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-15" windowWidth="16320" windowHeight="12945" tabRatio="857" activeTab="3"/>
  </bookViews>
  <sheets>
    <sheet name="Seznamy" sheetId="4" r:id="rId1"/>
    <sheet name="Komplexní" sheetId="2" r:id="rId2"/>
    <sheet name="Komplexní - data" sheetId="6" r:id="rId3"/>
    <sheet name="Komplexní - KT" sheetId="8" r:id="rId4"/>
    <sheet name="Dělená - pěstební" sheetId="10" r:id="rId5"/>
    <sheet name="Dělená - pěstební - data" sheetId="13" r:id="rId6"/>
    <sheet name="Dělená - pěstební - KT" sheetId="14" r:id="rId7"/>
    <sheet name="Dělená - těžba" sheetId="9" r:id="rId8"/>
    <sheet name="Dělená - těžba - data" sheetId="11" r:id="rId9"/>
    <sheet name="Dělená - těžba - KT" sheetId="12" r:id="rId10"/>
  </sheets>
  <definedNames>
    <definedName name="_xlnm._FilterDatabase" localSheetId="5" hidden="1">'Dělená - pěstební - data'!$A$2:$K$512</definedName>
    <definedName name="_xlnm._FilterDatabase" localSheetId="8" hidden="1">'Dělená - těžba - data'!$A$2:$K$302</definedName>
    <definedName name="_xlnm._FilterDatabase" localSheetId="2" hidden="1">'Komplexní - data'!$A$2:$K$1802</definedName>
    <definedName name="_xlnm.Print_Titles" localSheetId="4">'Dělená - pěstební'!$A:$C</definedName>
    <definedName name="_xlnm.Print_Titles" localSheetId="5">'Dělená - pěstební - data'!$1:$1</definedName>
    <definedName name="_xlnm.Print_Titles" localSheetId="7">'Dělená - těžba'!$A:$C</definedName>
    <definedName name="_xlnm.Print_Titles" localSheetId="8">'Dělená - těžba - data'!$1:$1</definedName>
    <definedName name="_xlnm.Print_Titles" localSheetId="1">Komplexní!$A:$C</definedName>
    <definedName name="_xlnm.Print_Titles" localSheetId="2">'Komplexní - data'!$1:$1</definedName>
    <definedName name="_xlnm.Print_Area" localSheetId="1">Komplexní!$A$1:$AF$38</definedName>
    <definedName name="_xlnm.Print_Area" localSheetId="0">Seznamy!$A$1:$P$85</definedName>
  </definedNames>
  <calcPr calcId="125725"/>
  <pivotCaches>
    <pivotCache cacheId="15" r:id="rId11"/>
    <pivotCache cacheId="35" r:id="rId12"/>
    <pivotCache cacheId="50" r:id="rId13"/>
  </pivotCaches>
</workbook>
</file>

<file path=xl/calcChain.xml><?xml version="1.0" encoding="utf-8"?>
<calcChain xmlns="http://schemas.openxmlformats.org/spreadsheetml/2006/main">
  <c r="I302" i="11" a="1"/>
  <c r="I302" s="1"/>
  <c r="H302"/>
  <c r="F302"/>
  <c r="E302"/>
  <c r="D302"/>
  <c r="C302"/>
  <c r="B302"/>
  <c r="I301" a="1"/>
  <c r="I301" s="1"/>
  <c r="H301"/>
  <c r="F301"/>
  <c r="E301"/>
  <c r="D301"/>
  <c r="C301"/>
  <c r="B301"/>
  <c r="I300" a="1"/>
  <c r="I300" s="1"/>
  <c r="H300"/>
  <c r="F300"/>
  <c r="E300"/>
  <c r="D300"/>
  <c r="C300"/>
  <c r="B300"/>
  <c r="I299" a="1"/>
  <c r="I299" s="1"/>
  <c r="H299"/>
  <c r="F299"/>
  <c r="E299"/>
  <c r="D299"/>
  <c r="C299"/>
  <c r="B299"/>
  <c r="I298" a="1"/>
  <c r="I298" s="1"/>
  <c r="H298"/>
  <c r="F298"/>
  <c r="E298"/>
  <c r="D298"/>
  <c r="C298"/>
  <c r="B298"/>
  <c r="I297" a="1"/>
  <c r="I297" s="1"/>
  <c r="H297"/>
  <c r="F297"/>
  <c r="E297"/>
  <c r="D297"/>
  <c r="C297"/>
  <c r="B297"/>
  <c r="I296" a="1"/>
  <c r="I296" s="1"/>
  <c r="H296"/>
  <c r="F296"/>
  <c r="E296"/>
  <c r="D296"/>
  <c r="C296"/>
  <c r="B296"/>
  <c r="I295" a="1"/>
  <c r="I295" s="1"/>
  <c r="H295"/>
  <c r="F295"/>
  <c r="E295"/>
  <c r="D295"/>
  <c r="C295"/>
  <c r="B295"/>
  <c r="I294" a="1"/>
  <c r="I294" s="1"/>
  <c r="H294"/>
  <c r="F294"/>
  <c r="E294"/>
  <c r="D294"/>
  <c r="C294"/>
  <c r="B294"/>
  <c r="I293" a="1"/>
  <c r="I293" s="1"/>
  <c r="H293"/>
  <c r="F293"/>
  <c r="E293"/>
  <c r="D293"/>
  <c r="C293"/>
  <c r="B293"/>
  <c r="I292" a="1"/>
  <c r="I292" s="1"/>
  <c r="H292"/>
  <c r="F292"/>
  <c r="E292"/>
  <c r="D292"/>
  <c r="C292"/>
  <c r="B292"/>
  <c r="I291" a="1"/>
  <c r="I291" s="1"/>
  <c r="H291"/>
  <c r="F291"/>
  <c r="E291"/>
  <c r="D291"/>
  <c r="C291"/>
  <c r="B291"/>
  <c r="I290" a="1"/>
  <c r="I290" s="1"/>
  <c r="H290"/>
  <c r="F290"/>
  <c r="E290"/>
  <c r="D290"/>
  <c r="C290"/>
  <c r="B290"/>
  <c r="I289" a="1"/>
  <c r="I289" s="1"/>
  <c r="H289"/>
  <c r="F289"/>
  <c r="E289"/>
  <c r="D289"/>
  <c r="C289"/>
  <c r="B289"/>
  <c r="I288" a="1"/>
  <c r="I288" s="1"/>
  <c r="H288"/>
  <c r="F288"/>
  <c r="E288"/>
  <c r="D288"/>
  <c r="C288"/>
  <c r="B288"/>
  <c r="I278" a="1"/>
  <c r="I278" s="1"/>
  <c r="H278"/>
  <c r="F278"/>
  <c r="E278"/>
  <c r="D278"/>
  <c r="C278"/>
  <c r="B278"/>
  <c r="I274" a="1"/>
  <c r="I274" s="1"/>
  <c r="H274"/>
  <c r="F274"/>
  <c r="E274"/>
  <c r="D274"/>
  <c r="C274"/>
  <c r="B274"/>
  <c r="I287" a="1"/>
  <c r="I287" s="1"/>
  <c r="H287"/>
  <c r="F287"/>
  <c r="E287"/>
  <c r="D287"/>
  <c r="C287"/>
  <c r="B287"/>
  <c r="I286" a="1"/>
  <c r="I286" s="1"/>
  <c r="H286"/>
  <c r="F286"/>
  <c r="E286"/>
  <c r="D286"/>
  <c r="C286"/>
  <c r="B286"/>
  <c r="I285" a="1"/>
  <c r="I285" s="1"/>
  <c r="H285"/>
  <c r="F285"/>
  <c r="E285"/>
  <c r="D285"/>
  <c r="C285"/>
  <c r="B285"/>
  <c r="I277" a="1"/>
  <c r="I277" s="1"/>
  <c r="H277"/>
  <c r="F277"/>
  <c r="E277"/>
  <c r="D277"/>
  <c r="C277"/>
  <c r="B277"/>
  <c r="I273" a="1"/>
  <c r="I273" s="1"/>
  <c r="H273"/>
  <c r="F273"/>
  <c r="E273"/>
  <c r="D273"/>
  <c r="C273"/>
  <c r="B273"/>
  <c r="I284" a="1"/>
  <c r="I284" s="1"/>
  <c r="H284"/>
  <c r="F284"/>
  <c r="E284"/>
  <c r="D284"/>
  <c r="C284"/>
  <c r="B284"/>
  <c r="I283" a="1"/>
  <c r="I283" s="1"/>
  <c r="H283"/>
  <c r="F283"/>
  <c r="E283"/>
  <c r="D283"/>
  <c r="C283"/>
  <c r="B283"/>
  <c r="I282" a="1"/>
  <c r="I282" s="1"/>
  <c r="H282"/>
  <c r="F282"/>
  <c r="E282"/>
  <c r="D282"/>
  <c r="C282"/>
  <c r="B282"/>
  <c r="I281" a="1"/>
  <c r="I281" s="1"/>
  <c r="H281"/>
  <c r="F281"/>
  <c r="E281"/>
  <c r="D281"/>
  <c r="C281"/>
  <c r="B281"/>
  <c r="I276" a="1"/>
  <c r="I276" s="1"/>
  <c r="H276"/>
  <c r="F276"/>
  <c r="E276"/>
  <c r="D276"/>
  <c r="C276"/>
  <c r="B276"/>
  <c r="I275" a="1"/>
  <c r="I275" s="1"/>
  <c r="H275"/>
  <c r="F275"/>
  <c r="E275"/>
  <c r="D275"/>
  <c r="C275"/>
  <c r="B275"/>
  <c r="I280" a="1"/>
  <c r="I280" s="1"/>
  <c r="H280"/>
  <c r="F280"/>
  <c r="E280"/>
  <c r="D280"/>
  <c r="C280"/>
  <c r="B280"/>
  <c r="I279" a="1"/>
  <c r="I279" s="1"/>
  <c r="H279"/>
  <c r="F279"/>
  <c r="E279"/>
  <c r="D279"/>
  <c r="C279"/>
  <c r="B279"/>
  <c r="I272" a="1"/>
  <c r="I272" s="1"/>
  <c r="H272"/>
  <c r="F272"/>
  <c r="E272"/>
  <c r="D272"/>
  <c r="C272"/>
  <c r="B272"/>
  <c r="I271" a="1"/>
  <c r="I271" s="1"/>
  <c r="H271"/>
  <c r="F271"/>
  <c r="E271"/>
  <c r="D271"/>
  <c r="C271"/>
  <c r="B271"/>
  <c r="I270" a="1"/>
  <c r="I270" s="1"/>
  <c r="H270"/>
  <c r="F270"/>
  <c r="E270"/>
  <c r="D270"/>
  <c r="C270"/>
  <c r="B270"/>
  <c r="I269" a="1"/>
  <c r="I269" s="1"/>
  <c r="H269"/>
  <c r="F269"/>
  <c r="E269"/>
  <c r="D269"/>
  <c r="C269"/>
  <c r="B269"/>
  <c r="I268" a="1"/>
  <c r="I268" s="1"/>
  <c r="H268"/>
  <c r="F268"/>
  <c r="E268"/>
  <c r="D268"/>
  <c r="C268"/>
  <c r="B268"/>
  <c r="I267" a="1"/>
  <c r="I267" s="1"/>
  <c r="H267"/>
  <c r="F267"/>
  <c r="E267"/>
  <c r="D267"/>
  <c r="C267"/>
  <c r="B267"/>
  <c r="I266" a="1"/>
  <c r="I266" s="1"/>
  <c r="H266"/>
  <c r="F266"/>
  <c r="E266"/>
  <c r="D266"/>
  <c r="C266"/>
  <c r="B266"/>
  <c r="I265" a="1"/>
  <c r="I265" s="1"/>
  <c r="H265"/>
  <c r="F265"/>
  <c r="E265"/>
  <c r="D265"/>
  <c r="C265"/>
  <c r="B265"/>
  <c r="I264" a="1"/>
  <c r="I264" s="1"/>
  <c r="H264"/>
  <c r="F264"/>
  <c r="E264"/>
  <c r="D264"/>
  <c r="C264"/>
  <c r="B264"/>
  <c r="I263" a="1"/>
  <c r="I263" s="1"/>
  <c r="H263"/>
  <c r="F263"/>
  <c r="E263"/>
  <c r="D263"/>
  <c r="C263"/>
  <c r="B263"/>
  <c r="I262" a="1"/>
  <c r="I262" s="1"/>
  <c r="H262"/>
  <c r="F262"/>
  <c r="E262"/>
  <c r="D262"/>
  <c r="C262"/>
  <c r="B262"/>
  <c r="I261" a="1"/>
  <c r="I261" s="1"/>
  <c r="H261"/>
  <c r="F261"/>
  <c r="E261"/>
  <c r="D261"/>
  <c r="C261"/>
  <c r="B261"/>
  <c r="I260" a="1"/>
  <c r="I260" s="1"/>
  <c r="H260"/>
  <c r="F260"/>
  <c r="E260"/>
  <c r="D260"/>
  <c r="C260"/>
  <c r="B260"/>
  <c r="I259" a="1"/>
  <c r="I259" s="1"/>
  <c r="H259"/>
  <c r="F259"/>
  <c r="E259"/>
  <c r="D259"/>
  <c r="C259"/>
  <c r="B259"/>
  <c r="I258" a="1"/>
  <c r="I258" s="1"/>
  <c r="H258"/>
  <c r="F258"/>
  <c r="E258"/>
  <c r="D258"/>
  <c r="C258"/>
  <c r="B258"/>
  <c r="I257" a="1"/>
  <c r="I257" s="1"/>
  <c r="H257"/>
  <c r="F257"/>
  <c r="E257"/>
  <c r="D257"/>
  <c r="C257"/>
  <c r="B257"/>
  <c r="I256" a="1"/>
  <c r="I256" s="1"/>
  <c r="H256"/>
  <c r="F256"/>
  <c r="E256"/>
  <c r="D256"/>
  <c r="C256"/>
  <c r="B256"/>
  <c r="I255" a="1"/>
  <c r="I255" s="1"/>
  <c r="H255"/>
  <c r="F255"/>
  <c r="E255"/>
  <c r="D255"/>
  <c r="C255"/>
  <c r="B255"/>
  <c r="I245" a="1"/>
  <c r="I245" s="1"/>
  <c r="H245"/>
  <c r="F245"/>
  <c r="E245"/>
  <c r="D245"/>
  <c r="C245"/>
  <c r="B245"/>
  <c r="I254" a="1"/>
  <c r="I254" s="1"/>
  <c r="H254"/>
  <c r="F254"/>
  <c r="E254"/>
  <c r="D254"/>
  <c r="C254"/>
  <c r="B254"/>
  <c r="I246" a="1"/>
  <c r="I246" s="1"/>
  <c r="H246"/>
  <c r="F246"/>
  <c r="E246"/>
  <c r="D246"/>
  <c r="C246"/>
  <c r="B246"/>
  <c r="I247" a="1"/>
  <c r="I247" s="1"/>
  <c r="H247"/>
  <c r="F247"/>
  <c r="E247"/>
  <c r="D247"/>
  <c r="C247"/>
  <c r="B247"/>
  <c r="I253" a="1"/>
  <c r="I253" s="1"/>
  <c r="H253"/>
  <c r="F253"/>
  <c r="E253"/>
  <c r="D253"/>
  <c r="C253"/>
  <c r="B253"/>
  <c r="I252" a="1"/>
  <c r="I252" s="1"/>
  <c r="H252"/>
  <c r="F252"/>
  <c r="E252"/>
  <c r="D252"/>
  <c r="C252"/>
  <c r="B252"/>
  <c r="I244" a="1"/>
  <c r="I244" s="1"/>
  <c r="H244"/>
  <c r="F244"/>
  <c r="E244"/>
  <c r="D244"/>
  <c r="C244"/>
  <c r="B244"/>
  <c r="I251" a="1"/>
  <c r="I251" s="1"/>
  <c r="H251"/>
  <c r="F251"/>
  <c r="E251"/>
  <c r="D251"/>
  <c r="C251"/>
  <c r="B251"/>
  <c r="I250" a="1"/>
  <c r="I250" s="1"/>
  <c r="H250"/>
  <c r="F250"/>
  <c r="E250"/>
  <c r="D250"/>
  <c r="C250"/>
  <c r="B250"/>
  <c r="I248" a="1"/>
  <c r="I248" s="1"/>
  <c r="H248"/>
  <c r="F248"/>
  <c r="E248"/>
  <c r="D248"/>
  <c r="C248"/>
  <c r="B248"/>
  <c r="I243" a="1"/>
  <c r="I243" s="1"/>
  <c r="H243"/>
  <c r="F243"/>
  <c r="E243"/>
  <c r="D243"/>
  <c r="C243"/>
  <c r="B243"/>
  <c r="I249" a="1"/>
  <c r="I249" s="1"/>
  <c r="H249"/>
  <c r="F249"/>
  <c r="E249"/>
  <c r="D249"/>
  <c r="C249"/>
  <c r="B249"/>
  <c r="I242" a="1"/>
  <c r="I242" s="1"/>
  <c r="H242"/>
  <c r="F242"/>
  <c r="E242"/>
  <c r="D242"/>
  <c r="C242"/>
  <c r="B242"/>
  <c r="I241" a="1"/>
  <c r="I241" s="1"/>
  <c r="H241"/>
  <c r="F241"/>
  <c r="E241"/>
  <c r="D241"/>
  <c r="C241"/>
  <c r="B241"/>
  <c r="I240" a="1"/>
  <c r="I240" s="1"/>
  <c r="H240"/>
  <c r="F240"/>
  <c r="E240"/>
  <c r="D240"/>
  <c r="C240"/>
  <c r="B240"/>
  <c r="I239" a="1"/>
  <c r="I239" s="1"/>
  <c r="H239"/>
  <c r="F239"/>
  <c r="E239"/>
  <c r="D239"/>
  <c r="C239"/>
  <c r="B239"/>
  <c r="I238" a="1"/>
  <c r="I238" s="1"/>
  <c r="H238"/>
  <c r="F238"/>
  <c r="E238"/>
  <c r="D238"/>
  <c r="C238"/>
  <c r="B238"/>
  <c r="I237" a="1"/>
  <c r="I237" s="1"/>
  <c r="H237"/>
  <c r="F237"/>
  <c r="E237"/>
  <c r="D237"/>
  <c r="C237"/>
  <c r="B237"/>
  <c r="I236" a="1"/>
  <c r="I236" s="1"/>
  <c r="H236"/>
  <c r="F236"/>
  <c r="E236"/>
  <c r="D236"/>
  <c r="C236"/>
  <c r="B236"/>
  <c r="I235" a="1"/>
  <c r="I235" s="1"/>
  <c r="H235"/>
  <c r="F235"/>
  <c r="E235"/>
  <c r="D235"/>
  <c r="C235"/>
  <c r="B235"/>
  <c r="I234" a="1"/>
  <c r="I234" s="1"/>
  <c r="H234"/>
  <c r="F234"/>
  <c r="E234"/>
  <c r="D234"/>
  <c r="C234"/>
  <c r="B234"/>
  <c r="I233" a="1"/>
  <c r="I233" s="1"/>
  <c r="H233"/>
  <c r="F233"/>
  <c r="E233"/>
  <c r="D233"/>
  <c r="C233"/>
  <c r="B233"/>
  <c r="I232" a="1"/>
  <c r="I232" s="1"/>
  <c r="H232"/>
  <c r="F232"/>
  <c r="E232"/>
  <c r="D232"/>
  <c r="C232"/>
  <c r="B232"/>
  <c r="I231" a="1"/>
  <c r="I231" s="1"/>
  <c r="H231"/>
  <c r="F231"/>
  <c r="E231"/>
  <c r="D231"/>
  <c r="C231"/>
  <c r="B231"/>
  <c r="I230" a="1"/>
  <c r="I230" s="1"/>
  <c r="H230"/>
  <c r="F230"/>
  <c r="E230"/>
  <c r="D230"/>
  <c r="C230"/>
  <c r="B230"/>
  <c r="I229" a="1"/>
  <c r="I229" s="1"/>
  <c r="H229"/>
  <c r="F229"/>
  <c r="E229"/>
  <c r="D229"/>
  <c r="C229"/>
  <c r="B229"/>
  <c r="I228" a="1"/>
  <c r="I228" s="1"/>
  <c r="H228"/>
  <c r="F228"/>
  <c r="E228"/>
  <c r="D228"/>
  <c r="C228"/>
  <c r="B228"/>
  <c r="I227" a="1"/>
  <c r="I227" s="1"/>
  <c r="H227"/>
  <c r="F227"/>
  <c r="E227"/>
  <c r="D227"/>
  <c r="C227"/>
  <c r="B227"/>
  <c r="I226" a="1"/>
  <c r="I226" s="1"/>
  <c r="H226"/>
  <c r="F226"/>
  <c r="E226"/>
  <c r="D226"/>
  <c r="C226"/>
  <c r="B226"/>
  <c r="I225" a="1"/>
  <c r="I225" s="1"/>
  <c r="H225"/>
  <c r="F225"/>
  <c r="E225"/>
  <c r="D225"/>
  <c r="C225"/>
  <c r="B225"/>
  <c r="I224" a="1"/>
  <c r="I224" s="1"/>
  <c r="H224"/>
  <c r="F224"/>
  <c r="E224"/>
  <c r="D224"/>
  <c r="C224"/>
  <c r="B224"/>
  <c r="I223" a="1"/>
  <c r="I223" s="1"/>
  <c r="H223"/>
  <c r="F223"/>
  <c r="E223"/>
  <c r="D223"/>
  <c r="C223"/>
  <c r="B223"/>
  <c r="I222" a="1"/>
  <c r="I222" s="1"/>
  <c r="H222"/>
  <c r="F222"/>
  <c r="E222"/>
  <c r="D222"/>
  <c r="C222"/>
  <c r="B222"/>
  <c r="I215" a="1"/>
  <c r="I215" s="1"/>
  <c r="H215"/>
  <c r="F215"/>
  <c r="E215"/>
  <c r="D215"/>
  <c r="C215"/>
  <c r="B215"/>
  <c r="I221" a="1"/>
  <c r="I221" s="1"/>
  <c r="H221"/>
  <c r="F221"/>
  <c r="E221"/>
  <c r="D221"/>
  <c r="C221"/>
  <c r="B221"/>
  <c r="I214" a="1"/>
  <c r="I214" s="1"/>
  <c r="H214"/>
  <c r="F214"/>
  <c r="E214"/>
  <c r="D214"/>
  <c r="C214"/>
  <c r="B214"/>
  <c r="I220" a="1"/>
  <c r="I220" s="1"/>
  <c r="H220"/>
  <c r="F220"/>
  <c r="E220"/>
  <c r="D220"/>
  <c r="C220"/>
  <c r="B220"/>
  <c r="I213" a="1"/>
  <c r="I213" s="1"/>
  <c r="H213"/>
  <c r="F213"/>
  <c r="E213"/>
  <c r="D213"/>
  <c r="C213"/>
  <c r="B213"/>
  <c r="I219" a="1"/>
  <c r="I219" s="1"/>
  <c r="H219"/>
  <c r="F219"/>
  <c r="E219"/>
  <c r="D219"/>
  <c r="C219"/>
  <c r="B219"/>
  <c r="I218" a="1"/>
  <c r="I218" s="1"/>
  <c r="H218"/>
  <c r="F218"/>
  <c r="E218"/>
  <c r="D218"/>
  <c r="C218"/>
  <c r="B218"/>
  <c r="I217" a="1"/>
  <c r="I217" s="1"/>
  <c r="H217"/>
  <c r="F217"/>
  <c r="E217"/>
  <c r="D217"/>
  <c r="C217"/>
  <c r="B217"/>
  <c r="I216" a="1"/>
  <c r="I216" s="1"/>
  <c r="H216"/>
  <c r="F216"/>
  <c r="E216"/>
  <c r="D216"/>
  <c r="C216"/>
  <c r="B216"/>
  <c r="I212" a="1"/>
  <c r="I212" s="1"/>
  <c r="H212"/>
  <c r="F212"/>
  <c r="E212"/>
  <c r="D212"/>
  <c r="C212"/>
  <c r="B212"/>
  <c r="I211" a="1"/>
  <c r="I211" s="1"/>
  <c r="H211"/>
  <c r="F211"/>
  <c r="E211"/>
  <c r="D211"/>
  <c r="C211"/>
  <c r="B211"/>
  <c r="I210" a="1"/>
  <c r="I210" s="1"/>
  <c r="H210"/>
  <c r="F210"/>
  <c r="E210"/>
  <c r="D210"/>
  <c r="C210"/>
  <c r="B210"/>
  <c r="I209" a="1"/>
  <c r="I209" s="1"/>
  <c r="H209"/>
  <c r="F209"/>
  <c r="E209"/>
  <c r="D209"/>
  <c r="C209"/>
  <c r="B209"/>
  <c r="I208" a="1"/>
  <c r="I208" s="1"/>
  <c r="H208"/>
  <c r="F208"/>
  <c r="E208"/>
  <c r="D208"/>
  <c r="C208"/>
  <c r="B208"/>
  <c r="I207" a="1"/>
  <c r="I207" s="1"/>
  <c r="H207"/>
  <c r="F207"/>
  <c r="E207"/>
  <c r="D207"/>
  <c r="C207"/>
  <c r="B207"/>
  <c r="I206" a="1"/>
  <c r="I206" s="1"/>
  <c r="H206"/>
  <c r="F206"/>
  <c r="E206"/>
  <c r="D206"/>
  <c r="C206"/>
  <c r="B206"/>
  <c r="I205" a="1"/>
  <c r="I205" s="1"/>
  <c r="H205"/>
  <c r="F205"/>
  <c r="E205"/>
  <c r="D205"/>
  <c r="C205"/>
  <c r="B205"/>
  <c r="I204" a="1"/>
  <c r="I204" s="1"/>
  <c r="H204"/>
  <c r="F204"/>
  <c r="E204"/>
  <c r="D204"/>
  <c r="C204"/>
  <c r="B204"/>
  <c r="I203" a="1"/>
  <c r="I203" s="1"/>
  <c r="H203"/>
  <c r="F203"/>
  <c r="E203"/>
  <c r="D203"/>
  <c r="C203"/>
  <c r="B203"/>
  <c r="I189" a="1"/>
  <c r="I189" s="1"/>
  <c r="H189"/>
  <c r="F189"/>
  <c r="E189"/>
  <c r="D189"/>
  <c r="C189"/>
  <c r="B189"/>
  <c r="I187" a="1"/>
  <c r="I187" s="1"/>
  <c r="H187"/>
  <c r="F187"/>
  <c r="E187"/>
  <c r="D187"/>
  <c r="C187"/>
  <c r="B187"/>
  <c r="I183" a="1"/>
  <c r="I183" s="1"/>
  <c r="H183"/>
  <c r="F183"/>
  <c r="E183"/>
  <c r="D183"/>
  <c r="C183"/>
  <c r="B183"/>
  <c r="I202" a="1"/>
  <c r="I202" s="1"/>
  <c r="H202"/>
  <c r="F202"/>
  <c r="E202"/>
  <c r="D202"/>
  <c r="C202"/>
  <c r="B202"/>
  <c r="I201" a="1"/>
  <c r="I201" s="1"/>
  <c r="H201"/>
  <c r="F201"/>
  <c r="E201"/>
  <c r="D201"/>
  <c r="C201"/>
  <c r="B201"/>
  <c r="I188" a="1"/>
  <c r="I188" s="1"/>
  <c r="H188"/>
  <c r="F188"/>
  <c r="E188"/>
  <c r="D188"/>
  <c r="C188"/>
  <c r="B188"/>
  <c r="I185" a="1"/>
  <c r="I185" s="1"/>
  <c r="H185"/>
  <c r="F185"/>
  <c r="E185"/>
  <c r="D185"/>
  <c r="C185"/>
  <c r="B185"/>
  <c r="I200" a="1"/>
  <c r="I200" s="1"/>
  <c r="H200"/>
  <c r="F200"/>
  <c r="E200"/>
  <c r="D200"/>
  <c r="C200"/>
  <c r="B200"/>
  <c r="I186" a="1"/>
  <c r="I186" s="1"/>
  <c r="H186"/>
  <c r="F186"/>
  <c r="E186"/>
  <c r="D186"/>
  <c r="C186"/>
  <c r="B186"/>
  <c r="I199" a="1"/>
  <c r="I199" s="1"/>
  <c r="H199"/>
  <c r="F199"/>
  <c r="E199"/>
  <c r="D199"/>
  <c r="C199"/>
  <c r="B199"/>
  <c r="I198" a="1"/>
  <c r="I198" s="1"/>
  <c r="H198"/>
  <c r="F198"/>
  <c r="E198"/>
  <c r="D198"/>
  <c r="C198"/>
  <c r="B198"/>
  <c r="I184" a="1"/>
  <c r="I184" s="1"/>
  <c r="H184"/>
  <c r="F184"/>
  <c r="E184"/>
  <c r="D184"/>
  <c r="C184"/>
  <c r="B184"/>
  <c r="I197" a="1"/>
  <c r="I197" s="1"/>
  <c r="H197"/>
  <c r="F197"/>
  <c r="E197"/>
  <c r="D197"/>
  <c r="C197"/>
  <c r="B197"/>
  <c r="I196" a="1"/>
  <c r="I196" s="1"/>
  <c r="H196"/>
  <c r="F196"/>
  <c r="E196"/>
  <c r="D196"/>
  <c r="C196"/>
  <c r="B196"/>
  <c r="I195" a="1"/>
  <c r="I195" s="1"/>
  <c r="H195"/>
  <c r="F195"/>
  <c r="E195"/>
  <c r="D195"/>
  <c r="C195"/>
  <c r="B195"/>
  <c r="I194" a="1"/>
  <c r="I194" s="1"/>
  <c r="H194"/>
  <c r="F194"/>
  <c r="E194"/>
  <c r="D194"/>
  <c r="C194"/>
  <c r="B194"/>
  <c r="I193" a="1"/>
  <c r="I193" s="1"/>
  <c r="H193"/>
  <c r="F193"/>
  <c r="E193"/>
  <c r="D193"/>
  <c r="C193"/>
  <c r="B193"/>
  <c r="I192" a="1"/>
  <c r="I192" s="1"/>
  <c r="H192"/>
  <c r="F192"/>
  <c r="E192"/>
  <c r="D192"/>
  <c r="C192"/>
  <c r="B192"/>
  <c r="I191" a="1"/>
  <c r="I191" s="1"/>
  <c r="H191"/>
  <c r="F191"/>
  <c r="E191"/>
  <c r="D191"/>
  <c r="C191"/>
  <c r="B191"/>
  <c r="I190" a="1"/>
  <c r="I190" s="1"/>
  <c r="H190"/>
  <c r="F190"/>
  <c r="E190"/>
  <c r="D190"/>
  <c r="C190"/>
  <c r="B190"/>
  <c r="G77" i="4"/>
  <c r="G76"/>
  <c r="G75"/>
  <c r="G74"/>
  <c r="G73"/>
  <c r="G72"/>
  <c r="G71"/>
  <c r="G31"/>
  <c r="G30"/>
  <c r="G29"/>
  <c r="G28"/>
  <c r="G25"/>
  <c r="G19"/>
  <c r="G17"/>
  <c r="G16"/>
  <c r="G15"/>
  <c r="G14"/>
  <c r="G13"/>
  <c r="G12"/>
  <c r="G11"/>
  <c r="G10"/>
  <c r="G9"/>
  <c r="G8"/>
  <c r="G6"/>
  <c r="G5"/>
  <c r="G4"/>
  <c r="J191" i="11" l="1"/>
  <c r="J195"/>
  <c r="J198"/>
  <c r="J185"/>
  <c r="J183"/>
  <c r="J204"/>
  <c r="J208"/>
  <c r="J212"/>
  <c r="J219"/>
  <c r="J221"/>
  <c r="J224"/>
  <c r="J228"/>
  <c r="J232"/>
  <c r="J236"/>
  <c r="J240"/>
  <c r="J243"/>
  <c r="J244"/>
  <c r="J246"/>
  <c r="J256"/>
  <c r="J260"/>
  <c r="J264"/>
  <c r="J268"/>
  <c r="J272"/>
  <c r="J276"/>
  <c r="J284"/>
  <c r="J286"/>
  <c r="J288"/>
  <c r="J292"/>
  <c r="J296"/>
  <c r="J300"/>
  <c r="J192"/>
  <c r="J196"/>
  <c r="J199"/>
  <c r="J188"/>
  <c r="J187"/>
  <c r="J205"/>
  <c r="J209"/>
  <c r="J216"/>
  <c r="J213"/>
  <c r="J215"/>
  <c r="J225"/>
  <c r="J229"/>
  <c r="J233"/>
  <c r="J237"/>
  <c r="J241"/>
  <c r="J248"/>
  <c r="J252"/>
  <c r="J254"/>
  <c r="J257"/>
  <c r="J261"/>
  <c r="J265"/>
  <c r="J269"/>
  <c r="J279"/>
  <c r="J281"/>
  <c r="J273"/>
  <c r="J287"/>
  <c r="J289"/>
  <c r="J293"/>
  <c r="J297"/>
  <c r="J301"/>
  <c r="J193"/>
  <c r="J197"/>
  <c r="J186"/>
  <c r="J201"/>
  <c r="J189"/>
  <c r="J206"/>
  <c r="J210"/>
  <c r="J217"/>
  <c r="J220"/>
  <c r="J222"/>
  <c r="J226"/>
  <c r="J230"/>
  <c r="J234"/>
  <c r="J238"/>
  <c r="J242"/>
  <c r="J250"/>
  <c r="J253"/>
  <c r="J245"/>
  <c r="J258"/>
  <c r="J262"/>
  <c r="J266"/>
  <c r="J270"/>
  <c r="J280"/>
  <c r="J282"/>
  <c r="J277"/>
  <c r="J274"/>
  <c r="J290"/>
  <c r="J294"/>
  <c r="J298"/>
  <c r="J302"/>
  <c r="J190"/>
  <c r="J194"/>
  <c r="J184"/>
  <c r="J200"/>
  <c r="J202"/>
  <c r="J203"/>
  <c r="J207"/>
  <c r="J211"/>
  <c r="J218"/>
  <c r="J214"/>
  <c r="J223"/>
  <c r="J227"/>
  <c r="J231"/>
  <c r="J235"/>
  <c r="J239"/>
  <c r="J249"/>
  <c r="J251"/>
  <c r="J247"/>
  <c r="J255"/>
  <c r="J259"/>
  <c r="J263"/>
  <c r="J267"/>
  <c r="J271"/>
  <c r="J275"/>
  <c r="J283"/>
  <c r="J285"/>
  <c r="J278"/>
  <c r="J291"/>
  <c r="J295"/>
  <c r="J299"/>
  <c r="I182" a="1"/>
  <c r="I182" s="1"/>
  <c r="H182"/>
  <c r="F182"/>
  <c r="E182"/>
  <c r="D182"/>
  <c r="C182"/>
  <c r="B182"/>
  <c r="I181" a="1"/>
  <c r="I181" s="1"/>
  <c r="H181"/>
  <c r="F181"/>
  <c r="E181"/>
  <c r="D181"/>
  <c r="C181"/>
  <c r="B181"/>
  <c r="I180" a="1"/>
  <c r="I180" s="1"/>
  <c r="H180"/>
  <c r="F180"/>
  <c r="E180"/>
  <c r="D180"/>
  <c r="C180"/>
  <c r="B180"/>
  <c r="I179" a="1"/>
  <c r="I179" s="1"/>
  <c r="H179"/>
  <c r="F179"/>
  <c r="E179"/>
  <c r="D179"/>
  <c r="C179"/>
  <c r="B179"/>
  <c r="I178" a="1"/>
  <c r="I178" s="1"/>
  <c r="H178"/>
  <c r="F178"/>
  <c r="E178"/>
  <c r="D178"/>
  <c r="C178"/>
  <c r="B178"/>
  <c r="I177" a="1"/>
  <c r="I177" s="1"/>
  <c r="H177"/>
  <c r="F177"/>
  <c r="E177"/>
  <c r="D177"/>
  <c r="C177"/>
  <c r="B177"/>
  <c r="I176" a="1"/>
  <c r="I176" s="1"/>
  <c r="H176"/>
  <c r="F176"/>
  <c r="E176"/>
  <c r="D176"/>
  <c r="C176"/>
  <c r="B176"/>
  <c r="I175" a="1"/>
  <c r="I175" s="1"/>
  <c r="H175"/>
  <c r="F175"/>
  <c r="E175"/>
  <c r="D175"/>
  <c r="C175"/>
  <c r="B175"/>
  <c r="I174" a="1"/>
  <c r="I174" s="1"/>
  <c r="H174"/>
  <c r="F174"/>
  <c r="E174"/>
  <c r="D174"/>
  <c r="C174"/>
  <c r="B174"/>
  <c r="I173" a="1"/>
  <c r="I173" s="1"/>
  <c r="H173"/>
  <c r="F173"/>
  <c r="E173"/>
  <c r="D173"/>
  <c r="C173"/>
  <c r="B173"/>
  <c r="I156" a="1"/>
  <c r="I156" s="1"/>
  <c r="H156"/>
  <c r="F156"/>
  <c r="E156"/>
  <c r="D156"/>
  <c r="C156"/>
  <c r="B156"/>
  <c r="I153" a="1"/>
  <c r="I153" s="1"/>
  <c r="H153"/>
  <c r="F153"/>
  <c r="E153"/>
  <c r="D153"/>
  <c r="C153"/>
  <c r="B153"/>
  <c r="I163" a="1"/>
  <c r="I163" s="1"/>
  <c r="H163"/>
  <c r="F163"/>
  <c r="E163"/>
  <c r="D163"/>
  <c r="C163"/>
  <c r="B163"/>
  <c r="I170" a="1"/>
  <c r="I170" s="1"/>
  <c r="H170"/>
  <c r="F170"/>
  <c r="E170"/>
  <c r="D170"/>
  <c r="C170"/>
  <c r="B170"/>
  <c r="I172" a="1"/>
  <c r="I172" s="1"/>
  <c r="H172"/>
  <c r="F172"/>
  <c r="E172"/>
  <c r="D172"/>
  <c r="C172"/>
  <c r="B172"/>
  <c r="I169" a="1"/>
  <c r="I169" s="1"/>
  <c r="H169"/>
  <c r="F169"/>
  <c r="E169"/>
  <c r="D169"/>
  <c r="C169"/>
  <c r="B169"/>
  <c r="I168" a="1"/>
  <c r="I168" s="1"/>
  <c r="H168"/>
  <c r="F168"/>
  <c r="E168"/>
  <c r="D168"/>
  <c r="C168"/>
  <c r="B168"/>
  <c r="I161" a="1"/>
  <c r="I161" s="1"/>
  <c r="H161"/>
  <c r="F161"/>
  <c r="E161"/>
  <c r="D161"/>
  <c r="C161"/>
  <c r="B161"/>
  <c r="I155" a="1"/>
  <c r="I155" s="1"/>
  <c r="H155"/>
  <c r="F155"/>
  <c r="E155"/>
  <c r="D155"/>
  <c r="C155"/>
  <c r="B155"/>
  <c r="I166" a="1"/>
  <c r="I166" s="1"/>
  <c r="H166"/>
  <c r="F166"/>
  <c r="E166"/>
  <c r="D166"/>
  <c r="C166"/>
  <c r="B166"/>
  <c r="I167" a="1"/>
  <c r="I167" s="1"/>
  <c r="H167"/>
  <c r="F167"/>
  <c r="E167"/>
  <c r="D167"/>
  <c r="C167"/>
  <c r="B167"/>
  <c r="I154" a="1"/>
  <c r="I154" s="1"/>
  <c r="H154"/>
  <c r="F154"/>
  <c r="E154"/>
  <c r="D154"/>
  <c r="C154"/>
  <c r="B154"/>
  <c r="I164" a="1"/>
  <c r="I164" s="1"/>
  <c r="H164"/>
  <c r="F164"/>
  <c r="E164"/>
  <c r="D164"/>
  <c r="C164"/>
  <c r="B164"/>
  <c r="I165" a="1"/>
  <c r="I165" s="1"/>
  <c r="H165"/>
  <c r="F165"/>
  <c r="E165"/>
  <c r="D165"/>
  <c r="C165"/>
  <c r="B165"/>
  <c r="I162" a="1"/>
  <c r="I162" s="1"/>
  <c r="H162"/>
  <c r="F162"/>
  <c r="E162"/>
  <c r="D162"/>
  <c r="C162"/>
  <c r="B162"/>
  <c r="I159" a="1"/>
  <c r="I159" s="1"/>
  <c r="H159"/>
  <c r="F159"/>
  <c r="E159"/>
  <c r="D159"/>
  <c r="C159"/>
  <c r="B159"/>
  <c r="I160" a="1"/>
  <c r="I160" s="1"/>
  <c r="H160"/>
  <c r="F160"/>
  <c r="E160"/>
  <c r="D160"/>
  <c r="C160"/>
  <c r="B160"/>
  <c r="I158" a="1"/>
  <c r="I158" s="1"/>
  <c r="H158"/>
  <c r="F158"/>
  <c r="E158"/>
  <c r="D158"/>
  <c r="C158"/>
  <c r="B158"/>
  <c r="I171" a="1"/>
  <c r="I171" s="1"/>
  <c r="H171"/>
  <c r="F171"/>
  <c r="E171"/>
  <c r="D171"/>
  <c r="C171"/>
  <c r="B171"/>
  <c r="I157" a="1"/>
  <c r="I157" s="1"/>
  <c r="H157"/>
  <c r="F157"/>
  <c r="E157"/>
  <c r="D157"/>
  <c r="C157"/>
  <c r="B157"/>
  <c r="I152" a="1"/>
  <c r="I152" s="1"/>
  <c r="H152"/>
  <c r="F152"/>
  <c r="E152"/>
  <c r="D152"/>
  <c r="C152"/>
  <c r="B152"/>
  <c r="I151" a="1"/>
  <c r="I151" s="1"/>
  <c r="H151"/>
  <c r="F151"/>
  <c r="E151"/>
  <c r="D151"/>
  <c r="C151"/>
  <c r="B151"/>
  <c r="I150" a="1"/>
  <c r="I150" s="1"/>
  <c r="H150"/>
  <c r="F150"/>
  <c r="E150"/>
  <c r="D150"/>
  <c r="C150"/>
  <c r="B150"/>
  <c r="I149" a="1"/>
  <c r="I149" s="1"/>
  <c r="H149"/>
  <c r="F149"/>
  <c r="E149"/>
  <c r="D149"/>
  <c r="C149"/>
  <c r="B149"/>
  <c r="I148" a="1"/>
  <c r="I148" s="1"/>
  <c r="H148"/>
  <c r="F148"/>
  <c r="E148"/>
  <c r="D148"/>
  <c r="C148"/>
  <c r="B148"/>
  <c r="I147" a="1"/>
  <c r="I147" s="1"/>
  <c r="H147"/>
  <c r="F147"/>
  <c r="E147"/>
  <c r="D147"/>
  <c r="C147"/>
  <c r="B147"/>
  <c r="I146" a="1"/>
  <c r="I146" s="1"/>
  <c r="H146"/>
  <c r="F146"/>
  <c r="E146"/>
  <c r="D146"/>
  <c r="C146"/>
  <c r="B146"/>
  <c r="I145" a="1"/>
  <c r="I145" s="1"/>
  <c r="H145"/>
  <c r="F145"/>
  <c r="E145"/>
  <c r="D145"/>
  <c r="C145"/>
  <c r="B145"/>
  <c r="I144" a="1"/>
  <c r="I144" s="1"/>
  <c r="H144"/>
  <c r="F144"/>
  <c r="E144"/>
  <c r="D144"/>
  <c r="C144"/>
  <c r="B144"/>
  <c r="I143" a="1"/>
  <c r="I143" s="1"/>
  <c r="H143"/>
  <c r="F143"/>
  <c r="E143"/>
  <c r="D143"/>
  <c r="C143"/>
  <c r="B143"/>
  <c r="I127" a="1"/>
  <c r="I127" s="1"/>
  <c r="H127"/>
  <c r="F127"/>
  <c r="E127"/>
  <c r="D127"/>
  <c r="C127"/>
  <c r="B127"/>
  <c r="I125" a="1"/>
  <c r="I125" s="1"/>
  <c r="H125"/>
  <c r="F125"/>
  <c r="E125"/>
  <c r="D125"/>
  <c r="C125"/>
  <c r="B125"/>
  <c r="I142" a="1"/>
  <c r="I142" s="1"/>
  <c r="H142"/>
  <c r="F142"/>
  <c r="E142"/>
  <c r="D142"/>
  <c r="C142"/>
  <c r="B142"/>
  <c r="I141" a="1"/>
  <c r="I141" s="1"/>
  <c r="H141"/>
  <c r="F141"/>
  <c r="E141"/>
  <c r="D141"/>
  <c r="C141"/>
  <c r="B141"/>
  <c r="I140" a="1"/>
  <c r="I140" s="1"/>
  <c r="H140"/>
  <c r="F140"/>
  <c r="E140"/>
  <c r="D140"/>
  <c r="C140"/>
  <c r="B140"/>
  <c r="I139" a="1"/>
  <c r="I139" s="1"/>
  <c r="H139"/>
  <c r="F139"/>
  <c r="E139"/>
  <c r="D139"/>
  <c r="C139"/>
  <c r="B139"/>
  <c r="I138" a="1"/>
  <c r="I138" s="1"/>
  <c r="H138"/>
  <c r="F138"/>
  <c r="E138"/>
  <c r="D138"/>
  <c r="C138"/>
  <c r="B138"/>
  <c r="I137" a="1"/>
  <c r="I137" s="1"/>
  <c r="H137"/>
  <c r="F137"/>
  <c r="E137"/>
  <c r="D137"/>
  <c r="C137"/>
  <c r="B137"/>
  <c r="I126" a="1"/>
  <c r="I126" s="1"/>
  <c r="H126"/>
  <c r="F126"/>
  <c r="E126"/>
  <c r="D126"/>
  <c r="C126"/>
  <c r="B126"/>
  <c r="I136" a="1"/>
  <c r="I136" s="1"/>
  <c r="H136"/>
  <c r="F136"/>
  <c r="E136"/>
  <c r="D136"/>
  <c r="C136"/>
  <c r="B136"/>
  <c r="I124" a="1"/>
  <c r="I124" s="1"/>
  <c r="H124"/>
  <c r="F124"/>
  <c r="E124"/>
  <c r="D124"/>
  <c r="C124"/>
  <c r="B124"/>
  <c r="I123" a="1"/>
  <c r="I123" s="1"/>
  <c r="H123"/>
  <c r="F123"/>
  <c r="E123"/>
  <c r="D123"/>
  <c r="C123"/>
  <c r="B123"/>
  <c r="I134" a="1"/>
  <c r="I134" s="1"/>
  <c r="H134"/>
  <c r="F134"/>
  <c r="E134"/>
  <c r="D134"/>
  <c r="C134"/>
  <c r="B134"/>
  <c r="I130" a="1"/>
  <c r="I130" s="1"/>
  <c r="H130"/>
  <c r="F130"/>
  <c r="E130"/>
  <c r="D130"/>
  <c r="C130"/>
  <c r="B130"/>
  <c r="I133" a="1"/>
  <c r="I133" s="1"/>
  <c r="H133"/>
  <c r="F133"/>
  <c r="E133"/>
  <c r="D133"/>
  <c r="C133"/>
  <c r="B133"/>
  <c r="I132" a="1"/>
  <c r="I132" s="1"/>
  <c r="H132"/>
  <c r="F132"/>
  <c r="E132"/>
  <c r="D132"/>
  <c r="C132"/>
  <c r="B132"/>
  <c r="I131" a="1"/>
  <c r="I131" s="1"/>
  <c r="H131"/>
  <c r="F131"/>
  <c r="E131"/>
  <c r="D131"/>
  <c r="C131"/>
  <c r="B131"/>
  <c r="I135" a="1"/>
  <c r="I135" s="1"/>
  <c r="H135"/>
  <c r="F135"/>
  <c r="E135"/>
  <c r="D135"/>
  <c r="C135"/>
  <c r="B135"/>
  <c r="I129" a="1"/>
  <c r="I129" s="1"/>
  <c r="H129"/>
  <c r="F129"/>
  <c r="E129"/>
  <c r="D129"/>
  <c r="C129"/>
  <c r="B129"/>
  <c r="I128" a="1"/>
  <c r="I128" s="1"/>
  <c r="H128"/>
  <c r="F128"/>
  <c r="E128"/>
  <c r="D128"/>
  <c r="C128"/>
  <c r="B128"/>
  <c r="I122" a="1"/>
  <c r="I122" s="1"/>
  <c r="I121" a="1"/>
  <c r="I121" s="1"/>
  <c r="I120" a="1"/>
  <c r="I120" s="1"/>
  <c r="I119" a="1"/>
  <c r="I119" s="1"/>
  <c r="I118" a="1"/>
  <c r="I118" s="1"/>
  <c r="I117" a="1"/>
  <c r="I117" s="1"/>
  <c r="I116" a="1"/>
  <c r="I116" s="1"/>
  <c r="I115" a="1"/>
  <c r="I115" s="1"/>
  <c r="I114" a="1"/>
  <c r="I114" s="1"/>
  <c r="I113" a="1"/>
  <c r="I113" s="1"/>
  <c r="I112" a="1"/>
  <c r="I112" s="1"/>
  <c r="I111" a="1"/>
  <c r="I111" s="1"/>
  <c r="I110" a="1"/>
  <c r="I110" s="1"/>
  <c r="I109" a="1"/>
  <c r="I109" s="1"/>
  <c r="I107" a="1"/>
  <c r="I107" s="1"/>
  <c r="I108" a="1"/>
  <c r="I108" s="1"/>
  <c r="I96" a="1"/>
  <c r="I96" s="1"/>
  <c r="I93" a="1"/>
  <c r="I93" s="1"/>
  <c r="I97" a="1"/>
  <c r="I97" s="1"/>
  <c r="I103" a="1"/>
  <c r="I103" s="1"/>
  <c r="I104" a="1"/>
  <c r="I104" s="1"/>
  <c r="I95" a="1"/>
  <c r="I95" s="1"/>
  <c r="I106" a="1"/>
  <c r="I106" s="1"/>
  <c r="I99" a="1"/>
  <c r="I99" s="1"/>
  <c r="I102" a="1"/>
  <c r="I102" s="1"/>
  <c r="I101" a="1"/>
  <c r="I101" s="1"/>
  <c r="I105" a="1"/>
  <c r="I105" s="1"/>
  <c r="I100" a="1"/>
  <c r="I100" s="1"/>
  <c r="I98" a="1"/>
  <c r="I98" s="1"/>
  <c r="I94" a="1"/>
  <c r="I94" s="1"/>
  <c r="I92" a="1"/>
  <c r="I92" s="1"/>
  <c r="I91" a="1"/>
  <c r="I91" s="1"/>
  <c r="I90" a="1"/>
  <c r="I90" s="1"/>
  <c r="I89" a="1"/>
  <c r="I89" s="1"/>
  <c r="I88" a="1"/>
  <c r="I88" s="1"/>
  <c r="I87" a="1"/>
  <c r="I87" s="1"/>
  <c r="I86" a="1"/>
  <c r="I86" s="1"/>
  <c r="I85" a="1"/>
  <c r="I85" s="1"/>
  <c r="I84" a="1"/>
  <c r="I84" s="1"/>
  <c r="I83" a="1"/>
  <c r="I83" s="1"/>
  <c r="I82" a="1"/>
  <c r="I82" s="1"/>
  <c r="I81" a="1"/>
  <c r="I81" s="1"/>
  <c r="I80" a="1"/>
  <c r="I80" s="1"/>
  <c r="I79" a="1"/>
  <c r="I79" s="1"/>
  <c r="I75" a="1"/>
  <c r="I75" s="1"/>
  <c r="I78" a="1"/>
  <c r="I78" s="1"/>
  <c r="I66" a="1"/>
  <c r="I66" s="1"/>
  <c r="I77" a="1"/>
  <c r="I77" s="1"/>
  <c r="I76" a="1"/>
  <c r="I76" s="1"/>
  <c r="I73" a="1"/>
  <c r="I73" s="1"/>
  <c r="I74" a="1"/>
  <c r="I74" s="1"/>
  <c r="I64" a="1"/>
  <c r="I64" s="1"/>
  <c r="I65" a="1"/>
  <c r="I65" s="1"/>
  <c r="I69" a="1"/>
  <c r="I69" s="1"/>
  <c r="I72" a="1"/>
  <c r="I72" s="1"/>
  <c r="I71" a="1"/>
  <c r="I71" s="1"/>
  <c r="I70" a="1"/>
  <c r="I70" s="1"/>
  <c r="I67" a="1"/>
  <c r="I67" s="1"/>
  <c r="I68" a="1"/>
  <c r="I68" s="1"/>
  <c r="I63" a="1"/>
  <c r="I63" s="1"/>
  <c r="I61" a="1"/>
  <c r="I61" s="1"/>
  <c r="I60" a="1"/>
  <c r="I60" s="1"/>
  <c r="I59" a="1"/>
  <c r="I59" s="1"/>
  <c r="I58" a="1"/>
  <c r="I58" s="1"/>
  <c r="I57" a="1"/>
  <c r="I57" s="1"/>
  <c r="I56" a="1"/>
  <c r="I56" s="1"/>
  <c r="I55" a="1"/>
  <c r="I55" s="1"/>
  <c r="I54" a="1"/>
  <c r="I54" s="1"/>
  <c r="I53" a="1"/>
  <c r="I53" s="1"/>
  <c r="I52" a="1"/>
  <c r="I52" s="1"/>
  <c r="I51" a="1"/>
  <c r="I51" s="1"/>
  <c r="I50" a="1"/>
  <c r="I50" s="1"/>
  <c r="I36" a="1"/>
  <c r="I36" s="1"/>
  <c r="I35" a="1"/>
  <c r="I35" s="1"/>
  <c r="I43" a="1"/>
  <c r="I43" s="1"/>
  <c r="I48" a="1"/>
  <c r="I48" s="1"/>
  <c r="I62" a="1"/>
  <c r="I62" s="1"/>
  <c r="I33" a="1"/>
  <c r="I33" s="1"/>
  <c r="I34" a="1"/>
  <c r="I34" s="1"/>
  <c r="I37" a="1"/>
  <c r="I37" s="1"/>
  <c r="I45" a="1"/>
  <c r="I45" s="1"/>
  <c r="I39" a="1"/>
  <c r="I39" s="1"/>
  <c r="I44" a="1"/>
  <c r="I44" s="1"/>
  <c r="I47" a="1"/>
  <c r="I47" s="1"/>
  <c r="I42" a="1"/>
  <c r="I42" s="1"/>
  <c r="I41" a="1"/>
  <c r="I41" s="1"/>
  <c r="I40" a="1"/>
  <c r="I40" s="1"/>
  <c r="I46" a="1"/>
  <c r="I46" s="1"/>
  <c r="I38" a="1"/>
  <c r="I38" s="1"/>
  <c r="I49" a="1"/>
  <c r="I49" s="1"/>
  <c r="I32" a="1"/>
  <c r="I32" s="1"/>
  <c r="I31" a="1"/>
  <c r="I31" s="1"/>
  <c r="I30" a="1"/>
  <c r="I30" s="1"/>
  <c r="I29" a="1"/>
  <c r="I29" s="1"/>
  <c r="I28" a="1"/>
  <c r="I28" s="1"/>
  <c r="I27" a="1"/>
  <c r="I27" s="1"/>
  <c r="I26" a="1"/>
  <c r="I26" s="1"/>
  <c r="I25" a="1"/>
  <c r="I25" s="1"/>
  <c r="I24" a="1"/>
  <c r="I24" s="1"/>
  <c r="I23" a="1"/>
  <c r="I23" s="1"/>
  <c r="I22" a="1"/>
  <c r="I22" s="1"/>
  <c r="I21" a="1"/>
  <c r="I21" s="1"/>
  <c r="I20" a="1"/>
  <c r="I20" s="1"/>
  <c r="I6" a="1"/>
  <c r="I6" s="1"/>
  <c r="I5" a="1"/>
  <c r="I5" s="1"/>
  <c r="I3" a="1"/>
  <c r="I3" s="1"/>
  <c r="I19" a="1"/>
  <c r="I19" s="1"/>
  <c r="I18" a="1"/>
  <c r="I18" s="1"/>
  <c r="I17" a="1"/>
  <c r="I17" s="1"/>
  <c r="I10" a="1"/>
  <c r="I10" s="1"/>
  <c r="I16" a="1"/>
  <c r="I16" s="1"/>
  <c r="I14" a="1"/>
  <c r="I14" s="1"/>
  <c r="I15" a="1"/>
  <c r="I15" s="1"/>
  <c r="I7" a="1"/>
  <c r="I7" s="1"/>
  <c r="I13" a="1"/>
  <c r="I13" s="1"/>
  <c r="I12" a="1"/>
  <c r="I12" s="1"/>
  <c r="I11" a="1"/>
  <c r="I11" s="1"/>
  <c r="I4" a="1"/>
  <c r="I4" s="1"/>
  <c r="I9" a="1"/>
  <c r="I9" s="1"/>
  <c r="I8" a="1"/>
  <c r="I8" s="1"/>
  <c r="H122"/>
  <c r="H121"/>
  <c r="H120"/>
  <c r="H119"/>
  <c r="H118"/>
  <c r="H117"/>
  <c r="H116"/>
  <c r="H115"/>
  <c r="H114"/>
  <c r="H113"/>
  <c r="H112"/>
  <c r="H111"/>
  <c r="H110"/>
  <c r="H109"/>
  <c r="H107"/>
  <c r="H108"/>
  <c r="H96"/>
  <c r="H93"/>
  <c r="H97"/>
  <c r="H103"/>
  <c r="H104"/>
  <c r="H95"/>
  <c r="H106"/>
  <c r="H99"/>
  <c r="H102"/>
  <c r="H101"/>
  <c r="H105"/>
  <c r="H100"/>
  <c r="H98"/>
  <c r="H94"/>
  <c r="H92"/>
  <c r="H91"/>
  <c r="H90"/>
  <c r="H89"/>
  <c r="H88"/>
  <c r="H87"/>
  <c r="H86"/>
  <c r="H85"/>
  <c r="H84"/>
  <c r="H83"/>
  <c r="H82"/>
  <c r="H81"/>
  <c r="H80"/>
  <c r="H79"/>
  <c r="H75"/>
  <c r="H78"/>
  <c r="H66"/>
  <c r="H77"/>
  <c r="H76"/>
  <c r="H73"/>
  <c r="H74"/>
  <c r="H64"/>
  <c r="H65"/>
  <c r="H69"/>
  <c r="H72"/>
  <c r="H71"/>
  <c r="H70"/>
  <c r="H67"/>
  <c r="H68"/>
  <c r="H63"/>
  <c r="H61"/>
  <c r="H60"/>
  <c r="H59"/>
  <c r="H58"/>
  <c r="H57"/>
  <c r="H56"/>
  <c r="H55"/>
  <c r="H54"/>
  <c r="H53"/>
  <c r="H52"/>
  <c r="H51"/>
  <c r="H50"/>
  <c r="H36"/>
  <c r="H35"/>
  <c r="H43"/>
  <c r="H48"/>
  <c r="H62"/>
  <c r="H33"/>
  <c r="H34"/>
  <c r="H37"/>
  <c r="H45"/>
  <c r="H39"/>
  <c r="H44"/>
  <c r="H47"/>
  <c r="H42"/>
  <c r="H41"/>
  <c r="H40"/>
  <c r="H46"/>
  <c r="H38"/>
  <c r="H49"/>
  <c r="H32"/>
  <c r="H31"/>
  <c r="H30"/>
  <c r="H29"/>
  <c r="H28"/>
  <c r="H27"/>
  <c r="H26"/>
  <c r="H25"/>
  <c r="H24"/>
  <c r="H23"/>
  <c r="H22"/>
  <c r="H21"/>
  <c r="H20"/>
  <c r="H6"/>
  <c r="H5"/>
  <c r="H3"/>
  <c r="H19"/>
  <c r="H18"/>
  <c r="H17"/>
  <c r="H10"/>
  <c r="H16"/>
  <c r="H14"/>
  <c r="H15"/>
  <c r="H7"/>
  <c r="H13"/>
  <c r="H12"/>
  <c r="H11"/>
  <c r="H4"/>
  <c r="H9"/>
  <c r="H8"/>
  <c r="I512" i="13" a="1"/>
  <c r="I512" s="1"/>
  <c r="H512"/>
  <c r="I511" a="1"/>
  <c r="I511" s="1"/>
  <c r="H511"/>
  <c r="I510" a="1"/>
  <c r="I510" s="1"/>
  <c r="H510"/>
  <c r="I509" a="1"/>
  <c r="I509" s="1"/>
  <c r="H509"/>
  <c r="I508" a="1"/>
  <c r="I508" s="1"/>
  <c r="H508"/>
  <c r="I507" a="1"/>
  <c r="I507" s="1"/>
  <c r="H507"/>
  <c r="I506" a="1"/>
  <c r="I506" s="1"/>
  <c r="H506"/>
  <c r="I505" a="1"/>
  <c r="I505" s="1"/>
  <c r="H505"/>
  <c r="I504" a="1"/>
  <c r="I504" s="1"/>
  <c r="H504"/>
  <c r="I503" a="1"/>
  <c r="I503" s="1"/>
  <c r="H503"/>
  <c r="I502" a="1"/>
  <c r="I502" s="1"/>
  <c r="H502"/>
  <c r="I501" a="1"/>
  <c r="I501" s="1"/>
  <c r="H501"/>
  <c r="I500" a="1"/>
  <c r="I500" s="1"/>
  <c r="H500"/>
  <c r="I499" a="1"/>
  <c r="I499" s="1"/>
  <c r="H499"/>
  <c r="I498" a="1"/>
  <c r="I498" s="1"/>
  <c r="H498"/>
  <c r="I497" a="1"/>
  <c r="I497" s="1"/>
  <c r="H497"/>
  <c r="I496" a="1"/>
  <c r="I496" s="1"/>
  <c r="H496"/>
  <c r="I495" a="1"/>
  <c r="I495" s="1"/>
  <c r="H495"/>
  <c r="I494" a="1"/>
  <c r="I494" s="1"/>
  <c r="H494"/>
  <c r="I493" a="1"/>
  <c r="I493" s="1"/>
  <c r="H493"/>
  <c r="I492" a="1"/>
  <c r="I492" s="1"/>
  <c r="H492"/>
  <c r="I491" a="1"/>
  <c r="I491" s="1"/>
  <c r="H491"/>
  <c r="I490" a="1"/>
  <c r="I490" s="1"/>
  <c r="H490"/>
  <c r="I489" a="1"/>
  <c r="I489" s="1"/>
  <c r="H489"/>
  <c r="I488" a="1"/>
  <c r="I488" s="1"/>
  <c r="H488"/>
  <c r="I487" a="1"/>
  <c r="I487" s="1"/>
  <c r="H487"/>
  <c r="I486" a="1"/>
  <c r="I486" s="1"/>
  <c r="H486"/>
  <c r="I485" a="1"/>
  <c r="I485" s="1"/>
  <c r="H485"/>
  <c r="I484" a="1"/>
  <c r="I484" s="1"/>
  <c r="H484"/>
  <c r="I483" a="1"/>
  <c r="I483" s="1"/>
  <c r="H483"/>
  <c r="I482" a="1"/>
  <c r="I482" s="1"/>
  <c r="H482"/>
  <c r="I481" a="1"/>
  <c r="I481" s="1"/>
  <c r="H481"/>
  <c r="I480" a="1"/>
  <c r="I480" s="1"/>
  <c r="H480"/>
  <c r="I479" a="1"/>
  <c r="I479" s="1"/>
  <c r="H479"/>
  <c r="I478" a="1"/>
  <c r="I478" s="1"/>
  <c r="H478"/>
  <c r="I477" a="1"/>
  <c r="I477" s="1"/>
  <c r="H477"/>
  <c r="I476" a="1"/>
  <c r="I476" s="1"/>
  <c r="H476"/>
  <c r="I475" a="1"/>
  <c r="I475" s="1"/>
  <c r="H475"/>
  <c r="I474" a="1"/>
  <c r="I474" s="1"/>
  <c r="H474"/>
  <c r="I473" a="1"/>
  <c r="I473" s="1"/>
  <c r="H473"/>
  <c r="I472" a="1"/>
  <c r="I472" s="1"/>
  <c r="H472"/>
  <c r="I471" a="1"/>
  <c r="I471" s="1"/>
  <c r="H471"/>
  <c r="I470" a="1"/>
  <c r="I470" s="1"/>
  <c r="H470"/>
  <c r="I469" a="1"/>
  <c r="I469" s="1"/>
  <c r="H469"/>
  <c r="I468" a="1"/>
  <c r="I468" s="1"/>
  <c r="H468"/>
  <c r="I467" a="1"/>
  <c r="I467" s="1"/>
  <c r="H467"/>
  <c r="I466" a="1"/>
  <c r="I466" s="1"/>
  <c r="H466"/>
  <c r="I465" a="1"/>
  <c r="I465" s="1"/>
  <c r="H465"/>
  <c r="I464" a="1"/>
  <c r="I464" s="1"/>
  <c r="H464"/>
  <c r="I463" a="1"/>
  <c r="I463" s="1"/>
  <c r="H463"/>
  <c r="I462" a="1"/>
  <c r="I462" s="1"/>
  <c r="H462"/>
  <c r="I461" a="1"/>
  <c r="I461" s="1"/>
  <c r="H461"/>
  <c r="I460" a="1"/>
  <c r="I460" s="1"/>
  <c r="H460"/>
  <c r="I459" a="1"/>
  <c r="I459" s="1"/>
  <c r="H459"/>
  <c r="I458" a="1"/>
  <c r="I458" s="1"/>
  <c r="H458"/>
  <c r="I457" a="1"/>
  <c r="I457" s="1"/>
  <c r="H457"/>
  <c r="I456" a="1"/>
  <c r="I456" s="1"/>
  <c r="H456"/>
  <c r="I455" a="1"/>
  <c r="I455" s="1"/>
  <c r="H455"/>
  <c r="I454" a="1"/>
  <c r="I454" s="1"/>
  <c r="H454"/>
  <c r="I453" a="1"/>
  <c r="I453" s="1"/>
  <c r="H453"/>
  <c r="I452" a="1"/>
  <c r="I452" s="1"/>
  <c r="H452"/>
  <c r="I451" a="1"/>
  <c r="I451" s="1"/>
  <c r="H451"/>
  <c r="I450" a="1"/>
  <c r="I450" s="1"/>
  <c r="H450"/>
  <c r="I449" a="1"/>
  <c r="I449" s="1"/>
  <c r="H449"/>
  <c r="I448" a="1"/>
  <c r="I448" s="1"/>
  <c r="H448"/>
  <c r="I447" a="1"/>
  <c r="I447" s="1"/>
  <c r="H447"/>
  <c r="I446" a="1"/>
  <c r="I446" s="1"/>
  <c r="H446"/>
  <c r="I445" a="1"/>
  <c r="I445" s="1"/>
  <c r="H445"/>
  <c r="I444" a="1"/>
  <c r="I444" s="1"/>
  <c r="H444"/>
  <c r="I443" a="1"/>
  <c r="I443" s="1"/>
  <c r="H443"/>
  <c r="I442" a="1"/>
  <c r="I442" s="1"/>
  <c r="H442"/>
  <c r="I441" a="1"/>
  <c r="I441" s="1"/>
  <c r="H441"/>
  <c r="I440" a="1"/>
  <c r="I440" s="1"/>
  <c r="H440"/>
  <c r="I439" a="1"/>
  <c r="I439" s="1"/>
  <c r="H439"/>
  <c r="I438" a="1"/>
  <c r="I438" s="1"/>
  <c r="H438"/>
  <c r="I437" a="1"/>
  <c r="I437" s="1"/>
  <c r="H437"/>
  <c r="I436" a="1"/>
  <c r="I436" s="1"/>
  <c r="H436"/>
  <c r="I435" a="1"/>
  <c r="I435" s="1"/>
  <c r="H435"/>
  <c r="I434" a="1"/>
  <c r="I434" s="1"/>
  <c r="H434"/>
  <c r="I433" a="1"/>
  <c r="I433" s="1"/>
  <c r="H433"/>
  <c r="I432" a="1"/>
  <c r="I432" s="1"/>
  <c r="H432"/>
  <c r="I431" a="1"/>
  <c r="I431" s="1"/>
  <c r="H431"/>
  <c r="I430" a="1"/>
  <c r="I430" s="1"/>
  <c r="H430"/>
  <c r="I429" a="1"/>
  <c r="I429" s="1"/>
  <c r="H429"/>
  <c r="I428" a="1"/>
  <c r="I428" s="1"/>
  <c r="H428"/>
  <c r="I427" a="1"/>
  <c r="I427" s="1"/>
  <c r="H427"/>
  <c r="I426" a="1"/>
  <c r="I426" s="1"/>
  <c r="H426"/>
  <c r="I425" a="1"/>
  <c r="I425" s="1"/>
  <c r="H425"/>
  <c r="I424" a="1"/>
  <c r="I424" s="1"/>
  <c r="H424"/>
  <c r="I423" a="1"/>
  <c r="I423" s="1"/>
  <c r="H423"/>
  <c r="I422" a="1"/>
  <c r="I422" s="1"/>
  <c r="H422"/>
  <c r="I421" a="1"/>
  <c r="I421" s="1"/>
  <c r="H421"/>
  <c r="I420" a="1"/>
  <c r="I420" s="1"/>
  <c r="H420"/>
  <c r="I419" a="1"/>
  <c r="I419" s="1"/>
  <c r="H419"/>
  <c r="I418" a="1"/>
  <c r="I418" s="1"/>
  <c r="H418"/>
  <c r="I417" a="1"/>
  <c r="I417" s="1"/>
  <c r="H417"/>
  <c r="I416" a="1"/>
  <c r="I416" s="1"/>
  <c r="H416"/>
  <c r="I415" a="1"/>
  <c r="I415" s="1"/>
  <c r="H415"/>
  <c r="I414" a="1"/>
  <c r="I414" s="1"/>
  <c r="H414"/>
  <c r="I413" a="1"/>
  <c r="I413" s="1"/>
  <c r="H413"/>
  <c r="I412" a="1"/>
  <c r="I412" s="1"/>
  <c r="H412"/>
  <c r="I411" a="1"/>
  <c r="I411" s="1"/>
  <c r="H411"/>
  <c r="I410" a="1"/>
  <c r="I410" s="1"/>
  <c r="H410"/>
  <c r="I409" a="1"/>
  <c r="I409" s="1"/>
  <c r="H409"/>
  <c r="I408" a="1"/>
  <c r="I408" s="1"/>
  <c r="H408"/>
  <c r="I407" a="1"/>
  <c r="I407" s="1"/>
  <c r="H407"/>
  <c r="I406" a="1"/>
  <c r="I406" s="1"/>
  <c r="H406"/>
  <c r="I405" a="1"/>
  <c r="I405" s="1"/>
  <c r="H405"/>
  <c r="I404" a="1"/>
  <c r="I404" s="1"/>
  <c r="H404"/>
  <c r="I403" a="1"/>
  <c r="I403" s="1"/>
  <c r="H403"/>
  <c r="I402" a="1"/>
  <c r="I402" s="1"/>
  <c r="H402"/>
  <c r="I401" a="1"/>
  <c r="I401" s="1"/>
  <c r="H401"/>
  <c r="I394" a="1"/>
  <c r="I394" s="1"/>
  <c r="H394"/>
  <c r="I400" a="1"/>
  <c r="I400" s="1"/>
  <c r="H400"/>
  <c r="I399" a="1"/>
  <c r="I399" s="1"/>
  <c r="H399"/>
  <c r="I398" a="1"/>
  <c r="I398" s="1"/>
  <c r="H398"/>
  <c r="I397" a="1"/>
  <c r="I397" s="1"/>
  <c r="H397"/>
  <c r="I393" a="1"/>
  <c r="I393" s="1"/>
  <c r="H393"/>
  <c r="I396" a="1"/>
  <c r="I396" s="1"/>
  <c r="H396"/>
  <c r="I395" a="1"/>
  <c r="I395" s="1"/>
  <c r="H395"/>
  <c r="I391" a="1"/>
  <c r="I391" s="1"/>
  <c r="H391"/>
  <c r="I390" a="1"/>
  <c r="I390" s="1"/>
  <c r="H390"/>
  <c r="I389" a="1"/>
  <c r="I389" s="1"/>
  <c r="H389"/>
  <c r="I388" a="1"/>
  <c r="I388" s="1"/>
  <c r="H388"/>
  <c r="I387" a="1"/>
  <c r="I387" s="1"/>
  <c r="H387"/>
  <c r="I386" a="1"/>
  <c r="I386" s="1"/>
  <c r="H386"/>
  <c r="I385" a="1"/>
  <c r="I385" s="1"/>
  <c r="H385"/>
  <c r="I384" a="1"/>
  <c r="I384" s="1"/>
  <c r="H384"/>
  <c r="I383" a="1"/>
  <c r="I383" s="1"/>
  <c r="H383"/>
  <c r="I382" a="1"/>
  <c r="I382" s="1"/>
  <c r="H382"/>
  <c r="I381" a="1"/>
  <c r="I381" s="1"/>
  <c r="H381"/>
  <c r="I380" a="1"/>
  <c r="I380" s="1"/>
  <c r="H380"/>
  <c r="I364" a="1"/>
  <c r="I364" s="1"/>
  <c r="H364"/>
  <c r="I379" a="1"/>
  <c r="I379" s="1"/>
  <c r="H379"/>
  <c r="I378" a="1"/>
  <c r="I378" s="1"/>
  <c r="H378"/>
  <c r="I377" a="1"/>
  <c r="I377" s="1"/>
  <c r="H377"/>
  <c r="I376" a="1"/>
  <c r="I376" s="1"/>
  <c r="H376"/>
  <c r="I375" a="1"/>
  <c r="I375" s="1"/>
  <c r="H375"/>
  <c r="I374" a="1"/>
  <c r="I374" s="1"/>
  <c r="H374"/>
  <c r="I373" a="1"/>
  <c r="I373" s="1"/>
  <c r="H373"/>
  <c r="I372" a="1"/>
  <c r="I372" s="1"/>
  <c r="H372"/>
  <c r="I371" a="1"/>
  <c r="I371" s="1"/>
  <c r="H371"/>
  <c r="I366" a="1"/>
  <c r="I366" s="1"/>
  <c r="H366"/>
  <c r="I370" a="1"/>
  <c r="I370" s="1"/>
  <c r="H370"/>
  <c r="I369" a="1"/>
  <c r="I369" s="1"/>
  <c r="H369"/>
  <c r="I368" a="1"/>
  <c r="I368" s="1"/>
  <c r="H368"/>
  <c r="I363" a="1"/>
  <c r="I363" s="1"/>
  <c r="H363"/>
  <c r="I365" a="1"/>
  <c r="I365" s="1"/>
  <c r="H365"/>
  <c r="I392" a="1"/>
  <c r="I392" s="1"/>
  <c r="H392"/>
  <c r="I367" a="1"/>
  <c r="I367" s="1"/>
  <c r="H367"/>
  <c r="I361" a="1"/>
  <c r="I361" s="1"/>
  <c r="H361"/>
  <c r="I360" a="1"/>
  <c r="I360" s="1"/>
  <c r="H360"/>
  <c r="I359" a="1"/>
  <c r="I359" s="1"/>
  <c r="H359"/>
  <c r="I358" a="1"/>
  <c r="I358" s="1"/>
  <c r="H358"/>
  <c r="I357" a="1"/>
  <c r="I357" s="1"/>
  <c r="H357"/>
  <c r="I356" a="1"/>
  <c r="I356" s="1"/>
  <c r="H356"/>
  <c r="I355" a="1"/>
  <c r="I355" s="1"/>
  <c r="H355"/>
  <c r="I337" a="1"/>
  <c r="I337" s="1"/>
  <c r="H337"/>
  <c r="I354" a="1"/>
  <c r="I354" s="1"/>
  <c r="H354"/>
  <c r="I333" a="1"/>
  <c r="I333" s="1"/>
  <c r="H333"/>
  <c r="I353" a="1"/>
  <c r="I353" s="1"/>
  <c r="H353"/>
  <c r="I352" a="1"/>
  <c r="I352" s="1"/>
  <c r="H352"/>
  <c r="I351" a="1"/>
  <c r="I351" s="1"/>
  <c r="H351"/>
  <c r="I350" a="1"/>
  <c r="I350" s="1"/>
  <c r="H350"/>
  <c r="I349" a="1"/>
  <c r="I349" s="1"/>
  <c r="H349"/>
  <c r="I348" a="1"/>
  <c r="I348" s="1"/>
  <c r="H348"/>
  <c r="I347" a="1"/>
  <c r="I347" s="1"/>
  <c r="H347"/>
  <c r="I334" a="1"/>
  <c r="I334" s="1"/>
  <c r="H334"/>
  <c r="I335" a="1"/>
  <c r="I335" s="1"/>
  <c r="H335"/>
  <c r="I346" a="1"/>
  <c r="I346" s="1"/>
  <c r="H346"/>
  <c r="I345" a="1"/>
  <c r="I345" s="1"/>
  <c r="H345"/>
  <c r="I344" a="1"/>
  <c r="I344" s="1"/>
  <c r="H344"/>
  <c r="I362" a="1"/>
  <c r="I362" s="1"/>
  <c r="H362"/>
  <c r="I343" a="1"/>
  <c r="I343" s="1"/>
  <c r="H343"/>
  <c r="I342" a="1"/>
  <c r="I342" s="1"/>
  <c r="H342"/>
  <c r="I341" a="1"/>
  <c r="I341" s="1"/>
  <c r="H341"/>
  <c r="I340" a="1"/>
  <c r="I340" s="1"/>
  <c r="H340"/>
  <c r="I338" a="1"/>
  <c r="I338" s="1"/>
  <c r="H338"/>
  <c r="I339" a="1"/>
  <c r="I339" s="1"/>
  <c r="H339"/>
  <c r="I336" a="1"/>
  <c r="I336" s="1"/>
  <c r="H336"/>
  <c r="I326" a="1"/>
  <c r="I326" s="1"/>
  <c r="H326"/>
  <c r="I325" a="1"/>
  <c r="I325" s="1"/>
  <c r="H325"/>
  <c r="I324" a="1"/>
  <c r="I324" s="1"/>
  <c r="H324"/>
  <c r="I323" a="1"/>
  <c r="I323" s="1"/>
  <c r="H323"/>
  <c r="I322" a="1"/>
  <c r="I322" s="1"/>
  <c r="H322"/>
  <c r="I321" a="1"/>
  <c r="I321" s="1"/>
  <c r="H321"/>
  <c r="I320" a="1"/>
  <c r="I320" s="1"/>
  <c r="H320"/>
  <c r="I327" a="1"/>
  <c r="I327" s="1"/>
  <c r="H327"/>
  <c r="I319" a="1"/>
  <c r="I319" s="1"/>
  <c r="H319"/>
  <c r="I318" a="1"/>
  <c r="I318" s="1"/>
  <c r="H318"/>
  <c r="I317" a="1"/>
  <c r="I317" s="1"/>
  <c r="H317"/>
  <c r="I316" a="1"/>
  <c r="I316" s="1"/>
  <c r="H316"/>
  <c r="I315" a="1"/>
  <c r="I315" s="1"/>
  <c r="H315"/>
  <c r="I314" a="1"/>
  <c r="I314" s="1"/>
  <c r="H314"/>
  <c r="I313" a="1"/>
  <c r="I313" s="1"/>
  <c r="H313"/>
  <c r="I312" a="1"/>
  <c r="I312" s="1"/>
  <c r="H312"/>
  <c r="I311" a="1"/>
  <c r="I311" s="1"/>
  <c r="H311"/>
  <c r="I303" a="1"/>
  <c r="I303" s="1"/>
  <c r="H303"/>
  <c r="I305" a="1"/>
  <c r="I305" s="1"/>
  <c r="H305"/>
  <c r="I329" a="1"/>
  <c r="I329" s="1"/>
  <c r="H329"/>
  <c r="I328" a="1"/>
  <c r="I328" s="1"/>
  <c r="H328"/>
  <c r="I310" a="1"/>
  <c r="I310" s="1"/>
  <c r="H310"/>
  <c r="I332" a="1"/>
  <c r="I332" s="1"/>
  <c r="H332"/>
  <c r="I304" a="1"/>
  <c r="I304" s="1"/>
  <c r="H304"/>
  <c r="I306" a="1"/>
  <c r="I306" s="1"/>
  <c r="H306"/>
  <c r="I309" a="1"/>
  <c r="I309" s="1"/>
  <c r="H309"/>
  <c r="I308" a="1"/>
  <c r="I308" s="1"/>
  <c r="H308"/>
  <c r="I331" a="1"/>
  <c r="I331" s="1"/>
  <c r="H331"/>
  <c r="I307" a="1"/>
  <c r="I307" s="1"/>
  <c r="H307"/>
  <c r="I330" a="1"/>
  <c r="I330" s="1"/>
  <c r="H330"/>
  <c r="I294" a="1"/>
  <c r="I294" s="1"/>
  <c r="H294"/>
  <c r="I293" a="1"/>
  <c r="I293" s="1"/>
  <c r="H293"/>
  <c r="I292" a="1"/>
  <c r="I292" s="1"/>
  <c r="H292"/>
  <c r="I291" a="1"/>
  <c r="I291" s="1"/>
  <c r="H291"/>
  <c r="I290" a="1"/>
  <c r="I290" s="1"/>
  <c r="H290"/>
  <c r="I289" a="1"/>
  <c r="I289" s="1"/>
  <c r="H289"/>
  <c r="I288" a="1"/>
  <c r="I288" s="1"/>
  <c r="H288"/>
  <c r="I287" a="1"/>
  <c r="I287" s="1"/>
  <c r="H287"/>
  <c r="I286" a="1"/>
  <c r="I286" s="1"/>
  <c r="H286"/>
  <c r="I285" a="1"/>
  <c r="I285" s="1"/>
  <c r="H285"/>
  <c r="I301" a="1"/>
  <c r="I301" s="1"/>
  <c r="H301"/>
  <c r="I284" a="1"/>
  <c r="I284" s="1"/>
  <c r="H284"/>
  <c r="I283" a="1"/>
  <c r="I283" s="1"/>
  <c r="H283"/>
  <c r="I282" a="1"/>
  <c r="I282" s="1"/>
  <c r="H282"/>
  <c r="I281" a="1"/>
  <c r="I281" s="1"/>
  <c r="H281"/>
  <c r="I280" a="1"/>
  <c r="I280" s="1"/>
  <c r="H280"/>
  <c r="I279" a="1"/>
  <c r="I279" s="1"/>
  <c r="H279"/>
  <c r="I278" a="1"/>
  <c r="I278" s="1"/>
  <c r="H278"/>
  <c r="I277" a="1"/>
  <c r="I277" s="1"/>
  <c r="H277"/>
  <c r="I276" a="1"/>
  <c r="I276" s="1"/>
  <c r="H276"/>
  <c r="I275" a="1"/>
  <c r="I275" s="1"/>
  <c r="H275"/>
  <c r="I299" a="1"/>
  <c r="I299" s="1"/>
  <c r="H299"/>
  <c r="I297" a="1"/>
  <c r="I297" s="1"/>
  <c r="H297"/>
  <c r="I274" a="1"/>
  <c r="I274" s="1"/>
  <c r="H274"/>
  <c r="I298" a="1"/>
  <c r="I298" s="1"/>
  <c r="H298"/>
  <c r="I273" a="1"/>
  <c r="I273" s="1"/>
  <c r="H273"/>
  <c r="I300" a="1"/>
  <c r="I300" s="1"/>
  <c r="H300"/>
  <c r="I295" a="1"/>
  <c r="I295" s="1"/>
  <c r="H295"/>
  <c r="I296" a="1"/>
  <c r="I296" s="1"/>
  <c r="H296"/>
  <c r="I302" a="1"/>
  <c r="I302" s="1"/>
  <c r="H302"/>
  <c r="I269" a="1"/>
  <c r="I269" s="1"/>
  <c r="H269"/>
  <c r="I268" a="1"/>
  <c r="I268" s="1"/>
  <c r="H268"/>
  <c r="I267" a="1"/>
  <c r="I267" s="1"/>
  <c r="H267"/>
  <c r="I266" a="1"/>
  <c r="I266" s="1"/>
  <c r="H266"/>
  <c r="I265" a="1"/>
  <c r="I265" s="1"/>
  <c r="H265"/>
  <c r="I264" a="1"/>
  <c r="I264" s="1"/>
  <c r="H264"/>
  <c r="I263" a="1"/>
  <c r="I263" s="1"/>
  <c r="H263"/>
  <c r="I262" a="1"/>
  <c r="I262" s="1"/>
  <c r="H262"/>
  <c r="I261" a="1"/>
  <c r="I261" s="1"/>
  <c r="H261"/>
  <c r="I260" a="1"/>
  <c r="I260" s="1"/>
  <c r="H260"/>
  <c r="I243" a="1"/>
  <c r="I243" s="1"/>
  <c r="H243"/>
  <c r="I259" a="1"/>
  <c r="I259" s="1"/>
  <c r="H259"/>
  <c r="I258" a="1"/>
  <c r="I258" s="1"/>
  <c r="H258"/>
  <c r="I257" a="1"/>
  <c r="I257" s="1"/>
  <c r="H257"/>
  <c r="I256" a="1"/>
  <c r="I256" s="1"/>
  <c r="H256"/>
  <c r="I255" a="1"/>
  <c r="I255" s="1"/>
  <c r="H255"/>
  <c r="I254" a="1"/>
  <c r="I254" s="1"/>
  <c r="H254"/>
  <c r="I253" a="1"/>
  <c r="I253" s="1"/>
  <c r="H253"/>
  <c r="I245" a="1"/>
  <c r="I245" s="1"/>
  <c r="H245"/>
  <c r="I252" a="1"/>
  <c r="I252" s="1"/>
  <c r="H252"/>
  <c r="I251" a="1"/>
  <c r="I251" s="1"/>
  <c r="H251"/>
  <c r="I250" a="1"/>
  <c r="I250" s="1"/>
  <c r="H250"/>
  <c r="I246" a="1"/>
  <c r="I246" s="1"/>
  <c r="H246"/>
  <c r="I249" a="1"/>
  <c r="I249" s="1"/>
  <c r="H249"/>
  <c r="I244" a="1"/>
  <c r="I244" s="1"/>
  <c r="H244"/>
  <c r="I248" a="1"/>
  <c r="I248" s="1"/>
  <c r="H248"/>
  <c r="I271" a="1"/>
  <c r="I271" s="1"/>
  <c r="H271"/>
  <c r="I270" a="1"/>
  <c r="I270" s="1"/>
  <c r="H270"/>
  <c r="I247" a="1"/>
  <c r="I247" s="1"/>
  <c r="H247"/>
  <c r="I272" a="1"/>
  <c r="I272" s="1"/>
  <c r="H272"/>
  <c r="I240" a="1"/>
  <c r="I240" s="1"/>
  <c r="H240"/>
  <c r="I239" a="1"/>
  <c r="I239" s="1"/>
  <c r="H239"/>
  <c r="I238" a="1"/>
  <c r="I238" s="1"/>
  <c r="H238"/>
  <c r="I237" a="1"/>
  <c r="I237" s="1"/>
  <c r="H237"/>
  <c r="I236" a="1"/>
  <c r="I236" s="1"/>
  <c r="H236"/>
  <c r="I235" a="1"/>
  <c r="I235" s="1"/>
  <c r="H235"/>
  <c r="I234" a="1"/>
  <c r="I234" s="1"/>
  <c r="H234"/>
  <c r="I233" a="1"/>
  <c r="I233" s="1"/>
  <c r="H233"/>
  <c r="I214" a="1"/>
  <c r="I214" s="1"/>
  <c r="H214"/>
  <c r="I232" a="1"/>
  <c r="I232" s="1"/>
  <c r="H232"/>
  <c r="I231" a="1"/>
  <c r="I231" s="1"/>
  <c r="H231"/>
  <c r="I230" a="1"/>
  <c r="I230" s="1"/>
  <c r="H230"/>
  <c r="I229" a="1"/>
  <c r="I229" s="1"/>
  <c r="H229"/>
  <c r="I228" a="1"/>
  <c r="I228" s="1"/>
  <c r="H228"/>
  <c r="I227" a="1"/>
  <c r="I227" s="1"/>
  <c r="H227"/>
  <c r="I226" a="1"/>
  <c r="I226" s="1"/>
  <c r="H226"/>
  <c r="I225" a="1"/>
  <c r="I225" s="1"/>
  <c r="H225"/>
  <c r="I224" a="1"/>
  <c r="I224" s="1"/>
  <c r="H224"/>
  <c r="I223" a="1"/>
  <c r="I223" s="1"/>
  <c r="H223"/>
  <c r="I222" a="1"/>
  <c r="I222" s="1"/>
  <c r="H222"/>
  <c r="I221" a="1"/>
  <c r="I221" s="1"/>
  <c r="H221"/>
  <c r="I220" a="1"/>
  <c r="I220" s="1"/>
  <c r="H220"/>
  <c r="I213" a="1"/>
  <c r="I213" s="1"/>
  <c r="H213"/>
  <c r="I219" a="1"/>
  <c r="I219" s="1"/>
  <c r="H219"/>
  <c r="I218" a="1"/>
  <c r="I218" s="1"/>
  <c r="H218"/>
  <c r="I241" a="1"/>
  <c r="I241" s="1"/>
  <c r="H241"/>
  <c r="I242" a="1"/>
  <c r="I242" s="1"/>
  <c r="H242"/>
  <c r="I215" a="1"/>
  <c r="I215" s="1"/>
  <c r="H215"/>
  <c r="I217" a="1"/>
  <c r="I217" s="1"/>
  <c r="H217"/>
  <c r="I216" a="1"/>
  <c r="I216" s="1"/>
  <c r="H216"/>
  <c r="I205" a="1"/>
  <c r="I205" s="1"/>
  <c r="H205"/>
  <c r="I204" a="1"/>
  <c r="I204" s="1"/>
  <c r="H204"/>
  <c r="I203" a="1"/>
  <c r="I203" s="1"/>
  <c r="H203"/>
  <c r="I202" a="1"/>
  <c r="I202" s="1"/>
  <c r="H202"/>
  <c r="I201" a="1"/>
  <c r="I201" s="1"/>
  <c r="H201"/>
  <c r="I200" a="1"/>
  <c r="I200" s="1"/>
  <c r="H200"/>
  <c r="I199" a="1"/>
  <c r="I199" s="1"/>
  <c r="H199"/>
  <c r="I198" a="1"/>
  <c r="I198" s="1"/>
  <c r="H198"/>
  <c r="I197" a="1"/>
  <c r="I197" s="1"/>
  <c r="H197"/>
  <c r="I196" a="1"/>
  <c r="I196" s="1"/>
  <c r="H196"/>
  <c r="I195" a="1"/>
  <c r="I195" s="1"/>
  <c r="H195"/>
  <c r="I194" a="1"/>
  <c r="I194" s="1"/>
  <c r="H194"/>
  <c r="I193" a="1"/>
  <c r="I193" s="1"/>
  <c r="H193"/>
  <c r="I206" a="1"/>
  <c r="I206" s="1"/>
  <c r="H206"/>
  <c r="I192" a="1"/>
  <c r="I192" s="1"/>
  <c r="H192"/>
  <c r="I191" a="1"/>
  <c r="I191" s="1"/>
  <c r="H191"/>
  <c r="I210" a="1"/>
  <c r="I210" s="1"/>
  <c r="H210"/>
  <c r="I207" a="1"/>
  <c r="I207" s="1"/>
  <c r="H207"/>
  <c r="I183" a="1"/>
  <c r="I183" s="1"/>
  <c r="H183"/>
  <c r="I190" a="1"/>
  <c r="I190" s="1"/>
  <c r="H190"/>
  <c r="I189" a="1"/>
  <c r="I189" s="1"/>
  <c r="H189"/>
  <c r="I188" a="1"/>
  <c r="I188" s="1"/>
  <c r="H188"/>
  <c r="I184" a="1"/>
  <c r="I184" s="1"/>
  <c r="H184"/>
  <c r="I187" a="1"/>
  <c r="I187" s="1"/>
  <c r="H187"/>
  <c r="I209" a="1"/>
  <c r="I209" s="1"/>
  <c r="H209"/>
  <c r="I186" a="1"/>
  <c r="I186" s="1"/>
  <c r="H186"/>
  <c r="I212" a="1"/>
  <c r="I212" s="1"/>
  <c r="H212"/>
  <c r="I211" a="1"/>
  <c r="I211" s="1"/>
  <c r="H211"/>
  <c r="I185" a="1"/>
  <c r="I185" s="1"/>
  <c r="H185"/>
  <c r="I208" a="1"/>
  <c r="I208" s="1"/>
  <c r="H208"/>
  <c r="I178" a="1"/>
  <c r="I178" s="1"/>
  <c r="H178"/>
  <c r="I177" a="1"/>
  <c r="I177" s="1"/>
  <c r="H177"/>
  <c r="I176" a="1"/>
  <c r="I176" s="1"/>
  <c r="H176"/>
  <c r="I175" a="1"/>
  <c r="I175" s="1"/>
  <c r="H175"/>
  <c r="I174" a="1"/>
  <c r="I174" s="1"/>
  <c r="H174"/>
  <c r="I173" a="1"/>
  <c r="I173" s="1"/>
  <c r="H173"/>
  <c r="I172" a="1"/>
  <c r="I172" s="1"/>
  <c r="H172"/>
  <c r="I171" a="1"/>
  <c r="I171" s="1"/>
  <c r="H171"/>
  <c r="I170" a="1"/>
  <c r="I170" s="1"/>
  <c r="H170"/>
  <c r="I169" a="1"/>
  <c r="I169" s="1"/>
  <c r="H169"/>
  <c r="I168" a="1"/>
  <c r="I168" s="1"/>
  <c r="H168"/>
  <c r="I182" a="1"/>
  <c r="I182" s="1"/>
  <c r="H182"/>
  <c r="I167" a="1"/>
  <c r="I167" s="1"/>
  <c r="H167"/>
  <c r="I166" a="1"/>
  <c r="I166" s="1"/>
  <c r="H166"/>
  <c r="I179" a="1"/>
  <c r="I179" s="1"/>
  <c r="H179"/>
  <c r="I165" a="1"/>
  <c r="I165" s="1"/>
  <c r="H165"/>
  <c r="I156" a="1"/>
  <c r="I156" s="1"/>
  <c r="H156"/>
  <c r="I164" a="1"/>
  <c r="I164" s="1"/>
  <c r="H164"/>
  <c r="I154" a="1"/>
  <c r="I154" s="1"/>
  <c r="H154"/>
  <c r="I163" a="1"/>
  <c r="I163" s="1"/>
  <c r="H163"/>
  <c r="I162" a="1"/>
  <c r="I162" s="1"/>
  <c r="H162"/>
  <c r="I153" a="1"/>
  <c r="I153" s="1"/>
  <c r="H153"/>
  <c r="I180" a="1"/>
  <c r="I180" s="1"/>
  <c r="H180"/>
  <c r="I161" a="1"/>
  <c r="I161" s="1"/>
  <c r="H161"/>
  <c r="I160" a="1"/>
  <c r="I160" s="1"/>
  <c r="H160"/>
  <c r="I181" a="1"/>
  <c r="I181" s="1"/>
  <c r="H181"/>
  <c r="I159" a="1"/>
  <c r="I159" s="1"/>
  <c r="H159"/>
  <c r="I155" a="1"/>
  <c r="I155" s="1"/>
  <c r="H155"/>
  <c r="I158" a="1"/>
  <c r="I158" s="1"/>
  <c r="H158"/>
  <c r="I157" a="1"/>
  <c r="I157" s="1"/>
  <c r="H157"/>
  <c r="I146" a="1"/>
  <c r="I146" s="1"/>
  <c r="H146"/>
  <c r="I145" a="1"/>
  <c r="I145" s="1"/>
  <c r="H145"/>
  <c r="I144" a="1"/>
  <c r="I144" s="1"/>
  <c r="H144"/>
  <c r="I143" a="1"/>
  <c r="I143" s="1"/>
  <c r="H143"/>
  <c r="I142" a="1"/>
  <c r="I142" s="1"/>
  <c r="H142"/>
  <c r="I141" a="1"/>
  <c r="I141" s="1"/>
  <c r="H141"/>
  <c r="I140" a="1"/>
  <c r="I140" s="1"/>
  <c r="H140"/>
  <c r="I139" a="1"/>
  <c r="I139" s="1"/>
  <c r="H139"/>
  <c r="I138" a="1"/>
  <c r="I138" s="1"/>
  <c r="H138"/>
  <c r="I137" a="1"/>
  <c r="I137" s="1"/>
  <c r="H137"/>
  <c r="I136" a="1"/>
  <c r="I136" s="1"/>
  <c r="H136"/>
  <c r="I151" a="1"/>
  <c r="I151" s="1"/>
  <c r="H151"/>
  <c r="I135" a="1"/>
  <c r="I135" s="1"/>
  <c r="H135"/>
  <c r="I134" a="1"/>
  <c r="I134" s="1"/>
  <c r="H134"/>
  <c r="I147" a="1"/>
  <c r="I147" s="1"/>
  <c r="H147"/>
  <c r="I133" a="1"/>
  <c r="I133" s="1"/>
  <c r="H133"/>
  <c r="I132" a="1"/>
  <c r="I132" s="1"/>
  <c r="H132"/>
  <c r="I150" a="1"/>
  <c r="I150" s="1"/>
  <c r="H150"/>
  <c r="I123" a="1"/>
  <c r="I123" s="1"/>
  <c r="H123"/>
  <c r="I131" a="1"/>
  <c r="I131" s="1"/>
  <c r="H131"/>
  <c r="I130" a="1"/>
  <c r="I130" s="1"/>
  <c r="H130"/>
  <c r="I129" a="1"/>
  <c r="I129" s="1"/>
  <c r="H129"/>
  <c r="I125" a="1"/>
  <c r="I125" s="1"/>
  <c r="H125"/>
  <c r="I149" a="1"/>
  <c r="I149" s="1"/>
  <c r="H149"/>
  <c r="I128" a="1"/>
  <c r="I128" s="1"/>
  <c r="H128"/>
  <c r="I127" a="1"/>
  <c r="I127" s="1"/>
  <c r="H127"/>
  <c r="I126" a="1"/>
  <c r="I126" s="1"/>
  <c r="H126"/>
  <c r="I124" a="1"/>
  <c r="I124" s="1"/>
  <c r="H124"/>
  <c r="I152" a="1"/>
  <c r="I152" s="1"/>
  <c r="H152"/>
  <c r="I148" a="1"/>
  <c r="I148" s="1"/>
  <c r="H148"/>
  <c r="I120" a="1"/>
  <c r="I120" s="1"/>
  <c r="H120"/>
  <c r="I119" a="1"/>
  <c r="I119" s="1"/>
  <c r="H119"/>
  <c r="I118" a="1"/>
  <c r="I118" s="1"/>
  <c r="H118"/>
  <c r="I117" a="1"/>
  <c r="I117" s="1"/>
  <c r="H117"/>
  <c r="I116" a="1"/>
  <c r="I116" s="1"/>
  <c r="H116"/>
  <c r="I115" a="1"/>
  <c r="I115" s="1"/>
  <c r="H115"/>
  <c r="I114" a="1"/>
  <c r="I114" s="1"/>
  <c r="H114"/>
  <c r="I113" a="1"/>
  <c r="I113" s="1"/>
  <c r="H113"/>
  <c r="I112" a="1"/>
  <c r="I112" s="1"/>
  <c r="H112"/>
  <c r="I111" a="1"/>
  <c r="I111" s="1"/>
  <c r="H111"/>
  <c r="I110" a="1"/>
  <c r="I110" s="1"/>
  <c r="H110"/>
  <c r="I93" a="1"/>
  <c r="I93" s="1"/>
  <c r="H93"/>
  <c r="I109" a="1"/>
  <c r="I109" s="1"/>
  <c r="H109"/>
  <c r="I108" a="1"/>
  <c r="I108" s="1"/>
  <c r="H108"/>
  <c r="I107" a="1"/>
  <c r="I107" s="1"/>
  <c r="H107"/>
  <c r="I121" a="1"/>
  <c r="I121" s="1"/>
  <c r="H121"/>
  <c r="I106" a="1"/>
  <c r="I106" s="1"/>
  <c r="H106"/>
  <c r="I105" a="1"/>
  <c r="I105" s="1"/>
  <c r="H105"/>
  <c r="I94" a="1"/>
  <c r="I94" s="1"/>
  <c r="H94"/>
  <c r="I104" a="1"/>
  <c r="I104" s="1"/>
  <c r="H104"/>
  <c r="I103" a="1"/>
  <c r="I103" s="1"/>
  <c r="H103"/>
  <c r="I102" a="1"/>
  <c r="I102" s="1"/>
  <c r="H102"/>
  <c r="I96" a="1"/>
  <c r="I96" s="1"/>
  <c r="H96"/>
  <c r="I101" a="1"/>
  <c r="I101" s="1"/>
  <c r="H101"/>
  <c r="I100" a="1"/>
  <c r="I100" s="1"/>
  <c r="H100"/>
  <c r="I99" a="1"/>
  <c r="I99" s="1"/>
  <c r="H99"/>
  <c r="I98" a="1"/>
  <c r="I98" s="1"/>
  <c r="H98"/>
  <c r="I95" a="1"/>
  <c r="I95" s="1"/>
  <c r="H95"/>
  <c r="I122" a="1"/>
  <c r="I122" s="1"/>
  <c r="H122"/>
  <c r="I97" a="1"/>
  <c r="I97" s="1"/>
  <c r="H97"/>
  <c r="I90" a="1"/>
  <c r="I90" s="1"/>
  <c r="H90"/>
  <c r="I89" a="1"/>
  <c r="I89" s="1"/>
  <c r="H89"/>
  <c r="I88" a="1"/>
  <c r="I88" s="1"/>
  <c r="H88"/>
  <c r="I87" a="1"/>
  <c r="I87" s="1"/>
  <c r="H87"/>
  <c r="I86" a="1"/>
  <c r="I86" s="1"/>
  <c r="H86"/>
  <c r="I85" a="1"/>
  <c r="I85" s="1"/>
  <c r="H85"/>
  <c r="I84" a="1"/>
  <c r="I84" s="1"/>
  <c r="H84"/>
  <c r="I69" a="1"/>
  <c r="I69" s="1"/>
  <c r="H69"/>
  <c r="I83" a="1"/>
  <c r="I83" s="1"/>
  <c r="H83"/>
  <c r="I82" a="1"/>
  <c r="I82" s="1"/>
  <c r="H82"/>
  <c r="I81" a="1"/>
  <c r="I81" s="1"/>
  <c r="H81"/>
  <c r="I67" a="1"/>
  <c r="I67" s="1"/>
  <c r="H67"/>
  <c r="I80" a="1"/>
  <c r="I80" s="1"/>
  <c r="H80"/>
  <c r="I79" a="1"/>
  <c r="I79" s="1"/>
  <c r="H79"/>
  <c r="I68" a="1"/>
  <c r="I68" s="1"/>
  <c r="H68"/>
  <c r="I64" a="1"/>
  <c r="I64" s="1"/>
  <c r="H64"/>
  <c r="I78" a="1"/>
  <c r="I78" s="1"/>
  <c r="H78"/>
  <c r="I77" a="1"/>
  <c r="I77" s="1"/>
  <c r="H77"/>
  <c r="I63" a="1"/>
  <c r="I63" s="1"/>
  <c r="H63"/>
  <c r="I65" a="1"/>
  <c r="I65" s="1"/>
  <c r="H65"/>
  <c r="I66" a="1"/>
  <c r="I66" s="1"/>
  <c r="H66"/>
  <c r="I91" a="1"/>
  <c r="I91" s="1"/>
  <c r="H91"/>
  <c r="I70" a="1"/>
  <c r="I70" s="1"/>
  <c r="H70"/>
  <c r="I76" a="1"/>
  <c r="I76" s="1"/>
  <c r="H76"/>
  <c r="I75" a="1"/>
  <c r="I75" s="1"/>
  <c r="H75"/>
  <c r="I74" a="1"/>
  <c r="I74" s="1"/>
  <c r="H74"/>
  <c r="I73" a="1"/>
  <c r="I73" s="1"/>
  <c r="H73"/>
  <c r="I92" a="1"/>
  <c r="I92" s="1"/>
  <c r="H92"/>
  <c r="I72" a="1"/>
  <c r="I72" s="1"/>
  <c r="H72"/>
  <c r="I71" a="1"/>
  <c r="I71" s="1"/>
  <c r="H71"/>
  <c r="I58" a="1"/>
  <c r="I58" s="1"/>
  <c r="H58"/>
  <c r="I57" a="1"/>
  <c r="I57" s="1"/>
  <c r="H57"/>
  <c r="I56" a="1"/>
  <c r="I56" s="1"/>
  <c r="H56"/>
  <c r="I55" a="1"/>
  <c r="I55" s="1"/>
  <c r="H55"/>
  <c r="I54" a="1"/>
  <c r="I54" s="1"/>
  <c r="H54"/>
  <c r="I53" a="1"/>
  <c r="I53" s="1"/>
  <c r="H53"/>
  <c r="I52" a="1"/>
  <c r="I52" s="1"/>
  <c r="H52"/>
  <c r="I36" a="1"/>
  <c r="I36" s="1"/>
  <c r="H36"/>
  <c r="I51" a="1"/>
  <c r="I51" s="1"/>
  <c r="H51"/>
  <c r="I50" a="1"/>
  <c r="I50" s="1"/>
  <c r="H50"/>
  <c r="I49" a="1"/>
  <c r="I49" s="1"/>
  <c r="H49"/>
  <c r="I48" a="1"/>
  <c r="I48" s="1"/>
  <c r="H48"/>
  <c r="I47" a="1"/>
  <c r="I47" s="1"/>
  <c r="H47"/>
  <c r="I46" a="1"/>
  <c r="I46" s="1"/>
  <c r="H46"/>
  <c r="I45" a="1"/>
  <c r="I45" s="1"/>
  <c r="H45"/>
  <c r="I44" a="1"/>
  <c r="I44" s="1"/>
  <c r="H44"/>
  <c r="I43" a="1"/>
  <c r="I43" s="1"/>
  <c r="H43"/>
  <c r="I42" a="1"/>
  <c r="I42" s="1"/>
  <c r="H42"/>
  <c r="I33" a="1"/>
  <c r="I33" s="1"/>
  <c r="H33"/>
  <c r="I34" a="1"/>
  <c r="I34" s="1"/>
  <c r="H34"/>
  <c r="I41" a="1"/>
  <c r="I41" s="1"/>
  <c r="H41"/>
  <c r="I59" a="1"/>
  <c r="I59" s="1"/>
  <c r="H59"/>
  <c r="I37" a="1"/>
  <c r="I37" s="1"/>
  <c r="H37"/>
  <c r="I61" a="1"/>
  <c r="I61" s="1"/>
  <c r="H61"/>
  <c r="I40" a="1"/>
  <c r="I40" s="1"/>
  <c r="H40"/>
  <c r="I39" a="1"/>
  <c r="I39" s="1"/>
  <c r="H39"/>
  <c r="I60" a="1"/>
  <c r="I60" s="1"/>
  <c r="H60"/>
  <c r="I35" a="1"/>
  <c r="I35" s="1"/>
  <c r="H35"/>
  <c r="I38" a="1"/>
  <c r="I38" s="1"/>
  <c r="H38"/>
  <c r="I62" a="1"/>
  <c r="I62" s="1"/>
  <c r="H62"/>
  <c r="I28" a="1"/>
  <c r="I28" s="1"/>
  <c r="H28"/>
  <c r="I27" a="1"/>
  <c r="I27" s="1"/>
  <c r="H27"/>
  <c r="I26" a="1"/>
  <c r="I26" s="1"/>
  <c r="H26"/>
  <c r="I25" a="1"/>
  <c r="I25" s="1"/>
  <c r="H25"/>
  <c r="I24" a="1"/>
  <c r="I24" s="1"/>
  <c r="H24"/>
  <c r="I23" a="1"/>
  <c r="I23" s="1"/>
  <c r="H23"/>
  <c r="I22" a="1"/>
  <c r="I22" s="1"/>
  <c r="H22"/>
  <c r="I21" a="1"/>
  <c r="I21" s="1"/>
  <c r="H21"/>
  <c r="I20" a="1"/>
  <c r="I20" s="1"/>
  <c r="H20"/>
  <c r="I19" a="1"/>
  <c r="I19" s="1"/>
  <c r="H19"/>
  <c r="I18" a="1"/>
  <c r="I18" s="1"/>
  <c r="H18"/>
  <c r="I17" a="1"/>
  <c r="I17" s="1"/>
  <c r="H17"/>
  <c r="I16" a="1"/>
  <c r="I16" s="1"/>
  <c r="H16"/>
  <c r="I4" a="1"/>
  <c r="I4" s="1"/>
  <c r="H4"/>
  <c r="I15" a="1"/>
  <c r="I15" s="1"/>
  <c r="H15"/>
  <c r="I14" a="1"/>
  <c r="I14" s="1"/>
  <c r="H14"/>
  <c r="I30" a="1"/>
  <c r="I30" s="1"/>
  <c r="H30"/>
  <c r="I5" a="1"/>
  <c r="I5" s="1"/>
  <c r="H5"/>
  <c r="I3" a="1"/>
  <c r="I3" s="1"/>
  <c r="H3"/>
  <c r="I13" a="1"/>
  <c r="I13" s="1"/>
  <c r="H13"/>
  <c r="I12" a="1"/>
  <c r="I12" s="1"/>
  <c r="H12"/>
  <c r="I11" a="1"/>
  <c r="I11" s="1"/>
  <c r="H11"/>
  <c r="I7" a="1"/>
  <c r="I7" s="1"/>
  <c r="H7"/>
  <c r="I10" a="1"/>
  <c r="I10" s="1"/>
  <c r="H10"/>
  <c r="I9" a="1"/>
  <c r="I9" s="1"/>
  <c r="H9"/>
  <c r="I31" a="1"/>
  <c r="I31" s="1"/>
  <c r="H31"/>
  <c r="I29" a="1"/>
  <c r="I29" s="1"/>
  <c r="H29"/>
  <c r="I6" a="1"/>
  <c r="I6" s="1"/>
  <c r="H6"/>
  <c r="I8" a="1"/>
  <c r="I8" s="1"/>
  <c r="H8"/>
  <c r="H12" i="6"/>
  <c r="I12" a="1"/>
  <c r="I12" s="1"/>
  <c r="H51"/>
  <c r="I51" a="1"/>
  <c r="I51" s="1"/>
  <c r="H7"/>
  <c r="I7" a="1"/>
  <c r="I7" s="1"/>
  <c r="H13"/>
  <c r="I13" a="1"/>
  <c r="I13" s="1"/>
  <c r="H14"/>
  <c r="I14" a="1"/>
  <c r="I14" s="1"/>
  <c r="H15"/>
  <c r="I15" a="1"/>
  <c r="I15" s="1"/>
  <c r="H4"/>
  <c r="I4" a="1"/>
  <c r="I4" s="1"/>
  <c r="H5"/>
  <c r="I5" a="1"/>
  <c r="I5" s="1"/>
  <c r="H52"/>
  <c r="I52" a="1"/>
  <c r="I52" s="1"/>
  <c r="H16"/>
  <c r="I16" a="1"/>
  <c r="I16" s="1"/>
  <c r="H3"/>
  <c r="I3" a="1"/>
  <c r="I3" s="1"/>
  <c r="H17"/>
  <c r="I17" a="1"/>
  <c r="I17" s="1"/>
  <c r="H18"/>
  <c r="I18" a="1"/>
  <c r="I18" s="1"/>
  <c r="H19"/>
  <c r="I19" a="1"/>
  <c r="I19" s="1"/>
  <c r="H20"/>
  <c r="I20" a="1"/>
  <c r="I20" s="1"/>
  <c r="H21"/>
  <c r="I21" a="1"/>
  <c r="I21" s="1"/>
  <c r="H22"/>
  <c r="I22" a="1"/>
  <c r="I22" s="1"/>
  <c r="H23"/>
  <c r="I23" a="1"/>
  <c r="I23" s="1"/>
  <c r="H24"/>
  <c r="I24" a="1"/>
  <c r="I24" s="1"/>
  <c r="H25"/>
  <c r="I25" a="1"/>
  <c r="I25" s="1"/>
  <c r="H26"/>
  <c r="I26" a="1"/>
  <c r="I26" s="1"/>
  <c r="H27"/>
  <c r="I27" a="1"/>
  <c r="I27" s="1"/>
  <c r="H28"/>
  <c r="I28" a="1"/>
  <c r="I28" s="1"/>
  <c r="H29"/>
  <c r="I29" a="1"/>
  <c r="I29" s="1"/>
  <c r="H30"/>
  <c r="I30" a="1"/>
  <c r="I30" s="1"/>
  <c r="H31"/>
  <c r="I31" a="1"/>
  <c r="I31" s="1"/>
  <c r="H32"/>
  <c r="I32" a="1"/>
  <c r="I32" s="1"/>
  <c r="H33"/>
  <c r="I33" a="1"/>
  <c r="I33" s="1"/>
  <c r="H34"/>
  <c r="I34" a="1"/>
  <c r="I34" s="1"/>
  <c r="H35"/>
  <c r="I35" a="1"/>
  <c r="I35" s="1"/>
  <c r="H36"/>
  <c r="I36" a="1"/>
  <c r="I36" s="1"/>
  <c r="H37"/>
  <c r="I37" a="1"/>
  <c r="I37" s="1"/>
  <c r="H38"/>
  <c r="I38" a="1"/>
  <c r="I38" s="1"/>
  <c r="H39"/>
  <c r="I39" a="1"/>
  <c r="I39" s="1"/>
  <c r="H40"/>
  <c r="I40" a="1"/>
  <c r="I40" s="1"/>
  <c r="H41"/>
  <c r="I41" a="1"/>
  <c r="I41" s="1"/>
  <c r="H42"/>
  <c r="I42" a="1"/>
  <c r="I42" s="1"/>
  <c r="H43"/>
  <c r="I43" a="1"/>
  <c r="I43" s="1"/>
  <c r="H44"/>
  <c r="I44" a="1"/>
  <c r="I44" s="1"/>
  <c r="H45"/>
  <c r="I45" a="1"/>
  <c r="I45" s="1"/>
  <c r="H46"/>
  <c r="I46" a="1"/>
  <c r="I46" s="1"/>
  <c r="H47"/>
  <c r="I47" a="1"/>
  <c r="I47" s="1"/>
  <c r="H48"/>
  <c r="I48" a="1"/>
  <c r="I48" s="1"/>
  <c r="H49"/>
  <c r="I49" a="1"/>
  <c r="I49" s="1"/>
  <c r="H50"/>
  <c r="I50" a="1"/>
  <c r="I50" s="1"/>
  <c r="H58"/>
  <c r="I58" a="1"/>
  <c r="I58" s="1"/>
  <c r="H57"/>
  <c r="I57" a="1"/>
  <c r="I57" s="1"/>
  <c r="H59"/>
  <c r="I59" a="1"/>
  <c r="I59" s="1"/>
  <c r="H60"/>
  <c r="I60" a="1"/>
  <c r="I60" s="1"/>
  <c r="H61"/>
  <c r="I61" a="1"/>
  <c r="I61" s="1"/>
  <c r="H62"/>
  <c r="I62" a="1"/>
  <c r="I62" s="1"/>
  <c r="H102"/>
  <c r="I102" a="1"/>
  <c r="I102" s="1"/>
  <c r="H56"/>
  <c r="I56" a="1"/>
  <c r="I56" s="1"/>
  <c r="H54"/>
  <c r="I54" a="1"/>
  <c r="I54" s="1"/>
  <c r="H63"/>
  <c r="I63" a="1"/>
  <c r="I63" s="1"/>
  <c r="H101"/>
  <c r="I101" a="1"/>
  <c r="I101" s="1"/>
  <c r="H64"/>
  <c r="I64" a="1"/>
  <c r="I64" s="1"/>
  <c r="H65"/>
  <c r="I65" a="1"/>
  <c r="I65" s="1"/>
  <c r="H100"/>
  <c r="I100" a="1"/>
  <c r="I100" s="1"/>
  <c r="H66"/>
  <c r="I66" a="1"/>
  <c r="I66" s="1"/>
  <c r="H53"/>
  <c r="I53" a="1"/>
  <c r="I53" s="1"/>
  <c r="H67"/>
  <c r="I67" a="1"/>
  <c r="I67" s="1"/>
  <c r="H68"/>
  <c r="I68" a="1"/>
  <c r="I68" s="1"/>
  <c r="H55"/>
  <c r="I55" a="1"/>
  <c r="I55" s="1"/>
  <c r="H69"/>
  <c r="I69" a="1"/>
  <c r="I69" s="1"/>
  <c r="H70"/>
  <c r="I70" a="1"/>
  <c r="I70" s="1"/>
  <c r="H71"/>
  <c r="I71" a="1"/>
  <c r="I71" s="1"/>
  <c r="H72"/>
  <c r="I72" a="1"/>
  <c r="I72" s="1"/>
  <c r="H73"/>
  <c r="I73" a="1"/>
  <c r="I73" s="1"/>
  <c r="H74"/>
  <c r="I74" a="1"/>
  <c r="I74" s="1"/>
  <c r="H75"/>
  <c r="I75" a="1"/>
  <c r="I75" s="1"/>
  <c r="H76"/>
  <c r="I76" a="1"/>
  <c r="I76" s="1"/>
  <c r="H77"/>
  <c r="I77" a="1"/>
  <c r="I77" s="1"/>
  <c r="H78"/>
  <c r="I78" a="1"/>
  <c r="I78" s="1"/>
  <c r="H79"/>
  <c r="I79" a="1"/>
  <c r="I79" s="1"/>
  <c r="H80"/>
  <c r="I80" a="1"/>
  <c r="I80" s="1"/>
  <c r="H81"/>
  <c r="I81" a="1"/>
  <c r="I81" s="1"/>
  <c r="H82"/>
  <c r="I82" a="1"/>
  <c r="I82" s="1"/>
  <c r="H83"/>
  <c r="I83" a="1"/>
  <c r="I83" s="1"/>
  <c r="H84"/>
  <c r="I84" a="1"/>
  <c r="I84" s="1"/>
  <c r="H85"/>
  <c r="I85" a="1"/>
  <c r="I85" s="1"/>
  <c r="H86"/>
  <c r="I86" a="1"/>
  <c r="I86" s="1"/>
  <c r="H87"/>
  <c r="I87" a="1"/>
  <c r="I87" s="1"/>
  <c r="H88"/>
  <c r="I88" a="1"/>
  <c r="I88" s="1"/>
  <c r="H89"/>
  <c r="I89" a="1"/>
  <c r="I89" s="1"/>
  <c r="H90"/>
  <c r="I90" a="1"/>
  <c r="I90" s="1"/>
  <c r="H91"/>
  <c r="I91" a="1"/>
  <c r="I91" s="1"/>
  <c r="H92"/>
  <c r="I92" a="1"/>
  <c r="I92" s="1"/>
  <c r="H93"/>
  <c r="I93" a="1"/>
  <c r="I93" s="1"/>
  <c r="H94"/>
  <c r="I94" a="1"/>
  <c r="I94" s="1"/>
  <c r="H95"/>
  <c r="I95" a="1"/>
  <c r="I95" s="1"/>
  <c r="H96"/>
  <c r="I96" a="1"/>
  <c r="I96" s="1"/>
  <c r="H97"/>
  <c r="I97" a="1"/>
  <c r="I97" s="1"/>
  <c r="H98"/>
  <c r="I98" a="1"/>
  <c r="I98" s="1"/>
  <c r="H99"/>
  <c r="I99" a="1"/>
  <c r="I99" s="1"/>
  <c r="H111"/>
  <c r="I111" a="1"/>
  <c r="I111" s="1"/>
  <c r="H108"/>
  <c r="I108" a="1"/>
  <c r="I108" s="1"/>
  <c r="H112"/>
  <c r="I112" a="1"/>
  <c r="I112" s="1"/>
  <c r="H113"/>
  <c r="I113" a="1"/>
  <c r="I113" s="1"/>
  <c r="H114"/>
  <c r="I114" a="1"/>
  <c r="I114" s="1"/>
  <c r="H152"/>
  <c r="I152" a="1"/>
  <c r="I152" s="1"/>
  <c r="H115"/>
  <c r="I115" a="1"/>
  <c r="I115" s="1"/>
  <c r="H109"/>
  <c r="I109" a="1"/>
  <c r="I109" s="1"/>
  <c r="H116"/>
  <c r="I116" a="1"/>
  <c r="I116" s="1"/>
  <c r="H103"/>
  <c r="I103" a="1"/>
  <c r="I103" s="1"/>
  <c r="H117"/>
  <c r="I117" a="1"/>
  <c r="I117" s="1"/>
  <c r="H106"/>
  <c r="I106" a="1"/>
  <c r="I106" s="1"/>
  <c r="H107"/>
  <c r="I107" a="1"/>
  <c r="I107" s="1"/>
  <c r="H118"/>
  <c r="I118" a="1"/>
  <c r="I118" s="1"/>
  <c r="H119"/>
  <c r="I119" a="1"/>
  <c r="I119" s="1"/>
  <c r="H105"/>
  <c r="I105" a="1"/>
  <c r="I105" s="1"/>
  <c r="H120"/>
  <c r="I120" a="1"/>
  <c r="I120" s="1"/>
  <c r="H121"/>
  <c r="I121" a="1"/>
  <c r="I121" s="1"/>
  <c r="H110"/>
  <c r="I110" a="1"/>
  <c r="I110" s="1"/>
  <c r="H122"/>
  <c r="I122" a="1"/>
  <c r="I122" s="1"/>
  <c r="H123"/>
  <c r="I123" a="1"/>
  <c r="I123" s="1"/>
  <c r="H124"/>
  <c r="I124" a="1"/>
  <c r="I124" s="1"/>
  <c r="H104"/>
  <c r="I104" a="1"/>
  <c r="I104" s="1"/>
  <c r="H125"/>
  <c r="I125" a="1"/>
  <c r="I125" s="1"/>
  <c r="H126"/>
  <c r="I126" a="1"/>
  <c r="I126" s="1"/>
  <c r="H127"/>
  <c r="I127" a="1"/>
  <c r="I127" s="1"/>
  <c r="H128"/>
  <c r="I128" a="1"/>
  <c r="I128" s="1"/>
  <c r="H129"/>
  <c r="I129" a="1"/>
  <c r="I129" s="1"/>
  <c r="H130"/>
  <c r="I130" a="1"/>
  <c r="I130" s="1"/>
  <c r="H131"/>
  <c r="I131" a="1"/>
  <c r="I131" s="1"/>
  <c r="H132"/>
  <c r="I132" a="1"/>
  <c r="I132" s="1"/>
  <c r="H133"/>
  <c r="I133" a="1"/>
  <c r="I133" s="1"/>
  <c r="H134"/>
  <c r="I134" a="1"/>
  <c r="I134" s="1"/>
  <c r="H135"/>
  <c r="I135" a="1"/>
  <c r="I135" s="1"/>
  <c r="H136"/>
  <c r="I136" a="1"/>
  <c r="I136" s="1"/>
  <c r="H137"/>
  <c r="I137" a="1"/>
  <c r="I137" s="1"/>
  <c r="H138"/>
  <c r="I138" a="1"/>
  <c r="I138" s="1"/>
  <c r="H139"/>
  <c r="I139" a="1"/>
  <c r="I139" s="1"/>
  <c r="H140"/>
  <c r="I140" a="1"/>
  <c r="I140" s="1"/>
  <c r="H141"/>
  <c r="I141" a="1"/>
  <c r="I141" s="1"/>
  <c r="H142"/>
  <c r="I142" a="1"/>
  <c r="I142" s="1"/>
  <c r="H143"/>
  <c r="I143" a="1"/>
  <c r="I143" s="1"/>
  <c r="H144"/>
  <c r="I144" a="1"/>
  <c r="I144" s="1"/>
  <c r="H145"/>
  <c r="I145" a="1"/>
  <c r="I145" s="1"/>
  <c r="H146"/>
  <c r="I146" a="1"/>
  <c r="I146" s="1"/>
  <c r="H147"/>
  <c r="I147" a="1"/>
  <c r="I147" s="1"/>
  <c r="H148"/>
  <c r="I148" a="1"/>
  <c r="I148" s="1"/>
  <c r="H149"/>
  <c r="I149" a="1"/>
  <c r="I149" s="1"/>
  <c r="H150"/>
  <c r="I150" a="1"/>
  <c r="I150" s="1"/>
  <c r="H151"/>
  <c r="I151" a="1"/>
  <c r="I151" s="1"/>
  <c r="H154"/>
  <c r="I154" a="1"/>
  <c r="I154" s="1"/>
  <c r="H163"/>
  <c r="I163" a="1"/>
  <c r="I163" s="1"/>
  <c r="H162"/>
  <c r="I162" a="1"/>
  <c r="I162" s="1"/>
  <c r="H165"/>
  <c r="I165" a="1"/>
  <c r="I165" s="1"/>
  <c r="H166"/>
  <c r="I166" a="1"/>
  <c r="I166" s="1"/>
  <c r="H167"/>
  <c r="I167" a="1"/>
  <c r="I167" s="1"/>
  <c r="H168"/>
  <c r="I168" a="1"/>
  <c r="I168" s="1"/>
  <c r="H164"/>
  <c r="I164" a="1"/>
  <c r="I164" s="1"/>
  <c r="H169"/>
  <c r="I169" a="1"/>
  <c r="I169" s="1"/>
  <c r="H170"/>
  <c r="I170" a="1"/>
  <c r="I170" s="1"/>
  <c r="H158"/>
  <c r="I158" a="1"/>
  <c r="I158" s="1"/>
  <c r="H171"/>
  <c r="I171" a="1"/>
  <c r="I171" s="1"/>
  <c r="H156"/>
  <c r="I156" a="1"/>
  <c r="I156" s="1"/>
  <c r="H172"/>
  <c r="I172" a="1"/>
  <c r="I172" s="1"/>
  <c r="H173"/>
  <c r="I173" a="1"/>
  <c r="I173" s="1"/>
  <c r="H155"/>
  <c r="I155" a="1"/>
  <c r="I155" s="1"/>
  <c r="H174"/>
  <c r="I174" a="1"/>
  <c r="I174" s="1"/>
  <c r="H175"/>
  <c r="I175" a="1"/>
  <c r="I175" s="1"/>
  <c r="H160"/>
  <c r="I160" a="1"/>
  <c r="I160" s="1"/>
  <c r="H176"/>
  <c r="I176" a="1"/>
  <c r="I176" s="1"/>
  <c r="H157"/>
  <c r="I157" a="1"/>
  <c r="I157" s="1"/>
  <c r="H161"/>
  <c r="I161" a="1"/>
  <c r="I161" s="1"/>
  <c r="H177"/>
  <c r="I177" a="1"/>
  <c r="I177" s="1"/>
  <c r="H153"/>
  <c r="I153" a="1"/>
  <c r="I153" s="1"/>
  <c r="H159"/>
  <c r="I159" a="1"/>
  <c r="I159" s="1"/>
  <c r="H178"/>
  <c r="I178" a="1"/>
  <c r="I178" s="1"/>
  <c r="H179"/>
  <c r="I179" a="1"/>
  <c r="I179" s="1"/>
  <c r="H180"/>
  <c r="I180" a="1"/>
  <c r="I180" s="1"/>
  <c r="H181"/>
  <c r="I181" a="1"/>
  <c r="I181" s="1"/>
  <c r="H182"/>
  <c r="I182" a="1"/>
  <c r="I182" s="1"/>
  <c r="H183"/>
  <c r="I183" a="1"/>
  <c r="I183" s="1"/>
  <c r="H184"/>
  <c r="I184" a="1"/>
  <c r="I184" s="1"/>
  <c r="H185"/>
  <c r="I185" a="1"/>
  <c r="I185" s="1"/>
  <c r="H186"/>
  <c r="I186" a="1"/>
  <c r="I186" s="1"/>
  <c r="H187"/>
  <c r="I187" a="1"/>
  <c r="I187" s="1"/>
  <c r="H188"/>
  <c r="I188" a="1"/>
  <c r="I188" s="1"/>
  <c r="H189"/>
  <c r="I189" a="1"/>
  <c r="I189" s="1"/>
  <c r="H190"/>
  <c r="I190" a="1"/>
  <c r="I190" s="1"/>
  <c r="H191"/>
  <c r="I191" a="1"/>
  <c r="I191" s="1"/>
  <c r="H192"/>
  <c r="I192" a="1"/>
  <c r="I192" s="1"/>
  <c r="H193"/>
  <c r="I193" a="1"/>
  <c r="I193" s="1"/>
  <c r="H194"/>
  <c r="I194" a="1"/>
  <c r="I194" s="1"/>
  <c r="H195"/>
  <c r="I195" a="1"/>
  <c r="I195" s="1"/>
  <c r="H196"/>
  <c r="I196" a="1"/>
  <c r="I196" s="1"/>
  <c r="H197"/>
  <c r="I197" a="1"/>
  <c r="I197" s="1"/>
  <c r="H198"/>
  <c r="I198" a="1"/>
  <c r="I198" s="1"/>
  <c r="H199"/>
  <c r="I199" a="1"/>
  <c r="I199" s="1"/>
  <c r="H200"/>
  <c r="I200" a="1"/>
  <c r="I200" s="1"/>
  <c r="H201"/>
  <c r="I201" a="1"/>
  <c r="I201" s="1"/>
  <c r="H202"/>
  <c r="I202" a="1"/>
  <c r="I202" s="1"/>
  <c r="H211"/>
  <c r="I211" a="1"/>
  <c r="I211" s="1"/>
  <c r="H209"/>
  <c r="I209" a="1"/>
  <c r="I209" s="1"/>
  <c r="H212"/>
  <c r="I212" a="1"/>
  <c r="I212" s="1"/>
  <c r="H213"/>
  <c r="I213" a="1"/>
  <c r="I213" s="1"/>
  <c r="H214"/>
  <c r="I214" a="1"/>
  <c r="I214" s="1"/>
  <c r="H204"/>
  <c r="I204" a="1"/>
  <c r="I204" s="1"/>
  <c r="H215"/>
  <c r="I215" a="1"/>
  <c r="I215" s="1"/>
  <c r="H210"/>
  <c r="I210" a="1"/>
  <c r="I210" s="1"/>
  <c r="H216"/>
  <c r="I216" a="1"/>
  <c r="I216" s="1"/>
  <c r="H203"/>
  <c r="I203" a="1"/>
  <c r="I203" s="1"/>
  <c r="H217"/>
  <c r="I217" a="1"/>
  <c r="I217" s="1"/>
  <c r="H218"/>
  <c r="I218" a="1"/>
  <c r="I218" s="1"/>
  <c r="H206"/>
  <c r="I206" a="1"/>
  <c r="I206" s="1"/>
  <c r="H219"/>
  <c r="I219" a="1"/>
  <c r="I219" s="1"/>
  <c r="H220"/>
  <c r="I220" a="1"/>
  <c r="I220" s="1"/>
  <c r="H205"/>
  <c r="I205" a="1"/>
  <c r="I205" s="1"/>
  <c r="H221"/>
  <c r="I221" a="1"/>
  <c r="I221" s="1"/>
  <c r="H222"/>
  <c r="I222" a="1"/>
  <c r="I222" s="1"/>
  <c r="H208"/>
  <c r="I208" a="1"/>
  <c r="I208" s="1"/>
  <c r="H223"/>
  <c r="I223" a="1"/>
  <c r="I223" s="1"/>
  <c r="H224"/>
  <c r="I224" a="1"/>
  <c r="I224" s="1"/>
  <c r="H225"/>
  <c r="I225" a="1"/>
  <c r="I225" s="1"/>
  <c r="H226"/>
  <c r="I226" a="1"/>
  <c r="I226" s="1"/>
  <c r="H227"/>
  <c r="I227" a="1"/>
  <c r="I227" s="1"/>
  <c r="H207"/>
  <c r="I207" a="1"/>
  <c r="I207" s="1"/>
  <c r="H228"/>
  <c r="I228" a="1"/>
  <c r="I228" s="1"/>
  <c r="H229"/>
  <c r="I229" a="1"/>
  <c r="I229" s="1"/>
  <c r="H230"/>
  <c r="I230" a="1"/>
  <c r="I230" s="1"/>
  <c r="H231"/>
  <c r="I231" a="1"/>
  <c r="I231" s="1"/>
  <c r="H232"/>
  <c r="I232" a="1"/>
  <c r="I232" s="1"/>
  <c r="H233"/>
  <c r="I233" a="1"/>
  <c r="I233" s="1"/>
  <c r="H234"/>
  <c r="I234" a="1"/>
  <c r="I234" s="1"/>
  <c r="H235"/>
  <c r="I235" a="1"/>
  <c r="I235" s="1"/>
  <c r="H236"/>
  <c r="I236" a="1"/>
  <c r="I236" s="1"/>
  <c r="H237"/>
  <c r="I237" a="1"/>
  <c r="I237" s="1"/>
  <c r="H238"/>
  <c r="I238" a="1"/>
  <c r="I238" s="1"/>
  <c r="H239"/>
  <c r="I239" a="1"/>
  <c r="I239" s="1"/>
  <c r="H240"/>
  <c r="I240" a="1"/>
  <c r="I240" s="1"/>
  <c r="H241"/>
  <c r="I241" a="1"/>
  <c r="I241" s="1"/>
  <c r="H242"/>
  <c r="I242" a="1"/>
  <c r="I242" s="1"/>
  <c r="H243"/>
  <c r="I243" a="1"/>
  <c r="I243" s="1"/>
  <c r="H244"/>
  <c r="I244" a="1"/>
  <c r="I244" s="1"/>
  <c r="H245"/>
  <c r="I245" a="1"/>
  <c r="I245" s="1"/>
  <c r="H246"/>
  <c r="I246" a="1"/>
  <c r="I246" s="1"/>
  <c r="H247"/>
  <c r="I247" a="1"/>
  <c r="I247" s="1"/>
  <c r="H248"/>
  <c r="I248" a="1"/>
  <c r="I248" s="1"/>
  <c r="H249"/>
  <c r="I249" a="1"/>
  <c r="I249" s="1"/>
  <c r="H250"/>
  <c r="I250" a="1"/>
  <c r="I250" s="1"/>
  <c r="H251"/>
  <c r="I251" a="1"/>
  <c r="I251" s="1"/>
  <c r="H252"/>
  <c r="I252" a="1"/>
  <c r="I252" s="1"/>
  <c r="H261"/>
  <c r="I261" a="1"/>
  <c r="I261" s="1"/>
  <c r="H258"/>
  <c r="I258" a="1"/>
  <c r="I258" s="1"/>
  <c r="H259"/>
  <c r="I259" a="1"/>
  <c r="I259" s="1"/>
  <c r="H262"/>
  <c r="I262" a="1"/>
  <c r="I262" s="1"/>
  <c r="H301"/>
  <c r="I301" a="1"/>
  <c r="I301" s="1"/>
  <c r="H302"/>
  <c r="I302" a="1"/>
  <c r="I302" s="1"/>
  <c r="H263"/>
  <c r="I263" a="1"/>
  <c r="I263" s="1"/>
  <c r="H260"/>
  <c r="I260" a="1"/>
  <c r="I260" s="1"/>
  <c r="H264"/>
  <c r="I264" a="1"/>
  <c r="I264" s="1"/>
  <c r="H265"/>
  <c r="I265" a="1"/>
  <c r="I265" s="1"/>
  <c r="H266"/>
  <c r="I266" a="1"/>
  <c r="I266" s="1"/>
  <c r="H256"/>
  <c r="I256" a="1"/>
  <c r="I256" s="1"/>
  <c r="H267"/>
  <c r="I267" a="1"/>
  <c r="I267" s="1"/>
  <c r="H255"/>
  <c r="I255" a="1"/>
  <c r="I255" s="1"/>
  <c r="H253"/>
  <c r="I253" a="1"/>
  <c r="I253" s="1"/>
  <c r="H254"/>
  <c r="I254" a="1"/>
  <c r="I254" s="1"/>
  <c r="H268"/>
  <c r="I268" a="1"/>
  <c r="I268" s="1"/>
  <c r="H269"/>
  <c r="I269" a="1"/>
  <c r="I269" s="1"/>
  <c r="H270"/>
  <c r="I270" a="1"/>
  <c r="I270" s="1"/>
  <c r="H271"/>
  <c r="I271" a="1"/>
  <c r="I271" s="1"/>
  <c r="H272"/>
  <c r="I272" a="1"/>
  <c r="I272" s="1"/>
  <c r="H273"/>
  <c r="I273" a="1"/>
  <c r="I273" s="1"/>
  <c r="H274"/>
  <c r="I274" a="1"/>
  <c r="I274" s="1"/>
  <c r="H275"/>
  <c r="I275" a="1"/>
  <c r="I275" s="1"/>
  <c r="H257"/>
  <c r="I257" a="1"/>
  <c r="I257" s="1"/>
  <c r="H276"/>
  <c r="I276" a="1"/>
  <c r="I276" s="1"/>
  <c r="H300"/>
  <c r="I300" a="1"/>
  <c r="I300" s="1"/>
  <c r="H277"/>
  <c r="I277" a="1"/>
  <c r="I277" s="1"/>
  <c r="H278"/>
  <c r="I278" a="1"/>
  <c r="I278" s="1"/>
  <c r="H279"/>
  <c r="I279" a="1"/>
  <c r="I279" s="1"/>
  <c r="H280"/>
  <c r="I280" a="1"/>
  <c r="I280" s="1"/>
  <c r="H281"/>
  <c r="I281" a="1"/>
  <c r="I281" s="1"/>
  <c r="H282"/>
  <c r="I282" a="1"/>
  <c r="I282" s="1"/>
  <c r="H283"/>
  <c r="I283" a="1"/>
  <c r="I283" s="1"/>
  <c r="H284"/>
  <c r="I284" a="1"/>
  <c r="I284" s="1"/>
  <c r="H285"/>
  <c r="I285" a="1"/>
  <c r="I285" s="1"/>
  <c r="H286"/>
  <c r="I286" a="1"/>
  <c r="I286" s="1"/>
  <c r="H287"/>
  <c r="I287" a="1"/>
  <c r="I287" s="1"/>
  <c r="H288"/>
  <c r="I288" a="1"/>
  <c r="I288" s="1"/>
  <c r="H289"/>
  <c r="I289" a="1"/>
  <c r="I289" s="1"/>
  <c r="H290"/>
  <c r="I290" a="1"/>
  <c r="I290" s="1"/>
  <c r="H291"/>
  <c r="I291" a="1"/>
  <c r="I291" s="1"/>
  <c r="H292"/>
  <c r="I292" a="1"/>
  <c r="I292" s="1"/>
  <c r="H293"/>
  <c r="I293" a="1"/>
  <c r="I293" s="1"/>
  <c r="H294"/>
  <c r="I294" a="1"/>
  <c r="I294" s="1"/>
  <c r="H295"/>
  <c r="I295" a="1"/>
  <c r="I295" s="1"/>
  <c r="H296"/>
  <c r="I296" a="1"/>
  <c r="I296" s="1"/>
  <c r="H297"/>
  <c r="I297" a="1"/>
  <c r="I297" s="1"/>
  <c r="H298"/>
  <c r="I298" a="1"/>
  <c r="I298" s="1"/>
  <c r="H299"/>
  <c r="I299" a="1"/>
  <c r="I299" s="1"/>
  <c r="H307"/>
  <c r="I307" a="1"/>
  <c r="I307" s="1"/>
  <c r="H305"/>
  <c r="I305" a="1"/>
  <c r="I305" s="1"/>
  <c r="H308"/>
  <c r="I308" a="1"/>
  <c r="I308" s="1"/>
  <c r="H309"/>
  <c r="I309" a="1"/>
  <c r="I309" s="1"/>
  <c r="H310"/>
  <c r="I310" a="1"/>
  <c r="I310" s="1"/>
  <c r="H311"/>
  <c r="I311" a="1"/>
  <c r="I311" s="1"/>
  <c r="H312"/>
  <c r="I312" a="1"/>
  <c r="I312" s="1"/>
  <c r="H306"/>
  <c r="I306" a="1"/>
  <c r="I306" s="1"/>
  <c r="H352"/>
  <c r="I352" a="1"/>
  <c r="I352" s="1"/>
  <c r="H313"/>
  <c r="I313" a="1"/>
  <c r="I313" s="1"/>
  <c r="H314"/>
  <c r="I314" a="1"/>
  <c r="I314" s="1"/>
  <c r="H315"/>
  <c r="I315" a="1"/>
  <c r="I315" s="1"/>
  <c r="H316"/>
  <c r="I316" a="1"/>
  <c r="I316" s="1"/>
  <c r="H317"/>
  <c r="I317" a="1"/>
  <c r="I317" s="1"/>
  <c r="H318"/>
  <c r="I318" a="1"/>
  <c r="I318" s="1"/>
  <c r="H303"/>
  <c r="I303" a="1"/>
  <c r="I303" s="1"/>
  <c r="H319"/>
  <c r="I319" a="1"/>
  <c r="I319" s="1"/>
  <c r="H320"/>
  <c r="I320" a="1"/>
  <c r="I320" s="1"/>
  <c r="H321"/>
  <c r="I321" a="1"/>
  <c r="I321" s="1"/>
  <c r="H322"/>
  <c r="I322" a="1"/>
  <c r="I322" s="1"/>
  <c r="H323"/>
  <c r="I323" a="1"/>
  <c r="I323" s="1"/>
  <c r="H324"/>
  <c r="I324" a="1"/>
  <c r="I324" s="1"/>
  <c r="H325"/>
  <c r="I325" a="1"/>
  <c r="I325" s="1"/>
  <c r="H326"/>
  <c r="I326" a="1"/>
  <c r="I326" s="1"/>
  <c r="H304"/>
  <c r="I304" a="1"/>
  <c r="I304" s="1"/>
  <c r="H327"/>
  <c r="I327" a="1"/>
  <c r="I327" s="1"/>
  <c r="H351"/>
  <c r="I351" a="1"/>
  <c r="I351" s="1"/>
  <c r="H328"/>
  <c r="I328" a="1"/>
  <c r="I328" s="1"/>
  <c r="H329"/>
  <c r="I329" a="1"/>
  <c r="I329" s="1"/>
  <c r="H330"/>
  <c r="I330" a="1"/>
  <c r="I330" s="1"/>
  <c r="H331"/>
  <c r="I331" a="1"/>
  <c r="I331" s="1"/>
  <c r="H332"/>
  <c r="I332" a="1"/>
  <c r="I332" s="1"/>
  <c r="H333"/>
  <c r="I333" a="1"/>
  <c r="I333" s="1"/>
  <c r="H334"/>
  <c r="I334" a="1"/>
  <c r="I334" s="1"/>
  <c r="H335"/>
  <c r="I335" a="1"/>
  <c r="I335" s="1"/>
  <c r="H336"/>
  <c r="I336" a="1"/>
  <c r="I336" s="1"/>
  <c r="H337"/>
  <c r="I337" a="1"/>
  <c r="I337" s="1"/>
  <c r="H338"/>
  <c r="I338" a="1"/>
  <c r="I338" s="1"/>
  <c r="H339"/>
  <c r="I339" a="1"/>
  <c r="I339" s="1"/>
  <c r="H340"/>
  <c r="I340" a="1"/>
  <c r="I340" s="1"/>
  <c r="H341"/>
  <c r="I341" a="1"/>
  <c r="I341" s="1"/>
  <c r="H342"/>
  <c r="I342" a="1"/>
  <c r="I342" s="1"/>
  <c r="H343"/>
  <c r="I343" a="1"/>
  <c r="I343" s="1"/>
  <c r="H344"/>
  <c r="I344" a="1"/>
  <c r="I344" s="1"/>
  <c r="H345"/>
  <c r="I345" a="1"/>
  <c r="I345" s="1"/>
  <c r="H346"/>
  <c r="I346" a="1"/>
  <c r="I346" s="1"/>
  <c r="H347"/>
  <c r="I347" a="1"/>
  <c r="I347" s="1"/>
  <c r="H348"/>
  <c r="I348" a="1"/>
  <c r="I348" s="1"/>
  <c r="H349"/>
  <c r="I349" a="1"/>
  <c r="I349" s="1"/>
  <c r="H350"/>
  <c r="I350" a="1"/>
  <c r="I350" s="1"/>
  <c r="H358"/>
  <c r="I358" a="1"/>
  <c r="I358" s="1"/>
  <c r="H357"/>
  <c r="I357" a="1"/>
  <c r="I357" s="1"/>
  <c r="H356"/>
  <c r="I356" a="1"/>
  <c r="I356" s="1"/>
  <c r="H359"/>
  <c r="I359" a="1"/>
  <c r="I359" s="1"/>
  <c r="H360"/>
  <c r="I360" a="1"/>
  <c r="I360" s="1"/>
  <c r="H361"/>
  <c r="I361" a="1"/>
  <c r="I361" s="1"/>
  <c r="H362"/>
  <c r="I362" a="1"/>
  <c r="I362" s="1"/>
  <c r="H355"/>
  <c r="I355" a="1"/>
  <c r="I355" s="1"/>
  <c r="H402"/>
  <c r="I402" a="1"/>
  <c r="I402" s="1"/>
  <c r="H363"/>
  <c r="I363" a="1"/>
  <c r="I363" s="1"/>
  <c r="H364"/>
  <c r="I364" a="1"/>
  <c r="I364" s="1"/>
  <c r="H372"/>
  <c r="I372" a="1"/>
  <c r="I372" s="1"/>
  <c r="H365"/>
  <c r="I365" a="1"/>
  <c r="I365" s="1"/>
  <c r="H366"/>
  <c r="I366" a="1"/>
  <c r="I366" s="1"/>
  <c r="H367"/>
  <c r="I367" a="1"/>
  <c r="I367" s="1"/>
  <c r="H353"/>
  <c r="I353" a="1"/>
  <c r="I353" s="1"/>
  <c r="H368"/>
  <c r="I368" a="1"/>
  <c r="I368" s="1"/>
  <c r="H369"/>
  <c r="I369" a="1"/>
  <c r="I369" s="1"/>
  <c r="H370"/>
  <c r="I370" a="1"/>
  <c r="I370" s="1"/>
  <c r="H371"/>
  <c r="I371" a="1"/>
  <c r="I371" s="1"/>
  <c r="H400"/>
  <c r="I400" a="1"/>
  <c r="I400" s="1"/>
  <c r="H373"/>
  <c r="I373" a="1"/>
  <c r="I373" s="1"/>
  <c r="H374"/>
  <c r="I374" a="1"/>
  <c r="I374" s="1"/>
  <c r="H375"/>
  <c r="I375" a="1"/>
  <c r="I375" s="1"/>
  <c r="H354"/>
  <c r="I354" a="1"/>
  <c r="I354" s="1"/>
  <c r="H376"/>
  <c r="I376" a="1"/>
  <c r="I376" s="1"/>
  <c r="H401"/>
  <c r="I401" a="1"/>
  <c r="I401" s="1"/>
  <c r="H377"/>
  <c r="I377" a="1"/>
  <c r="I377" s="1"/>
  <c r="H378"/>
  <c r="I378" a="1"/>
  <c r="I378" s="1"/>
  <c r="H379"/>
  <c r="I379" a="1"/>
  <c r="I379" s="1"/>
  <c r="H380"/>
  <c r="I380" a="1"/>
  <c r="I380" s="1"/>
  <c r="H381"/>
  <c r="I381" a="1"/>
  <c r="I381" s="1"/>
  <c r="H382"/>
  <c r="I382" a="1"/>
  <c r="I382" s="1"/>
  <c r="H383"/>
  <c r="I383" a="1"/>
  <c r="I383" s="1"/>
  <c r="H384"/>
  <c r="I384" a="1"/>
  <c r="I384" s="1"/>
  <c r="H385"/>
  <c r="I385" a="1"/>
  <c r="I385" s="1"/>
  <c r="H386"/>
  <c r="I386" a="1"/>
  <c r="I386" s="1"/>
  <c r="H387"/>
  <c r="I387" a="1"/>
  <c r="I387" s="1"/>
  <c r="H388"/>
  <c r="I388" a="1"/>
  <c r="I388" s="1"/>
  <c r="H389"/>
  <c r="I389" a="1"/>
  <c r="I389" s="1"/>
  <c r="H390"/>
  <c r="I390" a="1"/>
  <c r="I390" s="1"/>
  <c r="H391"/>
  <c r="I391" a="1"/>
  <c r="I391" s="1"/>
  <c r="H392"/>
  <c r="I392" a="1"/>
  <c r="I392" s="1"/>
  <c r="H393"/>
  <c r="I393" a="1"/>
  <c r="I393" s="1"/>
  <c r="H394"/>
  <c r="I394" a="1"/>
  <c r="I394" s="1"/>
  <c r="H395"/>
  <c r="I395" a="1"/>
  <c r="I395" s="1"/>
  <c r="H396"/>
  <c r="I396" a="1"/>
  <c r="I396" s="1"/>
  <c r="H397"/>
  <c r="I397" a="1"/>
  <c r="I397" s="1"/>
  <c r="H398"/>
  <c r="I398" a="1"/>
  <c r="I398" s="1"/>
  <c r="H399"/>
  <c r="I399" a="1"/>
  <c r="I399" s="1"/>
  <c r="H409"/>
  <c r="I409" a="1"/>
  <c r="I409" s="1"/>
  <c r="H408"/>
  <c r="I408" a="1"/>
  <c r="I408" s="1"/>
  <c r="H405"/>
  <c r="I405" a="1"/>
  <c r="I405" s="1"/>
  <c r="H410"/>
  <c r="I410" a="1"/>
  <c r="I410" s="1"/>
  <c r="H411"/>
  <c r="I411" a="1"/>
  <c r="I411" s="1"/>
  <c r="H412"/>
  <c r="I412" a="1"/>
  <c r="I412" s="1"/>
  <c r="H403"/>
  <c r="I403" a="1"/>
  <c r="I403" s="1"/>
  <c r="H407"/>
  <c r="I407" a="1"/>
  <c r="I407" s="1"/>
  <c r="H423"/>
  <c r="I423" a="1"/>
  <c r="I423" s="1"/>
  <c r="H413"/>
  <c r="I413" a="1"/>
  <c r="I413" s="1"/>
  <c r="H414"/>
  <c r="I414" a="1"/>
  <c r="I414" s="1"/>
  <c r="H415"/>
  <c r="I415" a="1"/>
  <c r="I415" s="1"/>
  <c r="H416"/>
  <c r="I416" a="1"/>
  <c r="I416" s="1"/>
  <c r="H417"/>
  <c r="I417" a="1"/>
  <c r="I417" s="1"/>
  <c r="H418"/>
  <c r="I418" a="1"/>
  <c r="I418" s="1"/>
  <c r="H404"/>
  <c r="I404" a="1"/>
  <c r="I404" s="1"/>
  <c r="H419"/>
  <c r="I419" a="1"/>
  <c r="I419" s="1"/>
  <c r="H420"/>
  <c r="I420" a="1"/>
  <c r="I420" s="1"/>
  <c r="H421"/>
  <c r="I421" a="1"/>
  <c r="I421" s="1"/>
  <c r="H422"/>
  <c r="I422" a="1"/>
  <c r="I422" s="1"/>
  <c r="H451"/>
  <c r="I451" a="1"/>
  <c r="I451" s="1"/>
  <c r="H424"/>
  <c r="I424" a="1"/>
  <c r="I424" s="1"/>
  <c r="H425"/>
  <c r="I425" a="1"/>
  <c r="I425" s="1"/>
  <c r="H426"/>
  <c r="I426" a="1"/>
  <c r="I426" s="1"/>
  <c r="H406"/>
  <c r="I406" a="1"/>
  <c r="I406" s="1"/>
  <c r="H427"/>
  <c r="I427" a="1"/>
  <c r="I427" s="1"/>
  <c r="H452"/>
  <c r="I452" a="1"/>
  <c r="I452" s="1"/>
  <c r="H428"/>
  <c r="I428" a="1"/>
  <c r="I428" s="1"/>
  <c r="H429"/>
  <c r="I429" a="1"/>
  <c r="I429" s="1"/>
  <c r="H430"/>
  <c r="I430" a="1"/>
  <c r="I430" s="1"/>
  <c r="H431"/>
  <c r="I431" a="1"/>
  <c r="I431" s="1"/>
  <c r="H432"/>
  <c r="I432" a="1"/>
  <c r="I432" s="1"/>
  <c r="H433"/>
  <c r="I433" a="1"/>
  <c r="I433" s="1"/>
  <c r="H434"/>
  <c r="I434" a="1"/>
  <c r="I434" s="1"/>
  <c r="H435"/>
  <c r="I435" a="1"/>
  <c r="I435" s="1"/>
  <c r="H436"/>
  <c r="I436" a="1"/>
  <c r="I436" s="1"/>
  <c r="H437"/>
  <c r="I437" a="1"/>
  <c r="I437" s="1"/>
  <c r="H438"/>
  <c r="I438" a="1"/>
  <c r="I438" s="1"/>
  <c r="H439"/>
  <c r="I439" a="1"/>
  <c r="I439" s="1"/>
  <c r="H440"/>
  <c r="I440" a="1"/>
  <c r="I440" s="1"/>
  <c r="H441"/>
  <c r="I441" a="1"/>
  <c r="I441" s="1"/>
  <c r="H442"/>
  <c r="I442" a="1"/>
  <c r="I442" s="1"/>
  <c r="H443"/>
  <c r="I443" a="1"/>
  <c r="I443" s="1"/>
  <c r="H444"/>
  <c r="I444" a="1"/>
  <c r="I444" s="1"/>
  <c r="H445"/>
  <c r="I445" a="1"/>
  <c r="I445" s="1"/>
  <c r="H446"/>
  <c r="I446" a="1"/>
  <c r="I446" s="1"/>
  <c r="H447"/>
  <c r="I447" a="1"/>
  <c r="I447" s="1"/>
  <c r="H448"/>
  <c r="I448" a="1"/>
  <c r="I448" s="1"/>
  <c r="H449"/>
  <c r="I449" a="1"/>
  <c r="I449" s="1"/>
  <c r="H450"/>
  <c r="I450" a="1"/>
  <c r="I450" s="1"/>
  <c r="H456"/>
  <c r="I456" a="1"/>
  <c r="I456" s="1"/>
  <c r="H498"/>
  <c r="I498" a="1"/>
  <c r="I498" s="1"/>
  <c r="H500"/>
  <c r="I500" a="1"/>
  <c r="I500" s="1"/>
  <c r="H457"/>
  <c r="I457" a="1"/>
  <c r="I457" s="1"/>
  <c r="H458"/>
  <c r="I458" a="1"/>
  <c r="I458" s="1"/>
  <c r="H459"/>
  <c r="I459" a="1"/>
  <c r="I459" s="1"/>
  <c r="H460"/>
  <c r="I460" a="1"/>
  <c r="I460" s="1"/>
  <c r="H502"/>
  <c r="I502" a="1"/>
  <c r="I502" s="1"/>
  <c r="H461"/>
  <c r="I461" a="1"/>
  <c r="I461" s="1"/>
  <c r="H462"/>
  <c r="I462" a="1"/>
  <c r="I462" s="1"/>
  <c r="H463"/>
  <c r="I463" a="1"/>
  <c r="I463" s="1"/>
  <c r="H464"/>
  <c r="I464" a="1"/>
  <c r="I464" s="1"/>
  <c r="H475"/>
  <c r="I475" a="1"/>
  <c r="I475" s="1"/>
  <c r="H455"/>
  <c r="I455" a="1"/>
  <c r="I455" s="1"/>
  <c r="H465"/>
  <c r="I465" a="1"/>
  <c r="I465" s="1"/>
  <c r="H466"/>
  <c r="I466" a="1"/>
  <c r="I466" s="1"/>
  <c r="H501"/>
  <c r="I501" a="1"/>
  <c r="I501" s="1"/>
  <c r="H467"/>
  <c r="I467" a="1"/>
  <c r="I467" s="1"/>
  <c r="H468"/>
  <c r="I468" a="1"/>
  <c r="I468" s="1"/>
  <c r="H469"/>
  <c r="I469" a="1"/>
  <c r="I469" s="1"/>
  <c r="H470"/>
  <c r="I470" a="1"/>
  <c r="I470" s="1"/>
  <c r="H471"/>
  <c r="I471" a="1"/>
  <c r="I471" s="1"/>
  <c r="H472"/>
  <c r="I472" a="1"/>
  <c r="I472" s="1"/>
  <c r="H473"/>
  <c r="I473" a="1"/>
  <c r="I473" s="1"/>
  <c r="H499"/>
  <c r="I499" a="1"/>
  <c r="I499" s="1"/>
  <c r="H474"/>
  <c r="I474" a="1"/>
  <c r="I474" s="1"/>
  <c r="H454"/>
  <c r="I454" a="1"/>
  <c r="I454" s="1"/>
  <c r="H476"/>
  <c r="I476" a="1"/>
  <c r="I476" s="1"/>
  <c r="H477"/>
  <c r="I477" a="1"/>
  <c r="I477" s="1"/>
  <c r="H478"/>
  <c r="I478" a="1"/>
  <c r="I478" s="1"/>
  <c r="H479"/>
  <c r="I479" a="1"/>
  <c r="I479" s="1"/>
  <c r="H453"/>
  <c r="I453" a="1"/>
  <c r="I453" s="1"/>
  <c r="H480"/>
  <c r="I480" a="1"/>
  <c r="I480" s="1"/>
  <c r="H481"/>
  <c r="I481" a="1"/>
  <c r="I481" s="1"/>
  <c r="H482"/>
  <c r="I482" a="1"/>
  <c r="I482" s="1"/>
  <c r="H483"/>
  <c r="I483" a="1"/>
  <c r="I483" s="1"/>
  <c r="H484"/>
  <c r="I484" a="1"/>
  <c r="I484" s="1"/>
  <c r="H485"/>
  <c r="I485" a="1"/>
  <c r="I485" s="1"/>
  <c r="H486"/>
  <c r="I486" a="1"/>
  <c r="I486" s="1"/>
  <c r="H487"/>
  <c r="I487" a="1"/>
  <c r="I487" s="1"/>
  <c r="H488"/>
  <c r="I488" a="1"/>
  <c r="I488" s="1"/>
  <c r="H489"/>
  <c r="I489" a="1"/>
  <c r="I489" s="1"/>
  <c r="H490"/>
  <c r="I490" a="1"/>
  <c r="I490" s="1"/>
  <c r="H491"/>
  <c r="I491" a="1"/>
  <c r="I491" s="1"/>
  <c r="H492"/>
  <c r="I492" a="1"/>
  <c r="I492" s="1"/>
  <c r="H493"/>
  <c r="I493" a="1"/>
  <c r="I493" s="1"/>
  <c r="H494"/>
  <c r="I494" a="1"/>
  <c r="I494" s="1"/>
  <c r="H495"/>
  <c r="I495" a="1"/>
  <c r="I495" s="1"/>
  <c r="H496"/>
  <c r="I496" a="1"/>
  <c r="I496" s="1"/>
  <c r="H497"/>
  <c r="I497" a="1"/>
  <c r="I497" s="1"/>
  <c r="H515"/>
  <c r="I515" a="1"/>
  <c r="I515" s="1"/>
  <c r="H509"/>
  <c r="I509" a="1"/>
  <c r="I509" s="1"/>
  <c r="H513"/>
  <c r="I513" a="1"/>
  <c r="I513" s="1"/>
  <c r="H505"/>
  <c r="I505" a="1"/>
  <c r="I505" s="1"/>
  <c r="H526"/>
  <c r="I526" a="1"/>
  <c r="I526" s="1"/>
  <c r="H516"/>
  <c r="I516" a="1"/>
  <c r="I516" s="1"/>
  <c r="H517"/>
  <c r="I517" a="1"/>
  <c r="I517" s="1"/>
  <c r="H510"/>
  <c r="I510" a="1"/>
  <c r="I510" s="1"/>
  <c r="H511"/>
  <c r="I511" a="1"/>
  <c r="I511" s="1"/>
  <c r="H518"/>
  <c r="I518" a="1"/>
  <c r="I518" s="1"/>
  <c r="H519"/>
  <c r="I519" a="1"/>
  <c r="I519" s="1"/>
  <c r="H520"/>
  <c r="I520" a="1"/>
  <c r="I520" s="1"/>
  <c r="H521"/>
  <c r="I521" a="1"/>
  <c r="I521" s="1"/>
  <c r="H522"/>
  <c r="I522" a="1"/>
  <c r="I522" s="1"/>
  <c r="H523"/>
  <c r="I523" a="1"/>
  <c r="I523" s="1"/>
  <c r="H507"/>
  <c r="I507" a="1"/>
  <c r="I507" s="1"/>
  <c r="H524"/>
  <c r="I524" a="1"/>
  <c r="I524" s="1"/>
  <c r="H508"/>
  <c r="I508" a="1"/>
  <c r="I508" s="1"/>
  <c r="H525"/>
  <c r="I525" a="1"/>
  <c r="I525" s="1"/>
  <c r="H514"/>
  <c r="I514" a="1"/>
  <c r="I514" s="1"/>
  <c r="H504"/>
  <c r="I504" a="1"/>
  <c r="I504" s="1"/>
  <c r="H527"/>
  <c r="I527" a="1"/>
  <c r="I527" s="1"/>
  <c r="H528"/>
  <c r="I528" a="1"/>
  <c r="I528" s="1"/>
  <c r="H529"/>
  <c r="I529" a="1"/>
  <c r="I529" s="1"/>
  <c r="H512"/>
  <c r="I512" a="1"/>
  <c r="I512" s="1"/>
  <c r="H506"/>
  <c r="I506" a="1"/>
  <c r="I506" s="1"/>
  <c r="H503"/>
  <c r="I503" a="1"/>
  <c r="I503" s="1"/>
  <c r="H530"/>
  <c r="I530" a="1"/>
  <c r="I530" s="1"/>
  <c r="H531"/>
  <c r="I531" a="1"/>
  <c r="I531" s="1"/>
  <c r="H532"/>
  <c r="I532" a="1"/>
  <c r="I532" s="1"/>
  <c r="H533"/>
  <c r="I533" a="1"/>
  <c r="I533" s="1"/>
  <c r="H534"/>
  <c r="I534" a="1"/>
  <c r="I534" s="1"/>
  <c r="H535"/>
  <c r="I535" a="1"/>
  <c r="I535" s="1"/>
  <c r="H536"/>
  <c r="I536" a="1"/>
  <c r="I536" s="1"/>
  <c r="H537"/>
  <c r="I537" a="1"/>
  <c r="I537" s="1"/>
  <c r="H538"/>
  <c r="I538" a="1"/>
  <c r="I538" s="1"/>
  <c r="H539"/>
  <c r="I539" a="1"/>
  <c r="I539" s="1"/>
  <c r="H540"/>
  <c r="I540" a="1"/>
  <c r="I540" s="1"/>
  <c r="H541"/>
  <c r="I541" a="1"/>
  <c r="I541" s="1"/>
  <c r="H542"/>
  <c r="I542" a="1"/>
  <c r="I542" s="1"/>
  <c r="H543"/>
  <c r="I543" a="1"/>
  <c r="I543" s="1"/>
  <c r="H544"/>
  <c r="I544" a="1"/>
  <c r="I544" s="1"/>
  <c r="H545"/>
  <c r="I545" a="1"/>
  <c r="I545" s="1"/>
  <c r="H546"/>
  <c r="I546" a="1"/>
  <c r="I546" s="1"/>
  <c r="H547"/>
  <c r="I547" a="1"/>
  <c r="I547" s="1"/>
  <c r="H548"/>
  <c r="I548" a="1"/>
  <c r="I548" s="1"/>
  <c r="H549"/>
  <c r="I549" a="1"/>
  <c r="I549" s="1"/>
  <c r="H550"/>
  <c r="I550" a="1"/>
  <c r="I550" s="1"/>
  <c r="H551"/>
  <c r="I551" a="1"/>
  <c r="I551" s="1"/>
  <c r="H552"/>
  <c r="I552" a="1"/>
  <c r="I552" s="1"/>
  <c r="H564"/>
  <c r="I564" a="1"/>
  <c r="I564" s="1"/>
  <c r="H561"/>
  <c r="I561" a="1"/>
  <c r="I561" s="1"/>
  <c r="H560"/>
  <c r="I560" a="1"/>
  <c r="I560" s="1"/>
  <c r="H602"/>
  <c r="I602" a="1"/>
  <c r="I602" s="1"/>
  <c r="H565"/>
  <c r="I565" a="1"/>
  <c r="I565" s="1"/>
  <c r="H566"/>
  <c r="I566" a="1"/>
  <c r="I566" s="1"/>
  <c r="H567"/>
  <c r="I567" a="1"/>
  <c r="I567" s="1"/>
  <c r="H556"/>
  <c r="I556" a="1"/>
  <c r="I556" s="1"/>
  <c r="H557"/>
  <c r="I557" a="1"/>
  <c r="I557" s="1"/>
  <c r="H568"/>
  <c r="I568" a="1"/>
  <c r="I568" s="1"/>
  <c r="H569"/>
  <c r="I569" a="1"/>
  <c r="I569" s="1"/>
  <c r="H570"/>
  <c r="I570" a="1"/>
  <c r="I570" s="1"/>
  <c r="H571"/>
  <c r="I571" a="1"/>
  <c r="I571" s="1"/>
  <c r="H572"/>
  <c r="I572" a="1"/>
  <c r="I572" s="1"/>
  <c r="H573"/>
  <c r="I573" a="1"/>
  <c r="I573" s="1"/>
  <c r="H555"/>
  <c r="I555" a="1"/>
  <c r="I555" s="1"/>
  <c r="H574"/>
  <c r="I574" a="1"/>
  <c r="I574" s="1"/>
  <c r="H558"/>
  <c r="I558" a="1"/>
  <c r="I558" s="1"/>
  <c r="H554"/>
  <c r="I554" a="1"/>
  <c r="I554" s="1"/>
  <c r="H559"/>
  <c r="I559" a="1"/>
  <c r="I559" s="1"/>
  <c r="H563"/>
  <c r="I563" a="1"/>
  <c r="I563" s="1"/>
  <c r="H576"/>
  <c r="I576" a="1"/>
  <c r="I576" s="1"/>
  <c r="H577"/>
  <c r="I577" a="1"/>
  <c r="I577" s="1"/>
  <c r="H578"/>
  <c r="I578" a="1"/>
  <c r="I578" s="1"/>
  <c r="H562"/>
  <c r="I562" a="1"/>
  <c r="I562" s="1"/>
  <c r="H575"/>
  <c r="I575" a="1"/>
  <c r="I575" s="1"/>
  <c r="H553"/>
  <c r="I553" a="1"/>
  <c r="I553" s="1"/>
  <c r="H579"/>
  <c r="I579" a="1"/>
  <c r="I579" s="1"/>
  <c r="H580"/>
  <c r="I580" a="1"/>
  <c r="I580" s="1"/>
  <c r="H581"/>
  <c r="I581" a="1"/>
  <c r="I581" s="1"/>
  <c r="H582"/>
  <c r="I582" a="1"/>
  <c r="I582" s="1"/>
  <c r="H583"/>
  <c r="I583" a="1"/>
  <c r="I583" s="1"/>
  <c r="H584"/>
  <c r="I584" a="1"/>
  <c r="I584" s="1"/>
  <c r="H585"/>
  <c r="I585" a="1"/>
  <c r="I585" s="1"/>
  <c r="H586"/>
  <c r="I586" a="1"/>
  <c r="I586" s="1"/>
  <c r="H587"/>
  <c r="I587" a="1"/>
  <c r="I587" s="1"/>
  <c r="H588"/>
  <c r="I588" a="1"/>
  <c r="I588" s="1"/>
  <c r="H589"/>
  <c r="I589" a="1"/>
  <c r="I589" s="1"/>
  <c r="H590"/>
  <c r="I590" a="1"/>
  <c r="I590" s="1"/>
  <c r="H591"/>
  <c r="I591" a="1"/>
  <c r="I591" s="1"/>
  <c r="H592"/>
  <c r="I592" a="1"/>
  <c r="I592" s="1"/>
  <c r="H593"/>
  <c r="I593" a="1"/>
  <c r="I593" s="1"/>
  <c r="H594"/>
  <c r="I594" a="1"/>
  <c r="I594" s="1"/>
  <c r="H595"/>
  <c r="I595" a="1"/>
  <c r="I595" s="1"/>
  <c r="H596"/>
  <c r="I596" a="1"/>
  <c r="I596" s="1"/>
  <c r="H597"/>
  <c r="I597" a="1"/>
  <c r="I597" s="1"/>
  <c r="H598"/>
  <c r="I598" a="1"/>
  <c r="I598" s="1"/>
  <c r="H599"/>
  <c r="I599" a="1"/>
  <c r="I599" s="1"/>
  <c r="H600"/>
  <c r="I600" a="1"/>
  <c r="I600" s="1"/>
  <c r="H601"/>
  <c r="I601" a="1"/>
  <c r="I601" s="1"/>
  <c r="H616"/>
  <c r="I616" a="1"/>
  <c r="I616" s="1"/>
  <c r="H612"/>
  <c r="I612" a="1"/>
  <c r="I612" s="1"/>
  <c r="H613"/>
  <c r="I613" a="1"/>
  <c r="I613" s="1"/>
  <c r="H603"/>
  <c r="I603" a="1"/>
  <c r="I603" s="1"/>
  <c r="H606"/>
  <c r="I606" a="1"/>
  <c r="I606" s="1"/>
  <c r="H617"/>
  <c r="I617" a="1"/>
  <c r="I617" s="1"/>
  <c r="H604"/>
  <c r="I604" a="1"/>
  <c r="I604" s="1"/>
  <c r="H609"/>
  <c r="I609" a="1"/>
  <c r="I609" s="1"/>
  <c r="H611"/>
  <c r="I611" a="1"/>
  <c r="I611" s="1"/>
  <c r="H614"/>
  <c r="I614" a="1"/>
  <c r="I614" s="1"/>
  <c r="H618"/>
  <c r="I618" a="1"/>
  <c r="I618" s="1"/>
  <c r="H619"/>
  <c r="I619" a="1"/>
  <c r="I619" s="1"/>
  <c r="H620"/>
  <c r="I620" a="1"/>
  <c r="I620" s="1"/>
  <c r="H621"/>
  <c r="I621" a="1"/>
  <c r="I621" s="1"/>
  <c r="H622"/>
  <c r="I622" a="1"/>
  <c r="I622" s="1"/>
  <c r="H608"/>
  <c r="I608" a="1"/>
  <c r="I608" s="1"/>
  <c r="H623"/>
  <c r="I623" a="1"/>
  <c r="I623" s="1"/>
  <c r="H607"/>
  <c r="I607" a="1"/>
  <c r="I607" s="1"/>
  <c r="H624"/>
  <c r="I624" a="1"/>
  <c r="I624" s="1"/>
  <c r="H610"/>
  <c r="I610" a="1"/>
  <c r="I610" s="1"/>
  <c r="H625"/>
  <c r="I625" a="1"/>
  <c r="I625" s="1"/>
  <c r="H626"/>
  <c r="I626" a="1"/>
  <c r="I626" s="1"/>
  <c r="H605"/>
  <c r="I605" a="1"/>
  <c r="I605" s="1"/>
  <c r="H627"/>
  <c r="I627" a="1"/>
  <c r="I627" s="1"/>
  <c r="H615"/>
  <c r="I615" a="1"/>
  <c r="I615" s="1"/>
  <c r="H628"/>
  <c r="I628" a="1"/>
  <c r="I628" s="1"/>
  <c r="H629"/>
  <c r="I629" a="1"/>
  <c r="I629" s="1"/>
  <c r="H630"/>
  <c r="I630" a="1"/>
  <c r="I630" s="1"/>
  <c r="H631"/>
  <c r="I631" a="1"/>
  <c r="I631" s="1"/>
  <c r="H632"/>
  <c r="I632" a="1"/>
  <c r="I632" s="1"/>
  <c r="H633"/>
  <c r="I633" a="1"/>
  <c r="I633" s="1"/>
  <c r="H634"/>
  <c r="I634" a="1"/>
  <c r="I634" s="1"/>
  <c r="H635"/>
  <c r="I635" a="1"/>
  <c r="I635" s="1"/>
  <c r="H636"/>
  <c r="I636" a="1"/>
  <c r="I636" s="1"/>
  <c r="H637"/>
  <c r="I637" a="1"/>
  <c r="I637" s="1"/>
  <c r="H638"/>
  <c r="I638" a="1"/>
  <c r="I638" s="1"/>
  <c r="H639"/>
  <c r="I639" a="1"/>
  <c r="I639" s="1"/>
  <c r="H640"/>
  <c r="I640" a="1"/>
  <c r="I640" s="1"/>
  <c r="H641"/>
  <c r="I641" a="1"/>
  <c r="I641" s="1"/>
  <c r="H642"/>
  <c r="I642" a="1"/>
  <c r="I642" s="1"/>
  <c r="H643"/>
  <c r="I643" a="1"/>
  <c r="I643" s="1"/>
  <c r="H644"/>
  <c r="I644" a="1"/>
  <c r="I644" s="1"/>
  <c r="H645"/>
  <c r="I645" a="1"/>
  <c r="I645" s="1"/>
  <c r="H646"/>
  <c r="I646" a="1"/>
  <c r="I646" s="1"/>
  <c r="H647"/>
  <c r="I647" a="1"/>
  <c r="I647" s="1"/>
  <c r="H648"/>
  <c r="I648" a="1"/>
  <c r="I648" s="1"/>
  <c r="H649"/>
  <c r="I649" a="1"/>
  <c r="I649" s="1"/>
  <c r="H650"/>
  <c r="I650" a="1"/>
  <c r="I650" s="1"/>
  <c r="H651"/>
  <c r="I651" a="1"/>
  <c r="I651" s="1"/>
  <c r="H652"/>
  <c r="I652" a="1"/>
  <c r="I652" s="1"/>
  <c r="H663"/>
  <c r="I663" a="1"/>
  <c r="I663" s="1"/>
  <c r="H656"/>
  <c r="I656" a="1"/>
  <c r="I656" s="1"/>
  <c r="H659"/>
  <c r="I659" a="1"/>
  <c r="I659" s="1"/>
  <c r="H664"/>
  <c r="I664" a="1"/>
  <c r="I664" s="1"/>
  <c r="H665"/>
  <c r="I665" a="1"/>
  <c r="I665" s="1"/>
  <c r="H654"/>
  <c r="I654" a="1"/>
  <c r="I654" s="1"/>
  <c r="H702"/>
  <c r="I702" a="1"/>
  <c r="I702" s="1"/>
  <c r="H662"/>
  <c r="I662" a="1"/>
  <c r="I662" s="1"/>
  <c r="H666"/>
  <c r="I666" a="1"/>
  <c r="I666" s="1"/>
  <c r="H653"/>
  <c r="I653" a="1"/>
  <c r="I653" s="1"/>
  <c r="H667"/>
  <c r="I667" a="1"/>
  <c r="I667" s="1"/>
  <c r="H668"/>
  <c r="I668" a="1"/>
  <c r="I668" s="1"/>
  <c r="H669"/>
  <c r="I669" a="1"/>
  <c r="I669" s="1"/>
  <c r="H670"/>
  <c r="I670" a="1"/>
  <c r="I670" s="1"/>
  <c r="H671"/>
  <c r="I671" a="1"/>
  <c r="I671" s="1"/>
  <c r="H657"/>
  <c r="I657" a="1"/>
  <c r="I657" s="1"/>
  <c r="H672"/>
  <c r="I672" a="1"/>
  <c r="I672" s="1"/>
  <c r="H660"/>
  <c r="I660" a="1"/>
  <c r="I660" s="1"/>
  <c r="H673"/>
  <c r="I673" a="1"/>
  <c r="I673" s="1"/>
  <c r="H658"/>
  <c r="I658" a="1"/>
  <c r="I658" s="1"/>
  <c r="H674"/>
  <c r="I674" a="1"/>
  <c r="I674" s="1"/>
  <c r="H675"/>
  <c r="I675" a="1"/>
  <c r="I675" s="1"/>
  <c r="H655"/>
  <c r="I655" a="1"/>
  <c r="I655" s="1"/>
  <c r="H676"/>
  <c r="I676" a="1"/>
  <c r="I676" s="1"/>
  <c r="H661"/>
  <c r="I661" a="1"/>
  <c r="I661" s="1"/>
  <c r="H677"/>
  <c r="I677" a="1"/>
  <c r="I677" s="1"/>
  <c r="H678"/>
  <c r="I678" a="1"/>
  <c r="I678" s="1"/>
  <c r="H679"/>
  <c r="I679" a="1"/>
  <c r="I679" s="1"/>
  <c r="H680"/>
  <c r="I680" a="1"/>
  <c r="I680" s="1"/>
  <c r="H681"/>
  <c r="I681" a="1"/>
  <c r="I681" s="1"/>
  <c r="H682"/>
  <c r="I682" a="1"/>
  <c r="I682" s="1"/>
  <c r="H683"/>
  <c r="I683" a="1"/>
  <c r="I683" s="1"/>
  <c r="H684"/>
  <c r="I684" a="1"/>
  <c r="I684" s="1"/>
  <c r="H685"/>
  <c r="I685" a="1"/>
  <c r="I685" s="1"/>
  <c r="H686"/>
  <c r="I686" a="1"/>
  <c r="I686" s="1"/>
  <c r="H687"/>
  <c r="I687" a="1"/>
  <c r="I687" s="1"/>
  <c r="H688"/>
  <c r="I688" a="1"/>
  <c r="I688" s="1"/>
  <c r="H689"/>
  <c r="I689" a="1"/>
  <c r="I689" s="1"/>
  <c r="H690"/>
  <c r="I690" a="1"/>
  <c r="I690" s="1"/>
  <c r="H691"/>
  <c r="I691" a="1"/>
  <c r="I691" s="1"/>
  <c r="H692"/>
  <c r="I692" a="1"/>
  <c r="I692" s="1"/>
  <c r="H693"/>
  <c r="I693" a="1"/>
  <c r="I693" s="1"/>
  <c r="H694"/>
  <c r="I694" a="1"/>
  <c r="I694" s="1"/>
  <c r="H695"/>
  <c r="I695" a="1"/>
  <c r="I695" s="1"/>
  <c r="H696"/>
  <c r="I696" a="1"/>
  <c r="I696" s="1"/>
  <c r="H697"/>
  <c r="I697" a="1"/>
  <c r="I697" s="1"/>
  <c r="H698"/>
  <c r="I698" a="1"/>
  <c r="I698" s="1"/>
  <c r="H699"/>
  <c r="I699" a="1"/>
  <c r="I699" s="1"/>
  <c r="H700"/>
  <c r="I700" a="1"/>
  <c r="I700" s="1"/>
  <c r="H701"/>
  <c r="I701" a="1"/>
  <c r="I701" s="1"/>
  <c r="H713"/>
  <c r="I713" a="1"/>
  <c r="I713" s="1"/>
  <c r="H707"/>
  <c r="I707" a="1"/>
  <c r="I707" s="1"/>
  <c r="H714"/>
  <c r="I714" a="1"/>
  <c r="I714" s="1"/>
  <c r="H715"/>
  <c r="I715" a="1"/>
  <c r="I715" s="1"/>
  <c r="H716"/>
  <c r="I716" a="1"/>
  <c r="I716" s="1"/>
  <c r="H705"/>
  <c r="I705" a="1"/>
  <c r="I705" s="1"/>
  <c r="H717"/>
  <c r="I717" a="1"/>
  <c r="I717" s="1"/>
  <c r="H710"/>
  <c r="I710" a="1"/>
  <c r="I710" s="1"/>
  <c r="H718"/>
  <c r="I718" a="1"/>
  <c r="I718" s="1"/>
  <c r="H706"/>
  <c r="I706" a="1"/>
  <c r="I706" s="1"/>
  <c r="H719"/>
  <c r="I719" a="1"/>
  <c r="I719" s="1"/>
  <c r="H720"/>
  <c r="I720" a="1"/>
  <c r="I720" s="1"/>
  <c r="H721"/>
  <c r="I721" a="1"/>
  <c r="I721" s="1"/>
  <c r="H722"/>
  <c r="I722" a="1"/>
  <c r="I722" s="1"/>
  <c r="H703"/>
  <c r="I703" a="1"/>
  <c r="I703" s="1"/>
  <c r="H708"/>
  <c r="I708" a="1"/>
  <c r="I708" s="1"/>
  <c r="H723"/>
  <c r="I723" a="1"/>
  <c r="I723" s="1"/>
  <c r="H712"/>
  <c r="I712" a="1"/>
  <c r="I712" s="1"/>
  <c r="H724"/>
  <c r="I724" a="1"/>
  <c r="I724" s="1"/>
  <c r="H709"/>
  <c r="I709" a="1"/>
  <c r="I709" s="1"/>
  <c r="H725"/>
  <c r="I725" a="1"/>
  <c r="I725" s="1"/>
  <c r="H726"/>
  <c r="I726" a="1"/>
  <c r="I726" s="1"/>
  <c r="H704"/>
  <c r="I704" a="1"/>
  <c r="I704" s="1"/>
  <c r="H727"/>
  <c r="I727" a="1"/>
  <c r="I727" s="1"/>
  <c r="H711"/>
  <c r="I711" a="1"/>
  <c r="I711" s="1"/>
  <c r="H728"/>
  <c r="I728" a="1"/>
  <c r="I728" s="1"/>
  <c r="H729"/>
  <c r="I729" a="1"/>
  <c r="I729" s="1"/>
  <c r="H730"/>
  <c r="I730" a="1"/>
  <c r="I730" s="1"/>
  <c r="H731"/>
  <c r="I731" a="1"/>
  <c r="I731" s="1"/>
  <c r="H732"/>
  <c r="I732" a="1"/>
  <c r="I732" s="1"/>
  <c r="H733"/>
  <c r="I733" a="1"/>
  <c r="I733" s="1"/>
  <c r="H734"/>
  <c r="I734" a="1"/>
  <c r="I734" s="1"/>
  <c r="H735"/>
  <c r="I735" a="1"/>
  <c r="I735" s="1"/>
  <c r="H736"/>
  <c r="I736" a="1"/>
  <c r="I736" s="1"/>
  <c r="H737"/>
  <c r="I737" a="1"/>
  <c r="I737" s="1"/>
  <c r="H738"/>
  <c r="I738" a="1"/>
  <c r="I738" s="1"/>
  <c r="H739"/>
  <c r="I739" a="1"/>
  <c r="I739" s="1"/>
  <c r="H740"/>
  <c r="I740" a="1"/>
  <c r="I740" s="1"/>
  <c r="H741"/>
  <c r="I741" a="1"/>
  <c r="I741" s="1"/>
  <c r="H742"/>
  <c r="I742" a="1"/>
  <c r="I742" s="1"/>
  <c r="H743"/>
  <c r="I743" a="1"/>
  <c r="I743" s="1"/>
  <c r="H744"/>
  <c r="I744" a="1"/>
  <c r="I744" s="1"/>
  <c r="H745"/>
  <c r="I745" a="1"/>
  <c r="I745" s="1"/>
  <c r="H746"/>
  <c r="I746" a="1"/>
  <c r="I746" s="1"/>
  <c r="H747"/>
  <c r="I747" a="1"/>
  <c r="I747" s="1"/>
  <c r="H748"/>
  <c r="I748" a="1"/>
  <c r="I748" s="1"/>
  <c r="H749"/>
  <c r="I749" a="1"/>
  <c r="I749" s="1"/>
  <c r="H750"/>
  <c r="I750" a="1"/>
  <c r="I750" s="1"/>
  <c r="H751"/>
  <c r="I751" a="1"/>
  <c r="I751" s="1"/>
  <c r="H752"/>
  <c r="I752" a="1"/>
  <c r="I752" s="1"/>
  <c r="H757"/>
  <c r="I757" a="1"/>
  <c r="I757" s="1"/>
  <c r="H766"/>
  <c r="I766" a="1"/>
  <c r="I766" s="1"/>
  <c r="H765"/>
  <c r="I765" a="1"/>
  <c r="I765" s="1"/>
  <c r="H756"/>
  <c r="I756" a="1"/>
  <c r="I756" s="1"/>
  <c r="H775"/>
  <c r="I775" a="1"/>
  <c r="I775" s="1"/>
  <c r="H768"/>
  <c r="I768" a="1"/>
  <c r="I768" s="1"/>
  <c r="H753"/>
  <c r="I753" a="1"/>
  <c r="I753" s="1"/>
  <c r="H759"/>
  <c r="I759" a="1"/>
  <c r="I759" s="1"/>
  <c r="H769"/>
  <c r="I769" a="1"/>
  <c r="I769" s="1"/>
  <c r="H770"/>
  <c r="I770" a="1"/>
  <c r="I770" s="1"/>
  <c r="H771"/>
  <c r="I771" a="1"/>
  <c r="I771" s="1"/>
  <c r="H772"/>
  <c r="I772" a="1"/>
  <c r="I772" s="1"/>
  <c r="H773"/>
  <c r="I773" a="1"/>
  <c r="I773" s="1"/>
  <c r="H758"/>
  <c r="I758" a="1"/>
  <c r="I758" s="1"/>
  <c r="H774"/>
  <c r="I774" a="1"/>
  <c r="I774" s="1"/>
  <c r="H755"/>
  <c r="I755" a="1"/>
  <c r="I755" s="1"/>
  <c r="H761"/>
  <c r="I761" a="1"/>
  <c r="I761" s="1"/>
  <c r="H763"/>
  <c r="I763" a="1"/>
  <c r="I763" s="1"/>
  <c r="H776"/>
  <c r="I776" a="1"/>
  <c r="I776" s="1"/>
  <c r="H760"/>
  <c r="I760" a="1"/>
  <c r="I760" s="1"/>
  <c r="H777"/>
  <c r="I777" a="1"/>
  <c r="I777" s="1"/>
  <c r="H778"/>
  <c r="I778" a="1"/>
  <c r="I778" s="1"/>
  <c r="H779"/>
  <c r="I779" a="1"/>
  <c r="I779" s="1"/>
  <c r="H764"/>
  <c r="I764" a="1"/>
  <c r="I764" s="1"/>
  <c r="H767"/>
  <c r="I767" a="1"/>
  <c r="I767" s="1"/>
  <c r="H754"/>
  <c r="I754" a="1"/>
  <c r="I754" s="1"/>
  <c r="H762"/>
  <c r="I762" a="1"/>
  <c r="I762" s="1"/>
  <c r="H780"/>
  <c r="I780" a="1"/>
  <c r="I780" s="1"/>
  <c r="H781"/>
  <c r="I781" a="1"/>
  <c r="I781" s="1"/>
  <c r="H782"/>
  <c r="I782" a="1"/>
  <c r="I782" s="1"/>
  <c r="H783"/>
  <c r="I783" a="1"/>
  <c r="I783" s="1"/>
  <c r="H784"/>
  <c r="I784" a="1"/>
  <c r="I784" s="1"/>
  <c r="H785"/>
  <c r="I785" a="1"/>
  <c r="I785" s="1"/>
  <c r="H786"/>
  <c r="I786" a="1"/>
  <c r="I786" s="1"/>
  <c r="H787"/>
  <c r="I787" a="1"/>
  <c r="I787" s="1"/>
  <c r="H788"/>
  <c r="I788" a="1"/>
  <c r="I788" s="1"/>
  <c r="H789"/>
  <c r="I789" a="1"/>
  <c r="I789" s="1"/>
  <c r="H790"/>
  <c r="I790" a="1"/>
  <c r="I790" s="1"/>
  <c r="H791"/>
  <c r="I791" a="1"/>
  <c r="I791" s="1"/>
  <c r="H792"/>
  <c r="I792" a="1"/>
  <c r="I792" s="1"/>
  <c r="H793"/>
  <c r="I793" a="1"/>
  <c r="I793" s="1"/>
  <c r="H794"/>
  <c r="I794" a="1"/>
  <c r="I794" s="1"/>
  <c r="H795"/>
  <c r="I795" a="1"/>
  <c r="I795" s="1"/>
  <c r="H796"/>
  <c r="I796" a="1"/>
  <c r="I796" s="1"/>
  <c r="H797"/>
  <c r="I797" a="1"/>
  <c r="I797" s="1"/>
  <c r="H798"/>
  <c r="I798" a="1"/>
  <c r="I798" s="1"/>
  <c r="H799"/>
  <c r="I799" a="1"/>
  <c r="I799" s="1"/>
  <c r="H800"/>
  <c r="I800" a="1"/>
  <c r="I800" s="1"/>
  <c r="H801"/>
  <c r="I801" a="1"/>
  <c r="I801" s="1"/>
  <c r="H802"/>
  <c r="I802" a="1"/>
  <c r="I802" s="1"/>
  <c r="H812"/>
  <c r="I812" a="1"/>
  <c r="I812" s="1"/>
  <c r="H805"/>
  <c r="I805" a="1"/>
  <c r="I805" s="1"/>
  <c r="H813"/>
  <c r="I813" a="1"/>
  <c r="I813" s="1"/>
  <c r="H807"/>
  <c r="I807" a="1"/>
  <c r="I807" s="1"/>
  <c r="H814"/>
  <c r="I814" a="1"/>
  <c r="I814" s="1"/>
  <c r="H825"/>
  <c r="I825" a="1"/>
  <c r="I825" s="1"/>
  <c r="H815"/>
  <c r="I815" a="1"/>
  <c r="I815" s="1"/>
  <c r="H808"/>
  <c r="I808" a="1"/>
  <c r="I808" s="1"/>
  <c r="H816"/>
  <c r="I816" a="1"/>
  <c r="I816" s="1"/>
  <c r="H817"/>
  <c r="I817" a="1"/>
  <c r="I817" s="1"/>
  <c r="H818"/>
  <c r="I818" a="1"/>
  <c r="I818" s="1"/>
  <c r="H819"/>
  <c r="I819" a="1"/>
  <c r="I819" s="1"/>
  <c r="H820"/>
  <c r="I820" a="1"/>
  <c r="I820" s="1"/>
  <c r="H821"/>
  <c r="I821" a="1"/>
  <c r="I821" s="1"/>
  <c r="H822"/>
  <c r="I822" a="1"/>
  <c r="I822" s="1"/>
  <c r="H823"/>
  <c r="I823" a="1"/>
  <c r="I823" s="1"/>
  <c r="H810"/>
  <c r="I810" a="1"/>
  <c r="I810" s="1"/>
  <c r="H806"/>
  <c r="I806" a="1"/>
  <c r="I806" s="1"/>
  <c r="H824"/>
  <c r="I824" a="1"/>
  <c r="I824" s="1"/>
  <c r="H809"/>
  <c r="I809" a="1"/>
  <c r="I809" s="1"/>
  <c r="H804"/>
  <c r="I804" a="1"/>
  <c r="I804" s="1"/>
  <c r="H826"/>
  <c r="I826" a="1"/>
  <c r="I826" s="1"/>
  <c r="H827"/>
  <c r="I827" a="1"/>
  <c r="I827" s="1"/>
  <c r="H828"/>
  <c r="I828" a="1"/>
  <c r="I828" s="1"/>
  <c r="H811"/>
  <c r="I811" a="1"/>
  <c r="I811" s="1"/>
  <c r="H829"/>
  <c r="I829" a="1"/>
  <c r="I829" s="1"/>
  <c r="H803"/>
  <c r="I803" a="1"/>
  <c r="I803" s="1"/>
  <c r="H830"/>
  <c r="I830" a="1"/>
  <c r="I830" s="1"/>
  <c r="H831"/>
  <c r="I831" a="1"/>
  <c r="I831" s="1"/>
  <c r="H832"/>
  <c r="I832" a="1"/>
  <c r="I832" s="1"/>
  <c r="H833"/>
  <c r="I833" a="1"/>
  <c r="I833" s="1"/>
  <c r="H834"/>
  <c r="I834" a="1"/>
  <c r="I834" s="1"/>
  <c r="H835"/>
  <c r="I835" a="1"/>
  <c r="I835" s="1"/>
  <c r="H836"/>
  <c r="I836" a="1"/>
  <c r="I836" s="1"/>
  <c r="H837"/>
  <c r="I837" a="1"/>
  <c r="I837" s="1"/>
  <c r="H838"/>
  <c r="I838" a="1"/>
  <c r="I838" s="1"/>
  <c r="H839"/>
  <c r="I839" a="1"/>
  <c r="I839" s="1"/>
  <c r="H840"/>
  <c r="I840" a="1"/>
  <c r="I840" s="1"/>
  <c r="H841"/>
  <c r="I841" a="1"/>
  <c r="I841" s="1"/>
  <c r="H842"/>
  <c r="I842" a="1"/>
  <c r="I842" s="1"/>
  <c r="H843"/>
  <c r="I843" a="1"/>
  <c r="I843" s="1"/>
  <c r="H844"/>
  <c r="I844" a="1"/>
  <c r="I844" s="1"/>
  <c r="H845"/>
  <c r="I845" a="1"/>
  <c r="I845" s="1"/>
  <c r="H846"/>
  <c r="I846" a="1"/>
  <c r="I846" s="1"/>
  <c r="H847"/>
  <c r="I847" a="1"/>
  <c r="I847" s="1"/>
  <c r="H848"/>
  <c r="I848" a="1"/>
  <c r="I848" s="1"/>
  <c r="H849"/>
  <c r="I849" a="1"/>
  <c r="I849" s="1"/>
  <c r="H850"/>
  <c r="I850" a="1"/>
  <c r="I850" s="1"/>
  <c r="H851"/>
  <c r="I851" a="1"/>
  <c r="I851" s="1"/>
  <c r="H852"/>
  <c r="I852" a="1"/>
  <c r="I852" s="1"/>
  <c r="H863"/>
  <c r="I863" a="1"/>
  <c r="I863" s="1"/>
  <c r="H861"/>
  <c r="I861" a="1"/>
  <c r="I861" s="1"/>
  <c r="H855"/>
  <c r="I855" a="1"/>
  <c r="I855" s="1"/>
  <c r="H856"/>
  <c r="I856" a="1"/>
  <c r="I856" s="1"/>
  <c r="H864"/>
  <c r="I864" a="1"/>
  <c r="I864" s="1"/>
  <c r="H875"/>
  <c r="I875" a="1"/>
  <c r="I875" s="1"/>
  <c r="H865"/>
  <c r="I865" a="1"/>
  <c r="I865" s="1"/>
  <c r="H857"/>
  <c r="I857" a="1"/>
  <c r="I857" s="1"/>
  <c r="H866"/>
  <c r="I866" a="1"/>
  <c r="I866" s="1"/>
  <c r="H867"/>
  <c r="I867" a="1"/>
  <c r="I867" s="1"/>
  <c r="H868"/>
  <c r="I868" a="1"/>
  <c r="I868" s="1"/>
  <c r="H869"/>
  <c r="I869" a="1"/>
  <c r="I869" s="1"/>
  <c r="H870"/>
  <c r="I870" a="1"/>
  <c r="I870" s="1"/>
  <c r="H871"/>
  <c r="I871" a="1"/>
  <c r="I871" s="1"/>
  <c r="H872"/>
  <c r="I872" a="1"/>
  <c r="I872" s="1"/>
  <c r="H873"/>
  <c r="I873" a="1"/>
  <c r="I873" s="1"/>
  <c r="H859"/>
  <c r="I859" a="1"/>
  <c r="I859" s="1"/>
  <c r="H860"/>
  <c r="I860" a="1"/>
  <c r="I860" s="1"/>
  <c r="H874"/>
  <c r="I874" a="1"/>
  <c r="I874" s="1"/>
  <c r="H858"/>
  <c r="I858" a="1"/>
  <c r="I858" s="1"/>
  <c r="H854"/>
  <c r="I854" a="1"/>
  <c r="I854" s="1"/>
  <c r="H876"/>
  <c r="I876" a="1"/>
  <c r="I876" s="1"/>
  <c r="H877"/>
  <c r="I877" a="1"/>
  <c r="I877" s="1"/>
  <c r="H878"/>
  <c r="I878" a="1"/>
  <c r="I878" s="1"/>
  <c r="H862"/>
  <c r="I862" a="1"/>
  <c r="I862" s="1"/>
  <c r="H879"/>
  <c r="I879" a="1"/>
  <c r="I879" s="1"/>
  <c r="H853"/>
  <c r="I853" a="1"/>
  <c r="I853" s="1"/>
  <c r="H880"/>
  <c r="I880" a="1"/>
  <c r="I880" s="1"/>
  <c r="H881"/>
  <c r="I881" a="1"/>
  <c r="I881" s="1"/>
  <c r="H882"/>
  <c r="I882" a="1"/>
  <c r="I882" s="1"/>
  <c r="H883"/>
  <c r="I883" a="1"/>
  <c r="I883" s="1"/>
  <c r="H884"/>
  <c r="I884" a="1"/>
  <c r="I884" s="1"/>
  <c r="H885"/>
  <c r="I885" a="1"/>
  <c r="I885" s="1"/>
  <c r="H886"/>
  <c r="I886" a="1"/>
  <c r="I886" s="1"/>
  <c r="H887"/>
  <c r="I887" a="1"/>
  <c r="I887" s="1"/>
  <c r="H888"/>
  <c r="I888" a="1"/>
  <c r="I888" s="1"/>
  <c r="H889"/>
  <c r="I889" a="1"/>
  <c r="I889" s="1"/>
  <c r="H890"/>
  <c r="I890" a="1"/>
  <c r="I890" s="1"/>
  <c r="H891"/>
  <c r="I891" a="1"/>
  <c r="I891" s="1"/>
  <c r="H892"/>
  <c r="I892" a="1"/>
  <c r="I892" s="1"/>
  <c r="H893"/>
  <c r="I893" a="1"/>
  <c r="I893" s="1"/>
  <c r="H894"/>
  <c r="I894" a="1"/>
  <c r="I894" s="1"/>
  <c r="H895"/>
  <c r="I895" a="1"/>
  <c r="I895" s="1"/>
  <c r="H896"/>
  <c r="I896" a="1"/>
  <c r="I896" s="1"/>
  <c r="H897"/>
  <c r="I897" a="1"/>
  <c r="I897" s="1"/>
  <c r="H898"/>
  <c r="I898" a="1"/>
  <c r="I898" s="1"/>
  <c r="H899"/>
  <c r="I899" a="1"/>
  <c r="I899" s="1"/>
  <c r="H900"/>
  <c r="I900" a="1"/>
  <c r="I900" s="1"/>
  <c r="H901"/>
  <c r="I901" a="1"/>
  <c r="I901" s="1"/>
  <c r="H902"/>
  <c r="I902" a="1"/>
  <c r="I902" s="1"/>
  <c r="H908"/>
  <c r="I908" a="1"/>
  <c r="I908" s="1"/>
  <c r="H909"/>
  <c r="I909" a="1"/>
  <c r="I909" s="1"/>
  <c r="H913"/>
  <c r="I913" a="1"/>
  <c r="I913" s="1"/>
  <c r="H914"/>
  <c r="I914" a="1"/>
  <c r="I914" s="1"/>
  <c r="H903"/>
  <c r="I903" a="1"/>
  <c r="I903" s="1"/>
  <c r="H910"/>
  <c r="I910" a="1"/>
  <c r="I910" s="1"/>
  <c r="H906"/>
  <c r="I906" a="1"/>
  <c r="I906" s="1"/>
  <c r="H912"/>
  <c r="I912" a="1"/>
  <c r="I912" s="1"/>
  <c r="H911"/>
  <c r="I911" a="1"/>
  <c r="I911" s="1"/>
  <c r="H915"/>
  <c r="I915" a="1"/>
  <c r="I915" s="1"/>
  <c r="H916"/>
  <c r="I916" a="1"/>
  <c r="I916" s="1"/>
  <c r="H917"/>
  <c r="I917" a="1"/>
  <c r="I917" s="1"/>
  <c r="H918"/>
  <c r="I918" a="1"/>
  <c r="I918" s="1"/>
  <c r="H919"/>
  <c r="I919" a="1"/>
  <c r="I919" s="1"/>
  <c r="H920"/>
  <c r="I920" a="1"/>
  <c r="I920" s="1"/>
  <c r="H921"/>
  <c r="I921" a="1"/>
  <c r="I921" s="1"/>
  <c r="H925"/>
  <c r="I925" a="1"/>
  <c r="I925" s="1"/>
  <c r="H951"/>
  <c r="I951" a="1"/>
  <c r="I951" s="1"/>
  <c r="H922"/>
  <c r="I922" a="1"/>
  <c r="I922" s="1"/>
  <c r="H923"/>
  <c r="I923" a="1"/>
  <c r="I923" s="1"/>
  <c r="H924"/>
  <c r="I924" a="1"/>
  <c r="I924" s="1"/>
  <c r="H905"/>
  <c r="I905" a="1"/>
  <c r="I905" s="1"/>
  <c r="H907"/>
  <c r="I907" a="1"/>
  <c r="I907" s="1"/>
  <c r="H926"/>
  <c r="I926" a="1"/>
  <c r="I926" s="1"/>
  <c r="H952"/>
  <c r="I952" a="1"/>
  <c r="I952" s="1"/>
  <c r="H927"/>
  <c r="I927" a="1"/>
  <c r="I927" s="1"/>
  <c r="H928"/>
  <c r="I928" a="1"/>
  <c r="I928" s="1"/>
  <c r="H929"/>
  <c r="I929" a="1"/>
  <c r="I929" s="1"/>
  <c r="H904"/>
  <c r="I904" a="1"/>
  <c r="I904" s="1"/>
  <c r="H930"/>
  <c r="I930" a="1"/>
  <c r="I930" s="1"/>
  <c r="H931"/>
  <c r="I931" a="1"/>
  <c r="I931" s="1"/>
  <c r="H932"/>
  <c r="I932" a="1"/>
  <c r="I932" s="1"/>
  <c r="H933"/>
  <c r="I933" a="1"/>
  <c r="I933" s="1"/>
  <c r="H934"/>
  <c r="I934" a="1"/>
  <c r="I934" s="1"/>
  <c r="H935"/>
  <c r="I935" a="1"/>
  <c r="I935" s="1"/>
  <c r="H936"/>
  <c r="I936" a="1"/>
  <c r="I936" s="1"/>
  <c r="H937"/>
  <c r="I937" a="1"/>
  <c r="I937" s="1"/>
  <c r="H938"/>
  <c r="I938" a="1"/>
  <c r="I938" s="1"/>
  <c r="H939"/>
  <c r="I939" a="1"/>
  <c r="I939" s="1"/>
  <c r="H940"/>
  <c r="I940" a="1"/>
  <c r="I940" s="1"/>
  <c r="H941"/>
  <c r="I941" a="1"/>
  <c r="I941" s="1"/>
  <c r="H942"/>
  <c r="I942" a="1"/>
  <c r="I942" s="1"/>
  <c r="H943"/>
  <c r="I943" a="1"/>
  <c r="I943" s="1"/>
  <c r="H944"/>
  <c r="I944" a="1"/>
  <c r="I944" s="1"/>
  <c r="H945"/>
  <c r="I945" a="1"/>
  <c r="I945" s="1"/>
  <c r="H946"/>
  <c r="I946" a="1"/>
  <c r="I946" s="1"/>
  <c r="H947"/>
  <c r="I947" a="1"/>
  <c r="I947" s="1"/>
  <c r="H948"/>
  <c r="I948" a="1"/>
  <c r="I948" s="1"/>
  <c r="H949"/>
  <c r="I949" a="1"/>
  <c r="I949" s="1"/>
  <c r="H950"/>
  <c r="I950" a="1"/>
  <c r="I950" s="1"/>
  <c r="H954"/>
  <c r="I954" a="1"/>
  <c r="I954" s="1"/>
  <c r="H953"/>
  <c r="I953" a="1"/>
  <c r="I953" s="1"/>
  <c r="H962"/>
  <c r="I962" a="1"/>
  <c r="I962" s="1"/>
  <c r="H965"/>
  <c r="I965" a="1"/>
  <c r="I965" s="1"/>
  <c r="H966"/>
  <c r="I966" a="1"/>
  <c r="I966" s="1"/>
  <c r="H959"/>
  <c r="I959" a="1"/>
  <c r="I959" s="1"/>
  <c r="H958"/>
  <c r="I958" a="1"/>
  <c r="I958" s="1"/>
  <c r="H960"/>
  <c r="I960" a="1"/>
  <c r="I960" s="1"/>
  <c r="H961"/>
  <c r="I961" a="1"/>
  <c r="I961" s="1"/>
  <c r="H967"/>
  <c r="I967" a="1"/>
  <c r="I967" s="1"/>
  <c r="H968"/>
  <c r="I968" a="1"/>
  <c r="I968" s="1"/>
  <c r="H969"/>
  <c r="I969" a="1"/>
  <c r="I969" s="1"/>
  <c r="H970"/>
  <c r="I970" a="1"/>
  <c r="I970" s="1"/>
  <c r="H971"/>
  <c r="I971" a="1"/>
  <c r="I971" s="1"/>
  <c r="H972"/>
  <c r="I972" a="1"/>
  <c r="I972" s="1"/>
  <c r="H973"/>
  <c r="I973" a="1"/>
  <c r="I973" s="1"/>
  <c r="H975"/>
  <c r="I975" a="1"/>
  <c r="I975" s="1"/>
  <c r="H963"/>
  <c r="I963" a="1"/>
  <c r="I963" s="1"/>
  <c r="H974"/>
  <c r="I974" a="1"/>
  <c r="I974" s="1"/>
  <c r="H956"/>
  <c r="I956" a="1"/>
  <c r="I956" s="1"/>
  <c r="H976"/>
  <c r="I976" a="1"/>
  <c r="I976" s="1"/>
  <c r="H977"/>
  <c r="I977" a="1"/>
  <c r="I977" s="1"/>
  <c r="H957"/>
  <c r="I957" a="1"/>
  <c r="I957" s="1"/>
  <c r="H978"/>
  <c r="I978" a="1"/>
  <c r="I978" s="1"/>
  <c r="H964"/>
  <c r="I964" a="1"/>
  <c r="I964" s="1"/>
  <c r="H979"/>
  <c r="I979" a="1"/>
  <c r="I979" s="1"/>
  <c r="H955"/>
  <c r="I955" a="1"/>
  <c r="I955" s="1"/>
  <c r="H980"/>
  <c r="I980" a="1"/>
  <c r="I980" s="1"/>
  <c r="H981"/>
  <c r="I981" a="1"/>
  <c r="I981" s="1"/>
  <c r="H982"/>
  <c r="I982" a="1"/>
  <c r="I982" s="1"/>
  <c r="H983"/>
  <c r="I983" a="1"/>
  <c r="I983" s="1"/>
  <c r="H984"/>
  <c r="I984" a="1"/>
  <c r="I984" s="1"/>
  <c r="H985"/>
  <c r="I985" a="1"/>
  <c r="I985" s="1"/>
  <c r="H986"/>
  <c r="I986" a="1"/>
  <c r="I986" s="1"/>
  <c r="H987"/>
  <c r="I987" a="1"/>
  <c r="I987" s="1"/>
  <c r="H988"/>
  <c r="I988" a="1"/>
  <c r="I988" s="1"/>
  <c r="H989"/>
  <c r="I989" a="1"/>
  <c r="I989" s="1"/>
  <c r="H990"/>
  <c r="I990" a="1"/>
  <c r="I990" s="1"/>
  <c r="H991"/>
  <c r="I991" a="1"/>
  <c r="I991" s="1"/>
  <c r="H992"/>
  <c r="I992" a="1"/>
  <c r="I992" s="1"/>
  <c r="H993"/>
  <c r="I993" a="1"/>
  <c r="I993" s="1"/>
  <c r="H994"/>
  <c r="I994" a="1"/>
  <c r="I994" s="1"/>
  <c r="H995"/>
  <c r="I995" a="1"/>
  <c r="I995" s="1"/>
  <c r="H996"/>
  <c r="I996" a="1"/>
  <c r="I996" s="1"/>
  <c r="H997"/>
  <c r="I997" a="1"/>
  <c r="I997" s="1"/>
  <c r="H998"/>
  <c r="I998" a="1"/>
  <c r="I998" s="1"/>
  <c r="H999"/>
  <c r="I999" a="1"/>
  <c r="I999" s="1"/>
  <c r="H1000"/>
  <c r="I1000" a="1"/>
  <c r="I1000" s="1"/>
  <c r="H1001"/>
  <c r="I1001" a="1"/>
  <c r="I1001" s="1"/>
  <c r="H1002"/>
  <c r="I1002" a="1"/>
  <c r="I1002" s="1"/>
  <c r="H1011"/>
  <c r="I1011" a="1"/>
  <c r="I1011" s="1"/>
  <c r="H1007"/>
  <c r="I1007" a="1"/>
  <c r="I1007" s="1"/>
  <c r="H1017"/>
  <c r="I1017" a="1"/>
  <c r="I1017" s="1"/>
  <c r="H1005"/>
  <c r="I1005" a="1"/>
  <c r="I1005" s="1"/>
  <c r="H1006"/>
  <c r="I1006" a="1"/>
  <c r="I1006" s="1"/>
  <c r="H1018"/>
  <c r="I1018" a="1"/>
  <c r="I1018" s="1"/>
  <c r="H1010"/>
  <c r="I1010" a="1"/>
  <c r="I1010" s="1"/>
  <c r="H1016"/>
  <c r="I1016" a="1"/>
  <c r="I1016" s="1"/>
  <c r="H1009"/>
  <c r="I1009" a="1"/>
  <c r="I1009" s="1"/>
  <c r="H1015"/>
  <c r="I1015" a="1"/>
  <c r="I1015" s="1"/>
  <c r="H1019"/>
  <c r="I1019" a="1"/>
  <c r="I1019" s="1"/>
  <c r="H1020"/>
  <c r="I1020" a="1"/>
  <c r="I1020" s="1"/>
  <c r="H1021"/>
  <c r="I1021" a="1"/>
  <c r="I1021" s="1"/>
  <c r="H1022"/>
  <c r="I1022" a="1"/>
  <c r="I1022" s="1"/>
  <c r="H1004"/>
  <c r="I1004" a="1"/>
  <c r="I1004" s="1"/>
  <c r="H1013"/>
  <c r="I1013" a="1"/>
  <c r="I1013" s="1"/>
  <c r="H1023"/>
  <c r="I1023" a="1"/>
  <c r="I1023" s="1"/>
  <c r="H1012"/>
  <c r="I1012" a="1"/>
  <c r="I1012" s="1"/>
  <c r="H1003"/>
  <c r="I1003" a="1"/>
  <c r="I1003" s="1"/>
  <c r="H1024"/>
  <c r="I1024" a="1"/>
  <c r="I1024" s="1"/>
  <c r="H1025"/>
  <c r="I1025" a="1"/>
  <c r="I1025" s="1"/>
  <c r="H1026"/>
  <c r="I1026" a="1"/>
  <c r="I1026" s="1"/>
  <c r="H1027"/>
  <c r="I1027" a="1"/>
  <c r="I1027" s="1"/>
  <c r="H1028"/>
  <c r="I1028" a="1"/>
  <c r="I1028" s="1"/>
  <c r="H1008"/>
  <c r="I1008" a="1"/>
  <c r="I1008" s="1"/>
  <c r="H1014"/>
  <c r="I1014" a="1"/>
  <c r="I1014" s="1"/>
  <c r="H1029"/>
  <c r="I1029" a="1"/>
  <c r="I1029" s="1"/>
  <c r="H1030"/>
  <c r="I1030" a="1"/>
  <c r="I1030" s="1"/>
  <c r="H1031"/>
  <c r="I1031" a="1"/>
  <c r="I1031" s="1"/>
  <c r="H1032"/>
  <c r="I1032" a="1"/>
  <c r="I1032" s="1"/>
  <c r="H1033"/>
  <c r="I1033" a="1"/>
  <c r="I1033" s="1"/>
  <c r="H1034"/>
  <c r="I1034" a="1"/>
  <c r="I1034" s="1"/>
  <c r="H1035"/>
  <c r="I1035" a="1"/>
  <c r="I1035" s="1"/>
  <c r="H1036"/>
  <c r="I1036" a="1"/>
  <c r="I1036" s="1"/>
  <c r="H1037"/>
  <c r="I1037" a="1"/>
  <c r="I1037" s="1"/>
  <c r="H1038"/>
  <c r="I1038" a="1"/>
  <c r="I1038" s="1"/>
  <c r="H1039"/>
  <c r="I1039" a="1"/>
  <c r="I1039" s="1"/>
  <c r="H1040"/>
  <c r="I1040" a="1"/>
  <c r="I1040" s="1"/>
  <c r="H1041"/>
  <c r="I1041" a="1"/>
  <c r="I1041" s="1"/>
  <c r="H1042"/>
  <c r="I1042" a="1"/>
  <c r="I1042" s="1"/>
  <c r="H1043"/>
  <c r="I1043" a="1"/>
  <c r="I1043" s="1"/>
  <c r="H1044"/>
  <c r="I1044" a="1"/>
  <c r="I1044" s="1"/>
  <c r="H1045"/>
  <c r="I1045" a="1"/>
  <c r="I1045" s="1"/>
  <c r="H1046"/>
  <c r="I1046" a="1"/>
  <c r="I1046" s="1"/>
  <c r="H1047"/>
  <c r="I1047" a="1"/>
  <c r="I1047" s="1"/>
  <c r="H1048"/>
  <c r="I1048" a="1"/>
  <c r="I1048" s="1"/>
  <c r="H1049"/>
  <c r="I1049" a="1"/>
  <c r="I1049" s="1"/>
  <c r="H1050"/>
  <c r="I1050" a="1"/>
  <c r="I1050" s="1"/>
  <c r="H1051"/>
  <c r="I1051" a="1"/>
  <c r="I1051" s="1"/>
  <c r="H1052"/>
  <c r="I1052" a="1"/>
  <c r="I1052" s="1"/>
  <c r="H1060"/>
  <c r="I1060" a="1"/>
  <c r="I1060" s="1"/>
  <c r="H1099"/>
  <c r="I1099" a="1"/>
  <c r="I1099" s="1"/>
  <c r="H1058"/>
  <c r="I1058" a="1"/>
  <c r="I1058" s="1"/>
  <c r="H1102"/>
  <c r="I1102" a="1"/>
  <c r="I1102" s="1"/>
  <c r="H1100"/>
  <c r="I1100" a="1"/>
  <c r="I1100" s="1"/>
  <c r="H1061"/>
  <c r="I1061" a="1"/>
  <c r="I1061" s="1"/>
  <c r="H1062"/>
  <c r="I1062" a="1"/>
  <c r="I1062" s="1"/>
  <c r="H1055"/>
  <c r="I1055" a="1"/>
  <c r="I1055" s="1"/>
  <c r="H1101"/>
  <c r="I1101" a="1"/>
  <c r="I1101" s="1"/>
  <c r="H1063"/>
  <c r="I1063" a="1"/>
  <c r="I1063" s="1"/>
  <c r="H1064"/>
  <c r="I1064" a="1"/>
  <c r="I1064" s="1"/>
  <c r="H1065"/>
  <c r="I1065" a="1"/>
  <c r="I1065" s="1"/>
  <c r="H1066"/>
  <c r="I1066" a="1"/>
  <c r="I1066" s="1"/>
  <c r="H1053"/>
  <c r="I1053" a="1"/>
  <c r="I1053" s="1"/>
  <c r="H1054"/>
  <c r="I1054" a="1"/>
  <c r="I1054" s="1"/>
  <c r="H1067"/>
  <c r="I1067" a="1"/>
  <c r="I1067" s="1"/>
  <c r="H1098"/>
  <c r="I1098" a="1"/>
  <c r="I1098" s="1"/>
  <c r="H1068"/>
  <c r="I1068" a="1"/>
  <c r="I1068" s="1"/>
  <c r="H1069"/>
  <c r="I1069" a="1"/>
  <c r="I1069" s="1"/>
  <c r="H1070"/>
  <c r="I1070" a="1"/>
  <c r="I1070" s="1"/>
  <c r="H1071"/>
  <c r="I1071" a="1"/>
  <c r="I1071" s="1"/>
  <c r="H1072"/>
  <c r="I1072" a="1"/>
  <c r="I1072" s="1"/>
  <c r="H1057"/>
  <c r="I1057" a="1"/>
  <c r="I1057" s="1"/>
  <c r="H1056"/>
  <c r="I1056" a="1"/>
  <c r="I1056" s="1"/>
  <c r="H1059"/>
  <c r="I1059" a="1"/>
  <c r="I1059" s="1"/>
  <c r="H1097"/>
  <c r="I1097" a="1"/>
  <c r="I1097" s="1"/>
  <c r="H1073"/>
  <c r="I1073" a="1"/>
  <c r="I1073" s="1"/>
  <c r="H1074"/>
  <c r="I1074" a="1"/>
  <c r="I1074" s="1"/>
  <c r="H1075"/>
  <c r="I1075" a="1"/>
  <c r="I1075" s="1"/>
  <c r="H1076"/>
  <c r="I1076" a="1"/>
  <c r="I1076" s="1"/>
  <c r="H1077"/>
  <c r="I1077" a="1"/>
  <c r="I1077" s="1"/>
  <c r="H1078"/>
  <c r="I1078" a="1"/>
  <c r="I1078" s="1"/>
  <c r="H1079"/>
  <c r="I1079" a="1"/>
  <c r="I1079" s="1"/>
  <c r="H1080"/>
  <c r="I1080" a="1"/>
  <c r="I1080" s="1"/>
  <c r="H1081"/>
  <c r="I1081" a="1"/>
  <c r="I1081" s="1"/>
  <c r="H1082"/>
  <c r="I1082" a="1"/>
  <c r="I1082" s="1"/>
  <c r="H1083"/>
  <c r="I1083" a="1"/>
  <c r="I1083" s="1"/>
  <c r="H1084"/>
  <c r="I1084" a="1"/>
  <c r="I1084" s="1"/>
  <c r="H1085"/>
  <c r="I1085" a="1"/>
  <c r="I1085" s="1"/>
  <c r="H1086"/>
  <c r="I1086" a="1"/>
  <c r="I1086" s="1"/>
  <c r="H1087"/>
  <c r="I1087" a="1"/>
  <c r="I1087" s="1"/>
  <c r="H1088"/>
  <c r="I1088" a="1"/>
  <c r="I1088" s="1"/>
  <c r="H1089"/>
  <c r="I1089" a="1"/>
  <c r="I1089" s="1"/>
  <c r="H1090"/>
  <c r="I1090" a="1"/>
  <c r="I1090" s="1"/>
  <c r="H1091"/>
  <c r="I1091" a="1"/>
  <c r="I1091" s="1"/>
  <c r="H1092"/>
  <c r="I1092" a="1"/>
  <c r="I1092" s="1"/>
  <c r="H1093"/>
  <c r="I1093" a="1"/>
  <c r="I1093" s="1"/>
  <c r="H1094"/>
  <c r="I1094" a="1"/>
  <c r="I1094" s="1"/>
  <c r="H1095"/>
  <c r="I1095" a="1"/>
  <c r="I1095" s="1"/>
  <c r="H1096"/>
  <c r="I1096" a="1"/>
  <c r="I1096" s="1"/>
  <c r="H1105"/>
  <c r="I1105" a="1"/>
  <c r="I1105" s="1"/>
  <c r="H1103"/>
  <c r="I1103" a="1"/>
  <c r="I1103" s="1"/>
  <c r="H1111"/>
  <c r="I1111" a="1"/>
  <c r="I1111" s="1"/>
  <c r="H1107"/>
  <c r="I1107" a="1"/>
  <c r="I1107" s="1"/>
  <c r="H1115"/>
  <c r="I1115" a="1"/>
  <c r="I1115" s="1"/>
  <c r="H1116"/>
  <c r="I1116" a="1"/>
  <c r="I1116" s="1"/>
  <c r="H1117"/>
  <c r="I1117" a="1"/>
  <c r="I1117" s="1"/>
  <c r="H1106"/>
  <c r="I1106" a="1"/>
  <c r="I1106" s="1"/>
  <c r="H1110"/>
  <c r="I1110" a="1"/>
  <c r="I1110" s="1"/>
  <c r="H1118"/>
  <c r="I1118" a="1"/>
  <c r="I1118" s="1"/>
  <c r="H1119"/>
  <c r="I1119" a="1"/>
  <c r="I1119" s="1"/>
  <c r="H1120"/>
  <c r="I1120" a="1"/>
  <c r="I1120" s="1"/>
  <c r="H1121"/>
  <c r="I1121" a="1"/>
  <c r="I1121" s="1"/>
  <c r="H1104"/>
  <c r="I1104" a="1"/>
  <c r="I1104" s="1"/>
  <c r="H1109"/>
  <c r="I1109" a="1"/>
  <c r="I1109" s="1"/>
  <c r="H1122"/>
  <c r="I1122" a="1"/>
  <c r="I1122" s="1"/>
  <c r="H1123"/>
  <c r="I1123" a="1"/>
  <c r="I1123" s="1"/>
  <c r="H1124"/>
  <c r="I1124" a="1"/>
  <c r="I1124" s="1"/>
  <c r="H1125"/>
  <c r="I1125" a="1"/>
  <c r="I1125" s="1"/>
  <c r="H1126"/>
  <c r="I1126" a="1"/>
  <c r="I1126" s="1"/>
  <c r="H1127"/>
  <c r="I1127" a="1"/>
  <c r="I1127" s="1"/>
  <c r="H1128"/>
  <c r="I1128" a="1"/>
  <c r="I1128" s="1"/>
  <c r="H1112"/>
  <c r="I1112" a="1"/>
  <c r="I1112" s="1"/>
  <c r="H1113"/>
  <c r="I1113" a="1"/>
  <c r="I1113" s="1"/>
  <c r="H1108"/>
  <c r="I1108" a="1"/>
  <c r="I1108" s="1"/>
  <c r="H1114"/>
  <c r="I1114" a="1"/>
  <c r="I1114" s="1"/>
  <c r="H1129"/>
  <c r="I1129" a="1"/>
  <c r="I1129" s="1"/>
  <c r="H1130"/>
  <c r="I1130" a="1"/>
  <c r="I1130" s="1"/>
  <c r="H1131"/>
  <c r="I1131" a="1"/>
  <c r="I1131" s="1"/>
  <c r="H1132"/>
  <c r="I1132" a="1"/>
  <c r="I1132" s="1"/>
  <c r="H1133"/>
  <c r="I1133" a="1"/>
  <c r="I1133" s="1"/>
  <c r="H1134"/>
  <c r="I1134" a="1"/>
  <c r="I1134" s="1"/>
  <c r="H1135"/>
  <c r="I1135" a="1"/>
  <c r="I1135" s="1"/>
  <c r="H1136"/>
  <c r="I1136" a="1"/>
  <c r="I1136" s="1"/>
  <c r="H1137"/>
  <c r="I1137" a="1"/>
  <c r="I1137" s="1"/>
  <c r="H1138"/>
  <c r="I1138" a="1"/>
  <c r="I1138" s="1"/>
  <c r="H1139"/>
  <c r="I1139" a="1"/>
  <c r="I1139" s="1"/>
  <c r="H1140"/>
  <c r="I1140" a="1"/>
  <c r="I1140" s="1"/>
  <c r="H1141"/>
  <c r="I1141" a="1"/>
  <c r="I1141" s="1"/>
  <c r="H1142"/>
  <c r="I1142" a="1"/>
  <c r="I1142" s="1"/>
  <c r="H1143"/>
  <c r="I1143" a="1"/>
  <c r="I1143" s="1"/>
  <c r="H1144"/>
  <c r="I1144" a="1"/>
  <c r="I1144" s="1"/>
  <c r="H1145"/>
  <c r="I1145" a="1"/>
  <c r="I1145" s="1"/>
  <c r="H1146"/>
  <c r="I1146" a="1"/>
  <c r="I1146" s="1"/>
  <c r="H1147"/>
  <c r="I1147" a="1"/>
  <c r="I1147" s="1"/>
  <c r="H1148"/>
  <c r="I1148" a="1"/>
  <c r="I1148" s="1"/>
  <c r="H1149"/>
  <c r="I1149" a="1"/>
  <c r="I1149" s="1"/>
  <c r="H1150"/>
  <c r="I1150" a="1"/>
  <c r="I1150" s="1"/>
  <c r="H1151"/>
  <c r="I1151" a="1"/>
  <c r="I1151" s="1"/>
  <c r="H1152"/>
  <c r="I1152" a="1"/>
  <c r="I1152" s="1"/>
  <c r="H1156"/>
  <c r="I1156" a="1"/>
  <c r="I1156" s="1"/>
  <c r="H1201"/>
  <c r="I1201" a="1"/>
  <c r="I1201" s="1"/>
  <c r="H1157"/>
  <c r="I1157" a="1"/>
  <c r="I1157" s="1"/>
  <c r="H1158"/>
  <c r="I1158" a="1"/>
  <c r="I1158" s="1"/>
  <c r="H1154"/>
  <c r="I1154" a="1"/>
  <c r="I1154" s="1"/>
  <c r="H1196"/>
  <c r="I1196" a="1"/>
  <c r="I1196" s="1"/>
  <c r="H1198"/>
  <c r="I1198" a="1"/>
  <c r="I1198" s="1"/>
  <c r="H1199"/>
  <c r="I1199" a="1"/>
  <c r="I1199" s="1"/>
  <c r="H1200"/>
  <c r="I1200" a="1"/>
  <c r="I1200" s="1"/>
  <c r="H1159"/>
  <c r="I1159" a="1"/>
  <c r="I1159" s="1"/>
  <c r="H1160"/>
  <c r="I1160" a="1"/>
  <c r="I1160" s="1"/>
  <c r="H1161"/>
  <c r="I1161" a="1"/>
  <c r="I1161" s="1"/>
  <c r="H1162"/>
  <c r="I1162" a="1"/>
  <c r="I1162" s="1"/>
  <c r="H1163"/>
  <c r="I1163" a="1"/>
  <c r="I1163" s="1"/>
  <c r="H1153"/>
  <c r="I1153" a="1"/>
  <c r="I1153" s="1"/>
  <c r="H1155"/>
  <c r="I1155" a="1"/>
  <c r="I1155" s="1"/>
  <c r="H1164"/>
  <c r="I1164" a="1"/>
  <c r="I1164" s="1"/>
  <c r="H1165"/>
  <c r="I1165" a="1"/>
  <c r="I1165" s="1"/>
  <c r="H1166"/>
  <c r="I1166" a="1"/>
  <c r="I1166" s="1"/>
  <c r="H1167"/>
  <c r="I1167" a="1"/>
  <c r="I1167" s="1"/>
  <c r="H1168"/>
  <c r="I1168" a="1"/>
  <c r="I1168" s="1"/>
  <c r="H1169"/>
  <c r="I1169" a="1"/>
  <c r="I1169" s="1"/>
  <c r="H1197"/>
  <c r="I1197" a="1"/>
  <c r="I1197" s="1"/>
  <c r="H1170"/>
  <c r="I1170" a="1"/>
  <c r="I1170" s="1"/>
  <c r="H1202"/>
  <c r="I1202" a="1"/>
  <c r="I1202" s="1"/>
  <c r="H1171"/>
  <c r="I1171" a="1"/>
  <c r="I1171" s="1"/>
  <c r="H1172"/>
  <c r="I1172" a="1"/>
  <c r="I1172" s="1"/>
  <c r="H1173"/>
  <c r="I1173" a="1"/>
  <c r="I1173" s="1"/>
  <c r="H1174"/>
  <c r="I1174" a="1"/>
  <c r="I1174" s="1"/>
  <c r="H1175"/>
  <c r="I1175" a="1"/>
  <c r="I1175" s="1"/>
  <c r="H1176"/>
  <c r="I1176" a="1"/>
  <c r="I1176" s="1"/>
  <c r="H1177"/>
  <c r="I1177" a="1"/>
  <c r="I1177" s="1"/>
  <c r="H1178"/>
  <c r="I1178" a="1"/>
  <c r="I1178" s="1"/>
  <c r="H1179"/>
  <c r="I1179" a="1"/>
  <c r="I1179" s="1"/>
  <c r="H1180"/>
  <c r="I1180" a="1"/>
  <c r="I1180" s="1"/>
  <c r="H1181"/>
  <c r="I1181" a="1"/>
  <c r="I1181" s="1"/>
  <c r="H1182"/>
  <c r="I1182" a="1"/>
  <c r="I1182" s="1"/>
  <c r="H1183"/>
  <c r="I1183" a="1"/>
  <c r="I1183" s="1"/>
  <c r="H1184"/>
  <c r="I1184" a="1"/>
  <c r="I1184" s="1"/>
  <c r="H1185"/>
  <c r="I1185" a="1"/>
  <c r="I1185" s="1"/>
  <c r="H1186"/>
  <c r="I1186" a="1"/>
  <c r="I1186" s="1"/>
  <c r="H1187"/>
  <c r="I1187" a="1"/>
  <c r="I1187" s="1"/>
  <c r="H1188"/>
  <c r="I1188" a="1"/>
  <c r="I1188" s="1"/>
  <c r="H1189"/>
  <c r="I1189" a="1"/>
  <c r="I1189" s="1"/>
  <c r="H1190"/>
  <c r="I1190" a="1"/>
  <c r="I1190" s="1"/>
  <c r="H1191"/>
  <c r="I1191" a="1"/>
  <c r="I1191" s="1"/>
  <c r="H1192"/>
  <c r="I1192" a="1"/>
  <c r="I1192" s="1"/>
  <c r="H1193"/>
  <c r="I1193" a="1"/>
  <c r="I1193" s="1"/>
  <c r="H1194"/>
  <c r="I1194" a="1"/>
  <c r="I1194" s="1"/>
  <c r="H1195"/>
  <c r="I1195" a="1"/>
  <c r="I1195" s="1"/>
  <c r="H1207"/>
  <c r="I1207" a="1"/>
  <c r="I1207" s="1"/>
  <c r="H1248"/>
  <c r="I1248" a="1"/>
  <c r="I1248" s="1"/>
  <c r="H1208"/>
  <c r="I1208" a="1"/>
  <c r="I1208" s="1"/>
  <c r="H1205"/>
  <c r="I1205" a="1"/>
  <c r="I1205" s="1"/>
  <c r="H1209"/>
  <c r="I1209" a="1"/>
  <c r="I1209" s="1"/>
  <c r="H1246"/>
  <c r="I1246" a="1"/>
  <c r="I1246" s="1"/>
  <c r="H1249"/>
  <c r="I1249" a="1"/>
  <c r="I1249" s="1"/>
  <c r="H1251"/>
  <c r="I1251" a="1"/>
  <c r="I1251" s="1"/>
  <c r="H1250"/>
  <c r="I1250" a="1"/>
  <c r="I1250" s="1"/>
  <c r="H1210"/>
  <c r="I1210" a="1"/>
  <c r="I1210" s="1"/>
  <c r="H1211"/>
  <c r="I1211" a="1"/>
  <c r="I1211" s="1"/>
  <c r="H1212"/>
  <c r="I1212" a="1"/>
  <c r="I1212" s="1"/>
  <c r="H1213"/>
  <c r="I1213" a="1"/>
  <c r="I1213" s="1"/>
  <c r="H1214"/>
  <c r="I1214" a="1"/>
  <c r="I1214" s="1"/>
  <c r="H1215"/>
  <c r="I1215" a="1"/>
  <c r="I1215" s="1"/>
  <c r="H1206"/>
  <c r="I1206" a="1"/>
  <c r="I1206" s="1"/>
  <c r="H1204"/>
  <c r="I1204" a="1"/>
  <c r="I1204" s="1"/>
  <c r="H1216"/>
  <c r="I1216" a="1"/>
  <c r="I1216" s="1"/>
  <c r="H1217"/>
  <c r="I1217" a="1"/>
  <c r="I1217" s="1"/>
  <c r="H1218"/>
  <c r="I1218" a="1"/>
  <c r="I1218" s="1"/>
  <c r="H1219"/>
  <c r="I1219" a="1"/>
  <c r="I1219" s="1"/>
  <c r="H1220"/>
  <c r="I1220" a="1"/>
  <c r="I1220" s="1"/>
  <c r="H1247"/>
  <c r="I1247" a="1"/>
  <c r="I1247" s="1"/>
  <c r="H1203"/>
  <c r="I1203" a="1"/>
  <c r="I1203" s="1"/>
  <c r="H1252"/>
  <c r="I1252" a="1"/>
  <c r="I1252" s="1"/>
  <c r="H1221"/>
  <c r="I1221" a="1"/>
  <c r="I1221" s="1"/>
  <c r="H1222"/>
  <c r="I1222" a="1"/>
  <c r="I1222" s="1"/>
  <c r="H1223"/>
  <c r="I1223" a="1"/>
  <c r="I1223" s="1"/>
  <c r="H1224"/>
  <c r="I1224" a="1"/>
  <c r="I1224" s="1"/>
  <c r="H1225"/>
  <c r="I1225" a="1"/>
  <c r="I1225" s="1"/>
  <c r="H1226"/>
  <c r="I1226" a="1"/>
  <c r="I1226" s="1"/>
  <c r="H1227"/>
  <c r="I1227" a="1"/>
  <c r="I1227" s="1"/>
  <c r="H1228"/>
  <c r="I1228" a="1"/>
  <c r="I1228" s="1"/>
  <c r="H1229"/>
  <c r="I1229" a="1"/>
  <c r="I1229" s="1"/>
  <c r="H1230"/>
  <c r="I1230" a="1"/>
  <c r="I1230" s="1"/>
  <c r="H1231"/>
  <c r="I1231" a="1"/>
  <c r="I1231" s="1"/>
  <c r="H1232"/>
  <c r="I1232" a="1"/>
  <c r="I1232" s="1"/>
  <c r="H1233"/>
  <c r="I1233" a="1"/>
  <c r="I1233" s="1"/>
  <c r="H1234"/>
  <c r="I1234" a="1"/>
  <c r="I1234" s="1"/>
  <c r="H1235"/>
  <c r="I1235" a="1"/>
  <c r="I1235" s="1"/>
  <c r="H1236"/>
  <c r="I1236" a="1"/>
  <c r="I1236" s="1"/>
  <c r="H1237"/>
  <c r="I1237" a="1"/>
  <c r="I1237" s="1"/>
  <c r="H1238"/>
  <c r="I1238" a="1"/>
  <c r="I1238" s="1"/>
  <c r="H1239"/>
  <c r="I1239" a="1"/>
  <c r="I1239" s="1"/>
  <c r="H1240"/>
  <c r="I1240" a="1"/>
  <c r="I1240" s="1"/>
  <c r="H1241"/>
  <c r="I1241" a="1"/>
  <c r="I1241" s="1"/>
  <c r="H1242"/>
  <c r="I1242" a="1"/>
  <c r="I1242" s="1"/>
  <c r="H1243"/>
  <c r="I1243" a="1"/>
  <c r="I1243" s="1"/>
  <c r="H1244"/>
  <c r="I1244" a="1"/>
  <c r="I1244" s="1"/>
  <c r="H1245"/>
  <c r="I1245" a="1"/>
  <c r="I1245" s="1"/>
  <c r="H1263"/>
  <c r="I1263" a="1"/>
  <c r="I1263" s="1"/>
  <c r="H1262"/>
  <c r="I1262" a="1"/>
  <c r="I1262" s="1"/>
  <c r="H1264"/>
  <c r="I1264" a="1"/>
  <c r="I1264" s="1"/>
  <c r="H1253"/>
  <c r="I1253" a="1"/>
  <c r="I1253" s="1"/>
  <c r="H1265"/>
  <c r="I1265" a="1"/>
  <c r="I1265" s="1"/>
  <c r="H1258"/>
  <c r="I1258" a="1"/>
  <c r="I1258" s="1"/>
  <c r="H1256"/>
  <c r="I1256" a="1"/>
  <c r="I1256" s="1"/>
  <c r="H1255"/>
  <c r="I1255" a="1"/>
  <c r="I1255" s="1"/>
  <c r="H1266"/>
  <c r="I1266" a="1"/>
  <c r="I1266" s="1"/>
  <c r="H1254"/>
  <c r="I1254" a="1"/>
  <c r="I1254" s="1"/>
  <c r="H1267"/>
  <c r="I1267" a="1"/>
  <c r="I1267" s="1"/>
  <c r="H1268"/>
  <c r="I1268" a="1"/>
  <c r="I1268" s="1"/>
  <c r="H1269"/>
  <c r="I1269" a="1"/>
  <c r="I1269" s="1"/>
  <c r="H1270"/>
  <c r="I1270" a="1"/>
  <c r="I1270" s="1"/>
  <c r="H1271"/>
  <c r="I1271" a="1"/>
  <c r="I1271" s="1"/>
  <c r="H1272"/>
  <c r="I1272" a="1"/>
  <c r="I1272" s="1"/>
  <c r="H1257"/>
  <c r="I1257" a="1"/>
  <c r="I1257" s="1"/>
  <c r="H1260"/>
  <c r="I1260" a="1"/>
  <c r="I1260" s="1"/>
  <c r="H1273"/>
  <c r="I1273" a="1"/>
  <c r="I1273" s="1"/>
  <c r="H1274"/>
  <c r="I1274" a="1"/>
  <c r="I1274" s="1"/>
  <c r="H1275"/>
  <c r="I1275" a="1"/>
  <c r="I1275" s="1"/>
  <c r="H1276"/>
  <c r="I1276" a="1"/>
  <c r="I1276" s="1"/>
  <c r="H1259"/>
  <c r="I1259" a="1"/>
  <c r="I1259" s="1"/>
  <c r="H1277"/>
  <c r="I1277" a="1"/>
  <c r="I1277" s="1"/>
  <c r="H1261"/>
  <c r="I1261" a="1"/>
  <c r="I1261" s="1"/>
  <c r="H1278"/>
  <c r="I1278" a="1"/>
  <c r="I1278" s="1"/>
  <c r="H1279"/>
  <c r="I1279" a="1"/>
  <c r="I1279" s="1"/>
  <c r="H1280"/>
  <c r="I1280" a="1"/>
  <c r="I1280" s="1"/>
  <c r="H1281"/>
  <c r="I1281" a="1"/>
  <c r="I1281" s="1"/>
  <c r="H1282"/>
  <c r="I1282" a="1"/>
  <c r="I1282" s="1"/>
  <c r="H1283"/>
  <c r="I1283" a="1"/>
  <c r="I1283" s="1"/>
  <c r="H1284"/>
  <c r="I1284" a="1"/>
  <c r="I1284" s="1"/>
  <c r="H1285"/>
  <c r="I1285" a="1"/>
  <c r="I1285" s="1"/>
  <c r="H1286"/>
  <c r="I1286" a="1"/>
  <c r="I1286" s="1"/>
  <c r="H1287"/>
  <c r="I1287" a="1"/>
  <c r="I1287" s="1"/>
  <c r="H1288"/>
  <c r="I1288" a="1"/>
  <c r="I1288" s="1"/>
  <c r="H1289"/>
  <c r="I1289" a="1"/>
  <c r="I1289" s="1"/>
  <c r="H1290"/>
  <c r="I1290" a="1"/>
  <c r="I1290" s="1"/>
  <c r="H1291"/>
  <c r="I1291" a="1"/>
  <c r="I1291" s="1"/>
  <c r="H1292"/>
  <c r="I1292" a="1"/>
  <c r="I1292" s="1"/>
  <c r="H1293"/>
  <c r="I1293" a="1"/>
  <c r="I1293" s="1"/>
  <c r="H1294"/>
  <c r="I1294" a="1"/>
  <c r="I1294" s="1"/>
  <c r="H1295"/>
  <c r="I1295" a="1"/>
  <c r="I1295" s="1"/>
  <c r="H1296"/>
  <c r="I1296" a="1"/>
  <c r="I1296" s="1"/>
  <c r="H1297"/>
  <c r="I1297" a="1"/>
  <c r="I1297" s="1"/>
  <c r="H1298"/>
  <c r="I1298" a="1"/>
  <c r="I1298" s="1"/>
  <c r="H1299"/>
  <c r="I1299" a="1"/>
  <c r="I1299" s="1"/>
  <c r="H1300"/>
  <c r="I1300" a="1"/>
  <c r="I1300" s="1"/>
  <c r="H1301"/>
  <c r="I1301" a="1"/>
  <c r="I1301" s="1"/>
  <c r="H1302"/>
  <c r="I1302" a="1"/>
  <c r="I1302" s="1"/>
  <c r="H1309"/>
  <c r="I1309" a="1"/>
  <c r="I1309" s="1"/>
  <c r="H1305"/>
  <c r="I1305" a="1"/>
  <c r="I1305" s="1"/>
  <c r="H1310"/>
  <c r="I1310" a="1"/>
  <c r="I1310" s="1"/>
  <c r="H1319"/>
  <c r="I1319" a="1"/>
  <c r="I1319" s="1"/>
  <c r="H1312"/>
  <c r="I1312" a="1"/>
  <c r="I1312" s="1"/>
  <c r="H1311"/>
  <c r="I1311" a="1"/>
  <c r="I1311" s="1"/>
  <c r="H1313"/>
  <c r="I1313" a="1"/>
  <c r="I1313" s="1"/>
  <c r="H1352"/>
  <c r="I1352" a="1"/>
  <c r="I1352" s="1"/>
  <c r="H1306"/>
  <c r="I1306" a="1"/>
  <c r="I1306" s="1"/>
  <c r="H1314"/>
  <c r="I1314" a="1"/>
  <c r="I1314" s="1"/>
  <c r="H1316"/>
  <c r="I1316" a="1"/>
  <c r="I1316" s="1"/>
  <c r="H1317"/>
  <c r="I1317" a="1"/>
  <c r="I1317" s="1"/>
  <c r="H1318"/>
  <c r="I1318" a="1"/>
  <c r="I1318" s="1"/>
  <c r="H1315"/>
  <c r="I1315" a="1"/>
  <c r="I1315" s="1"/>
  <c r="H1320"/>
  <c r="I1320" a="1"/>
  <c r="I1320" s="1"/>
  <c r="H1321"/>
  <c r="I1321" a="1"/>
  <c r="I1321" s="1"/>
  <c r="H1308"/>
  <c r="I1308" a="1"/>
  <c r="I1308" s="1"/>
  <c r="H1322"/>
  <c r="I1322" a="1"/>
  <c r="I1322" s="1"/>
  <c r="H1323"/>
  <c r="I1323" a="1"/>
  <c r="I1323" s="1"/>
  <c r="H1324"/>
  <c r="I1324" a="1"/>
  <c r="I1324" s="1"/>
  <c r="H1325"/>
  <c r="I1325" a="1"/>
  <c r="I1325" s="1"/>
  <c r="H1326"/>
  <c r="I1326" a="1"/>
  <c r="I1326" s="1"/>
  <c r="H1327"/>
  <c r="I1327" a="1"/>
  <c r="I1327" s="1"/>
  <c r="H1303"/>
  <c r="I1303" a="1"/>
  <c r="I1303" s="1"/>
  <c r="H1304"/>
  <c r="I1304" a="1"/>
  <c r="I1304" s="1"/>
  <c r="H1328"/>
  <c r="I1328" a="1"/>
  <c r="I1328" s="1"/>
  <c r="H1307"/>
  <c r="I1307" a="1"/>
  <c r="I1307" s="1"/>
  <c r="H1329"/>
  <c r="I1329" a="1"/>
  <c r="I1329" s="1"/>
  <c r="H1330"/>
  <c r="I1330" a="1"/>
  <c r="I1330" s="1"/>
  <c r="H1331"/>
  <c r="I1331" a="1"/>
  <c r="I1331" s="1"/>
  <c r="H1332"/>
  <c r="I1332" a="1"/>
  <c r="I1332" s="1"/>
  <c r="H1333"/>
  <c r="I1333" a="1"/>
  <c r="I1333" s="1"/>
  <c r="H1334"/>
  <c r="I1334" a="1"/>
  <c r="I1334" s="1"/>
  <c r="H1335"/>
  <c r="I1335" a="1"/>
  <c r="I1335" s="1"/>
  <c r="H1336"/>
  <c r="I1336" a="1"/>
  <c r="I1336" s="1"/>
  <c r="H1337"/>
  <c r="I1337" a="1"/>
  <c r="I1337" s="1"/>
  <c r="H1338"/>
  <c r="I1338" a="1"/>
  <c r="I1338" s="1"/>
  <c r="H1339"/>
  <c r="I1339" a="1"/>
  <c r="I1339" s="1"/>
  <c r="H1340"/>
  <c r="I1340" a="1"/>
  <c r="I1340" s="1"/>
  <c r="H1341"/>
  <c r="I1341" a="1"/>
  <c r="I1341" s="1"/>
  <c r="H1342"/>
  <c r="I1342" a="1"/>
  <c r="I1342" s="1"/>
  <c r="H1343"/>
  <c r="I1343" a="1"/>
  <c r="I1343" s="1"/>
  <c r="H1344"/>
  <c r="I1344" a="1"/>
  <c r="I1344" s="1"/>
  <c r="H1345"/>
  <c r="I1345" a="1"/>
  <c r="I1345" s="1"/>
  <c r="H1346"/>
  <c r="I1346" a="1"/>
  <c r="I1346" s="1"/>
  <c r="H1347"/>
  <c r="I1347" a="1"/>
  <c r="I1347" s="1"/>
  <c r="H1348"/>
  <c r="I1348" a="1"/>
  <c r="I1348" s="1"/>
  <c r="H1349"/>
  <c r="I1349" a="1"/>
  <c r="I1349" s="1"/>
  <c r="H1350"/>
  <c r="I1350" a="1"/>
  <c r="I1350" s="1"/>
  <c r="H1351"/>
  <c r="I1351" a="1"/>
  <c r="I1351" s="1"/>
  <c r="H1358"/>
  <c r="I1358" a="1"/>
  <c r="I1358" s="1"/>
  <c r="H1354"/>
  <c r="I1354" a="1"/>
  <c r="I1354" s="1"/>
  <c r="H1359"/>
  <c r="I1359" a="1"/>
  <c r="I1359" s="1"/>
  <c r="H1360"/>
  <c r="I1360" a="1"/>
  <c r="I1360" s="1"/>
  <c r="H1361"/>
  <c r="I1361" a="1"/>
  <c r="I1361" s="1"/>
  <c r="H1362"/>
  <c r="I1362" a="1"/>
  <c r="I1362" s="1"/>
  <c r="H1363"/>
  <c r="I1363" a="1"/>
  <c r="I1363" s="1"/>
  <c r="H1356"/>
  <c r="I1356" a="1"/>
  <c r="I1356" s="1"/>
  <c r="H1353"/>
  <c r="I1353" a="1"/>
  <c r="I1353" s="1"/>
  <c r="H1364"/>
  <c r="I1364" a="1"/>
  <c r="I1364" s="1"/>
  <c r="H1365"/>
  <c r="I1365" a="1"/>
  <c r="I1365" s="1"/>
  <c r="H1366"/>
  <c r="I1366" a="1"/>
  <c r="I1366" s="1"/>
  <c r="H1367"/>
  <c r="I1367" a="1"/>
  <c r="I1367" s="1"/>
  <c r="H1368"/>
  <c r="I1368" a="1"/>
  <c r="I1368" s="1"/>
  <c r="H1369"/>
  <c r="I1369" a="1"/>
  <c r="I1369" s="1"/>
  <c r="H1370"/>
  <c r="I1370" a="1"/>
  <c r="I1370" s="1"/>
  <c r="H1402"/>
  <c r="I1402" a="1"/>
  <c r="I1402" s="1"/>
  <c r="H1371"/>
  <c r="I1371" a="1"/>
  <c r="I1371" s="1"/>
  <c r="H1372"/>
  <c r="I1372" a="1"/>
  <c r="I1372" s="1"/>
  <c r="H1373"/>
  <c r="I1373" a="1"/>
  <c r="I1373" s="1"/>
  <c r="H1374"/>
  <c r="I1374" a="1"/>
  <c r="I1374" s="1"/>
  <c r="H1375"/>
  <c r="I1375" a="1"/>
  <c r="I1375" s="1"/>
  <c r="H1376"/>
  <c r="I1376" a="1"/>
  <c r="I1376" s="1"/>
  <c r="H1377"/>
  <c r="I1377" a="1"/>
  <c r="I1377" s="1"/>
  <c r="H1357"/>
  <c r="I1357" a="1"/>
  <c r="I1357" s="1"/>
  <c r="H1378"/>
  <c r="I1378" a="1"/>
  <c r="I1378" s="1"/>
  <c r="H1355"/>
  <c r="I1355" a="1"/>
  <c r="I1355" s="1"/>
  <c r="H1379"/>
  <c r="I1379" a="1"/>
  <c r="I1379" s="1"/>
  <c r="H1380"/>
  <c r="I1380" a="1"/>
  <c r="I1380" s="1"/>
  <c r="H1381"/>
  <c r="I1381" a="1"/>
  <c r="I1381" s="1"/>
  <c r="H1382"/>
  <c r="I1382" a="1"/>
  <c r="I1382" s="1"/>
  <c r="H1383"/>
  <c r="I1383" a="1"/>
  <c r="I1383" s="1"/>
  <c r="H1384"/>
  <c r="I1384" a="1"/>
  <c r="I1384" s="1"/>
  <c r="H1385"/>
  <c r="I1385" a="1"/>
  <c r="I1385" s="1"/>
  <c r="H1386"/>
  <c r="I1386" a="1"/>
  <c r="I1386" s="1"/>
  <c r="H1387"/>
  <c r="I1387" a="1"/>
  <c r="I1387" s="1"/>
  <c r="H1388"/>
  <c r="I1388" a="1"/>
  <c r="I1388" s="1"/>
  <c r="H1389"/>
  <c r="I1389" a="1"/>
  <c r="I1389" s="1"/>
  <c r="H1390"/>
  <c r="I1390" a="1"/>
  <c r="I1390" s="1"/>
  <c r="H1391"/>
  <c r="I1391" a="1"/>
  <c r="I1391" s="1"/>
  <c r="H1392"/>
  <c r="I1392" a="1"/>
  <c r="I1392" s="1"/>
  <c r="H1393"/>
  <c r="I1393" a="1"/>
  <c r="I1393" s="1"/>
  <c r="H1394"/>
  <c r="I1394" a="1"/>
  <c r="I1394" s="1"/>
  <c r="H1395"/>
  <c r="I1395" a="1"/>
  <c r="I1395" s="1"/>
  <c r="H1396"/>
  <c r="I1396" a="1"/>
  <c r="I1396" s="1"/>
  <c r="H1397"/>
  <c r="I1397" a="1"/>
  <c r="I1397" s="1"/>
  <c r="H1398"/>
  <c r="I1398" a="1"/>
  <c r="I1398" s="1"/>
  <c r="H1399"/>
  <c r="I1399" a="1"/>
  <c r="I1399" s="1"/>
  <c r="H1400"/>
  <c r="I1400" a="1"/>
  <c r="I1400" s="1"/>
  <c r="H1401"/>
  <c r="I1401" a="1"/>
  <c r="I1401" s="1"/>
  <c r="H1403"/>
  <c r="I1403" a="1"/>
  <c r="I1403" s="1"/>
  <c r="H1404"/>
  <c r="I1404" a="1"/>
  <c r="I1404" s="1"/>
  <c r="H1405"/>
  <c r="I1405" a="1"/>
  <c r="I1405" s="1"/>
  <c r="H1406"/>
  <c r="I1406" a="1"/>
  <c r="I1406" s="1"/>
  <c r="H1407"/>
  <c r="I1407" a="1"/>
  <c r="I1407" s="1"/>
  <c r="H1408"/>
  <c r="I1408" a="1"/>
  <c r="I1408" s="1"/>
  <c r="H1409"/>
  <c r="I1409" a="1"/>
  <c r="I1409" s="1"/>
  <c r="H1410"/>
  <c r="I1410" a="1"/>
  <c r="I1410" s="1"/>
  <c r="H1411"/>
  <c r="I1411" a="1"/>
  <c r="I1411" s="1"/>
  <c r="H1412"/>
  <c r="I1412" a="1"/>
  <c r="I1412" s="1"/>
  <c r="H1452"/>
  <c r="I1452" a="1"/>
  <c r="I1452" s="1"/>
  <c r="H1413"/>
  <c r="I1413" a="1"/>
  <c r="I1413" s="1"/>
  <c r="H1414"/>
  <c r="I1414" a="1"/>
  <c r="I1414" s="1"/>
  <c r="H1415"/>
  <c r="I1415" a="1"/>
  <c r="I1415" s="1"/>
  <c r="H1416"/>
  <c r="I1416" a="1"/>
  <c r="I1416" s="1"/>
  <c r="H1417"/>
  <c r="I1417" a="1"/>
  <c r="I1417" s="1"/>
  <c r="H1418"/>
  <c r="I1418" a="1"/>
  <c r="I1418" s="1"/>
  <c r="H1419"/>
  <c r="I1419" a="1"/>
  <c r="I1419" s="1"/>
  <c r="H1420"/>
  <c r="I1420" a="1"/>
  <c r="I1420" s="1"/>
  <c r="H1421"/>
  <c r="I1421" a="1"/>
  <c r="I1421" s="1"/>
  <c r="H1422"/>
  <c r="I1422" a="1"/>
  <c r="I1422" s="1"/>
  <c r="H1423"/>
  <c r="I1423" a="1"/>
  <c r="I1423" s="1"/>
  <c r="H1424"/>
  <c r="I1424" a="1"/>
  <c r="I1424" s="1"/>
  <c r="H1425"/>
  <c r="I1425" a="1"/>
  <c r="I1425" s="1"/>
  <c r="H1426"/>
  <c r="I1426" a="1"/>
  <c r="I1426" s="1"/>
  <c r="H1427"/>
  <c r="I1427" a="1"/>
  <c r="I1427" s="1"/>
  <c r="H1428"/>
  <c r="I1428" a="1"/>
  <c r="I1428" s="1"/>
  <c r="H1429"/>
  <c r="I1429" a="1"/>
  <c r="I1429" s="1"/>
  <c r="H1430"/>
  <c r="I1430" a="1"/>
  <c r="I1430" s="1"/>
  <c r="H1431"/>
  <c r="I1431" a="1"/>
  <c r="I1431" s="1"/>
  <c r="H1432"/>
  <c r="I1432" a="1"/>
  <c r="I1432" s="1"/>
  <c r="H1433"/>
  <c r="I1433" a="1"/>
  <c r="I1433" s="1"/>
  <c r="H1434"/>
  <c r="I1434" a="1"/>
  <c r="I1434" s="1"/>
  <c r="H1435"/>
  <c r="I1435" a="1"/>
  <c r="I1435" s="1"/>
  <c r="H1436"/>
  <c r="I1436" a="1"/>
  <c r="I1436" s="1"/>
  <c r="H1437"/>
  <c r="I1437" a="1"/>
  <c r="I1437" s="1"/>
  <c r="H1438"/>
  <c r="I1438" a="1"/>
  <c r="I1438" s="1"/>
  <c r="H1439"/>
  <c r="I1439" a="1"/>
  <c r="I1439" s="1"/>
  <c r="H1440"/>
  <c r="I1440" a="1"/>
  <c r="I1440" s="1"/>
  <c r="H1441"/>
  <c r="I1441" a="1"/>
  <c r="I1441" s="1"/>
  <c r="H1442"/>
  <c r="I1442" a="1"/>
  <c r="I1442" s="1"/>
  <c r="H1443"/>
  <c r="I1443" a="1"/>
  <c r="I1443" s="1"/>
  <c r="H1444"/>
  <c r="I1444" a="1"/>
  <c r="I1444" s="1"/>
  <c r="H1445"/>
  <c r="I1445" a="1"/>
  <c r="I1445" s="1"/>
  <c r="H1446"/>
  <c r="I1446" a="1"/>
  <c r="I1446" s="1"/>
  <c r="H1447"/>
  <c r="I1447" a="1"/>
  <c r="I1447" s="1"/>
  <c r="H1448"/>
  <c r="I1448" a="1"/>
  <c r="I1448" s="1"/>
  <c r="H1449"/>
  <c r="I1449" a="1"/>
  <c r="I1449" s="1"/>
  <c r="H1450"/>
  <c r="I1450" a="1"/>
  <c r="I1450" s="1"/>
  <c r="H1451"/>
  <c r="I1451" a="1"/>
  <c r="I1451" s="1"/>
  <c r="H1453"/>
  <c r="I1453" a="1"/>
  <c r="I1453" s="1"/>
  <c r="H1454"/>
  <c r="I1454" a="1"/>
  <c r="I1454" s="1"/>
  <c r="H1455"/>
  <c r="I1455" a="1"/>
  <c r="I1455" s="1"/>
  <c r="H1456"/>
  <c r="I1456" a="1"/>
  <c r="I1456" s="1"/>
  <c r="H1457"/>
  <c r="I1457" a="1"/>
  <c r="I1457" s="1"/>
  <c r="H1458"/>
  <c r="I1458" a="1"/>
  <c r="I1458" s="1"/>
  <c r="H1459"/>
  <c r="I1459" a="1"/>
  <c r="I1459" s="1"/>
  <c r="H1460"/>
  <c r="I1460" a="1"/>
  <c r="I1460" s="1"/>
  <c r="H1461"/>
  <c r="I1461" a="1"/>
  <c r="I1461" s="1"/>
  <c r="H1462"/>
  <c r="I1462" a="1"/>
  <c r="I1462" s="1"/>
  <c r="H1463"/>
  <c r="I1463" a="1"/>
  <c r="I1463" s="1"/>
  <c r="H1464"/>
  <c r="I1464" a="1"/>
  <c r="I1464" s="1"/>
  <c r="H1465"/>
  <c r="I1465" a="1"/>
  <c r="I1465" s="1"/>
  <c r="H1466"/>
  <c r="I1466" a="1"/>
  <c r="I1466" s="1"/>
  <c r="H1467"/>
  <c r="I1467" a="1"/>
  <c r="I1467" s="1"/>
  <c r="H1468"/>
  <c r="I1468" a="1"/>
  <c r="I1468" s="1"/>
  <c r="H1469"/>
  <c r="I1469" a="1"/>
  <c r="I1469" s="1"/>
  <c r="H1470"/>
  <c r="I1470" a="1"/>
  <c r="I1470" s="1"/>
  <c r="H1471"/>
  <c r="I1471" a="1"/>
  <c r="I1471" s="1"/>
  <c r="H1472"/>
  <c r="I1472" a="1"/>
  <c r="I1472" s="1"/>
  <c r="H1473"/>
  <c r="I1473" a="1"/>
  <c r="I1473" s="1"/>
  <c r="H1474"/>
  <c r="I1474" a="1"/>
  <c r="I1474" s="1"/>
  <c r="H1475"/>
  <c r="I1475" a="1"/>
  <c r="I1475" s="1"/>
  <c r="H1476"/>
  <c r="I1476" a="1"/>
  <c r="I1476" s="1"/>
  <c r="H1477"/>
  <c r="I1477" a="1"/>
  <c r="I1477" s="1"/>
  <c r="H1478"/>
  <c r="I1478" a="1"/>
  <c r="I1478" s="1"/>
  <c r="H1479"/>
  <c r="I1479" a="1"/>
  <c r="I1479" s="1"/>
  <c r="H1480"/>
  <c r="I1480" a="1"/>
  <c r="I1480" s="1"/>
  <c r="H1481"/>
  <c r="I1481" a="1"/>
  <c r="I1481" s="1"/>
  <c r="H1482"/>
  <c r="I1482" a="1"/>
  <c r="I1482" s="1"/>
  <c r="H1483"/>
  <c r="I1483" a="1"/>
  <c r="I1483" s="1"/>
  <c r="H1484"/>
  <c r="I1484" a="1"/>
  <c r="I1484" s="1"/>
  <c r="H1485"/>
  <c r="I1485" a="1"/>
  <c r="I1485" s="1"/>
  <c r="H1486"/>
  <c r="I1486" a="1"/>
  <c r="I1486" s="1"/>
  <c r="H1487"/>
  <c r="I1487" a="1"/>
  <c r="I1487" s="1"/>
  <c r="H1488"/>
  <c r="I1488" a="1"/>
  <c r="I1488" s="1"/>
  <c r="H1489"/>
  <c r="I1489" a="1"/>
  <c r="I1489" s="1"/>
  <c r="H1490"/>
  <c r="I1490" a="1"/>
  <c r="I1490" s="1"/>
  <c r="H1491"/>
  <c r="I1491" a="1"/>
  <c r="I1491" s="1"/>
  <c r="H1492"/>
  <c r="I1492" a="1"/>
  <c r="I1492" s="1"/>
  <c r="H1493"/>
  <c r="I1493" a="1"/>
  <c r="I1493" s="1"/>
  <c r="H1494"/>
  <c r="I1494" a="1"/>
  <c r="I1494" s="1"/>
  <c r="H1495"/>
  <c r="I1495" a="1"/>
  <c r="I1495" s="1"/>
  <c r="H1496"/>
  <c r="I1496" a="1"/>
  <c r="I1496" s="1"/>
  <c r="H1497"/>
  <c r="I1497" a="1"/>
  <c r="I1497" s="1"/>
  <c r="H1498"/>
  <c r="I1498" a="1"/>
  <c r="I1498" s="1"/>
  <c r="H1499"/>
  <c r="I1499" a="1"/>
  <c r="I1499" s="1"/>
  <c r="H1500"/>
  <c r="I1500" a="1"/>
  <c r="I1500" s="1"/>
  <c r="H1501"/>
  <c r="I1501" a="1"/>
  <c r="I1501" s="1"/>
  <c r="H1502"/>
  <c r="I1502" a="1"/>
  <c r="I1502" s="1"/>
  <c r="H1503"/>
  <c r="I1503" a="1"/>
  <c r="I1503" s="1"/>
  <c r="H1504"/>
  <c r="I1504" a="1"/>
  <c r="I1504" s="1"/>
  <c r="H1505"/>
  <c r="I1505" a="1"/>
  <c r="I1505" s="1"/>
  <c r="H1506"/>
  <c r="I1506" a="1"/>
  <c r="I1506" s="1"/>
  <c r="H1507"/>
  <c r="I1507" a="1"/>
  <c r="I1507" s="1"/>
  <c r="H1508"/>
  <c r="I1508" a="1"/>
  <c r="I1508" s="1"/>
  <c r="H1509"/>
  <c r="I1509" a="1"/>
  <c r="I1509" s="1"/>
  <c r="H1510"/>
  <c r="I1510" a="1"/>
  <c r="I1510" s="1"/>
  <c r="H1511"/>
  <c r="I1511" a="1"/>
  <c r="I1511" s="1"/>
  <c r="H1512"/>
  <c r="I1512" a="1"/>
  <c r="I1512" s="1"/>
  <c r="H1513"/>
  <c r="I1513" a="1"/>
  <c r="I1513" s="1"/>
  <c r="H1514"/>
  <c r="I1514" a="1"/>
  <c r="I1514" s="1"/>
  <c r="H1515"/>
  <c r="I1515" a="1"/>
  <c r="I1515" s="1"/>
  <c r="H1516"/>
  <c r="I1516" a="1"/>
  <c r="I1516" s="1"/>
  <c r="H1517"/>
  <c r="I1517" a="1"/>
  <c r="I1517" s="1"/>
  <c r="H1518"/>
  <c r="I1518" a="1"/>
  <c r="I1518" s="1"/>
  <c r="H1519"/>
  <c r="I1519" a="1"/>
  <c r="I1519" s="1"/>
  <c r="H1520"/>
  <c r="I1520" a="1"/>
  <c r="I1520" s="1"/>
  <c r="H1521"/>
  <c r="I1521" a="1"/>
  <c r="I1521" s="1"/>
  <c r="H1522"/>
  <c r="I1522" a="1"/>
  <c r="I1522" s="1"/>
  <c r="H1523"/>
  <c r="I1523" a="1"/>
  <c r="I1523" s="1"/>
  <c r="H1524"/>
  <c r="I1524" a="1"/>
  <c r="I1524" s="1"/>
  <c r="H1525"/>
  <c r="I1525" a="1"/>
  <c r="I1525" s="1"/>
  <c r="H1526"/>
  <c r="I1526" a="1"/>
  <c r="I1526" s="1"/>
  <c r="H1527"/>
  <c r="I1527" a="1"/>
  <c r="I1527" s="1"/>
  <c r="H1528"/>
  <c r="I1528" a="1"/>
  <c r="I1528" s="1"/>
  <c r="H1529"/>
  <c r="I1529" a="1"/>
  <c r="I1529" s="1"/>
  <c r="H1530"/>
  <c r="I1530" a="1"/>
  <c r="I1530" s="1"/>
  <c r="H1531"/>
  <c r="I1531" a="1"/>
  <c r="I1531" s="1"/>
  <c r="H1532"/>
  <c r="I1532" a="1"/>
  <c r="I1532" s="1"/>
  <c r="H1533"/>
  <c r="I1533" a="1"/>
  <c r="I1533" s="1"/>
  <c r="H1534"/>
  <c r="I1534" a="1"/>
  <c r="I1534" s="1"/>
  <c r="H1535"/>
  <c r="I1535" a="1"/>
  <c r="I1535" s="1"/>
  <c r="H1536"/>
  <c r="I1536" a="1"/>
  <c r="I1536" s="1"/>
  <c r="H1537"/>
  <c r="I1537" a="1"/>
  <c r="I1537" s="1"/>
  <c r="H1538"/>
  <c r="I1538" a="1"/>
  <c r="I1538" s="1"/>
  <c r="H1539"/>
  <c r="I1539" a="1"/>
  <c r="I1539" s="1"/>
  <c r="H1540"/>
  <c r="I1540" a="1"/>
  <c r="I1540" s="1"/>
  <c r="H1541"/>
  <c r="I1541" a="1"/>
  <c r="I1541" s="1"/>
  <c r="H1542"/>
  <c r="I1542" a="1"/>
  <c r="I1542" s="1"/>
  <c r="H1543"/>
  <c r="I1543" a="1"/>
  <c r="I1543" s="1"/>
  <c r="H1544"/>
  <c r="I1544" a="1"/>
  <c r="I1544" s="1"/>
  <c r="H1545"/>
  <c r="I1545" a="1"/>
  <c r="I1545" s="1"/>
  <c r="H1546"/>
  <c r="I1546" a="1"/>
  <c r="I1546" s="1"/>
  <c r="H1547"/>
  <c r="I1547" a="1"/>
  <c r="I1547" s="1"/>
  <c r="H1548"/>
  <c r="I1548" a="1"/>
  <c r="I1548" s="1"/>
  <c r="H1549"/>
  <c r="I1549" a="1"/>
  <c r="I1549" s="1"/>
  <c r="H1550"/>
  <c r="I1550" a="1"/>
  <c r="I1550" s="1"/>
  <c r="H1551"/>
  <c r="I1551" a="1"/>
  <c r="I1551" s="1"/>
  <c r="H1552"/>
  <c r="I1552" a="1"/>
  <c r="I1552" s="1"/>
  <c r="H1553"/>
  <c r="I1553" a="1"/>
  <c r="I1553" s="1"/>
  <c r="H1554"/>
  <c r="I1554" a="1"/>
  <c r="I1554" s="1"/>
  <c r="H1555"/>
  <c r="I1555" a="1"/>
  <c r="I1555" s="1"/>
  <c r="H1556"/>
  <c r="I1556" a="1"/>
  <c r="I1556" s="1"/>
  <c r="H1557"/>
  <c r="I1557" a="1"/>
  <c r="I1557" s="1"/>
  <c r="H1558"/>
  <c r="I1558" a="1"/>
  <c r="I1558" s="1"/>
  <c r="H1559"/>
  <c r="I1559" a="1"/>
  <c r="I1559" s="1"/>
  <c r="H1560"/>
  <c r="I1560" a="1"/>
  <c r="I1560" s="1"/>
  <c r="H1561"/>
  <c r="I1561" a="1"/>
  <c r="I1561" s="1"/>
  <c r="H1562"/>
  <c r="I1562" a="1"/>
  <c r="I1562" s="1"/>
  <c r="H1563"/>
  <c r="I1563" a="1"/>
  <c r="I1563" s="1"/>
  <c r="H1564"/>
  <c r="I1564" a="1"/>
  <c r="I1564" s="1"/>
  <c r="H1565"/>
  <c r="I1565" a="1"/>
  <c r="I1565" s="1"/>
  <c r="H1566"/>
  <c r="I1566" a="1"/>
  <c r="I1566" s="1"/>
  <c r="H1567"/>
  <c r="I1567" a="1"/>
  <c r="I1567" s="1"/>
  <c r="H1568"/>
  <c r="I1568" a="1"/>
  <c r="I1568" s="1"/>
  <c r="H1569"/>
  <c r="I1569" a="1"/>
  <c r="I1569" s="1"/>
  <c r="H1570"/>
  <c r="I1570" a="1"/>
  <c r="I1570" s="1"/>
  <c r="H1571"/>
  <c r="I1571" a="1"/>
  <c r="I1571" s="1"/>
  <c r="H1572"/>
  <c r="I1572" a="1"/>
  <c r="I1572" s="1"/>
  <c r="H1573"/>
  <c r="I1573" a="1"/>
  <c r="I1573" s="1"/>
  <c r="H1574"/>
  <c r="I1574" a="1"/>
  <c r="I1574" s="1"/>
  <c r="H1575"/>
  <c r="I1575" a="1"/>
  <c r="I1575" s="1"/>
  <c r="H1576"/>
  <c r="I1576" a="1"/>
  <c r="I1576" s="1"/>
  <c r="H1577"/>
  <c r="I1577" a="1"/>
  <c r="I1577" s="1"/>
  <c r="H1578"/>
  <c r="I1578" a="1"/>
  <c r="I1578" s="1"/>
  <c r="H1579"/>
  <c r="I1579" a="1"/>
  <c r="I1579" s="1"/>
  <c r="H1580"/>
  <c r="I1580" a="1"/>
  <c r="I1580" s="1"/>
  <c r="H1581"/>
  <c r="I1581" a="1"/>
  <c r="I1581" s="1"/>
  <c r="H1582"/>
  <c r="I1582" a="1"/>
  <c r="I1582" s="1"/>
  <c r="H1583"/>
  <c r="I1583" a="1"/>
  <c r="I1583" s="1"/>
  <c r="H1584"/>
  <c r="I1584" a="1"/>
  <c r="I1584" s="1"/>
  <c r="H1585"/>
  <c r="I1585" a="1"/>
  <c r="I1585" s="1"/>
  <c r="H1586"/>
  <c r="I1586" a="1"/>
  <c r="I1586" s="1"/>
  <c r="H1587"/>
  <c r="I1587" a="1"/>
  <c r="I1587" s="1"/>
  <c r="H1588"/>
  <c r="I1588" a="1"/>
  <c r="I1588" s="1"/>
  <c r="H1589"/>
  <c r="I1589" a="1"/>
  <c r="I1589" s="1"/>
  <c r="H1590"/>
  <c r="I1590" a="1"/>
  <c r="I1590" s="1"/>
  <c r="H1591"/>
  <c r="I1591" a="1"/>
  <c r="I1591" s="1"/>
  <c r="H1592"/>
  <c r="I1592" a="1"/>
  <c r="I1592" s="1"/>
  <c r="H1593"/>
  <c r="I1593" a="1"/>
  <c r="I1593" s="1"/>
  <c r="H1594"/>
  <c r="I1594" a="1"/>
  <c r="I1594" s="1"/>
  <c r="H1595"/>
  <c r="I1595" a="1"/>
  <c r="I1595" s="1"/>
  <c r="H1596"/>
  <c r="I1596" a="1"/>
  <c r="I1596" s="1"/>
  <c r="H1597"/>
  <c r="I1597" a="1"/>
  <c r="I1597" s="1"/>
  <c r="H1598"/>
  <c r="I1598" a="1"/>
  <c r="I1598" s="1"/>
  <c r="H1599"/>
  <c r="I1599" a="1"/>
  <c r="I1599" s="1"/>
  <c r="H1600"/>
  <c r="I1600" a="1"/>
  <c r="I1600" s="1"/>
  <c r="H1601"/>
  <c r="I1601" a="1"/>
  <c r="I1601" s="1"/>
  <c r="H1602"/>
  <c r="I1602" a="1"/>
  <c r="I1602" s="1"/>
  <c r="H1603"/>
  <c r="I1603" a="1"/>
  <c r="I1603" s="1"/>
  <c r="H1604"/>
  <c r="I1604" a="1"/>
  <c r="I1604" s="1"/>
  <c r="H1605"/>
  <c r="I1605" a="1"/>
  <c r="I1605" s="1"/>
  <c r="J1605" s="1"/>
  <c r="H1606"/>
  <c r="I1606" a="1"/>
  <c r="I1606" s="1"/>
  <c r="H1607"/>
  <c r="I1607" a="1"/>
  <c r="I1607" s="1"/>
  <c r="H1608"/>
  <c r="I1608" a="1"/>
  <c r="I1608" s="1"/>
  <c r="H1609"/>
  <c r="I1609" a="1"/>
  <c r="I1609" s="1"/>
  <c r="H1610"/>
  <c r="I1610" a="1"/>
  <c r="I1610" s="1"/>
  <c r="H1611"/>
  <c r="I1611" a="1"/>
  <c r="I1611" s="1"/>
  <c r="H1612"/>
  <c r="I1612" a="1"/>
  <c r="I1612" s="1"/>
  <c r="H1613"/>
  <c r="I1613" a="1"/>
  <c r="I1613" s="1"/>
  <c r="H1614"/>
  <c r="I1614" a="1"/>
  <c r="I1614" s="1"/>
  <c r="H1615"/>
  <c r="I1615" a="1"/>
  <c r="I1615" s="1"/>
  <c r="H1616"/>
  <c r="I1616" a="1"/>
  <c r="I1616" s="1"/>
  <c r="H1617"/>
  <c r="I1617" a="1"/>
  <c r="I1617" s="1"/>
  <c r="H1618"/>
  <c r="I1618" a="1"/>
  <c r="I1618" s="1"/>
  <c r="H1619"/>
  <c r="I1619" a="1"/>
  <c r="I1619" s="1"/>
  <c r="H1620"/>
  <c r="I1620" a="1"/>
  <c r="I1620" s="1"/>
  <c r="H1621"/>
  <c r="I1621" a="1"/>
  <c r="I1621" s="1"/>
  <c r="H1622"/>
  <c r="I1622" a="1"/>
  <c r="I1622" s="1"/>
  <c r="H1623"/>
  <c r="I1623" a="1"/>
  <c r="I1623" s="1"/>
  <c r="H1624"/>
  <c r="I1624" a="1"/>
  <c r="I1624" s="1"/>
  <c r="H1625"/>
  <c r="I1625" a="1"/>
  <c r="I1625" s="1"/>
  <c r="H1626"/>
  <c r="I1626" a="1"/>
  <c r="I1626" s="1"/>
  <c r="H1627"/>
  <c r="I1627" a="1"/>
  <c r="I1627" s="1"/>
  <c r="H1628"/>
  <c r="I1628" a="1"/>
  <c r="I1628" s="1"/>
  <c r="H1629"/>
  <c r="I1629" a="1"/>
  <c r="I1629" s="1"/>
  <c r="H1630"/>
  <c r="I1630" a="1"/>
  <c r="I1630" s="1"/>
  <c r="H1631"/>
  <c r="I1631" a="1"/>
  <c r="I1631" s="1"/>
  <c r="H1632"/>
  <c r="I1632" a="1"/>
  <c r="I1632" s="1"/>
  <c r="H1633"/>
  <c r="I1633" a="1"/>
  <c r="I1633" s="1"/>
  <c r="H1634"/>
  <c r="I1634" a="1"/>
  <c r="I1634" s="1"/>
  <c r="H1635"/>
  <c r="I1635" a="1"/>
  <c r="I1635" s="1"/>
  <c r="H1636"/>
  <c r="I1636" a="1"/>
  <c r="I1636" s="1"/>
  <c r="H1637"/>
  <c r="I1637" a="1"/>
  <c r="I1637" s="1"/>
  <c r="H1638"/>
  <c r="I1638" a="1"/>
  <c r="I1638" s="1"/>
  <c r="H1639"/>
  <c r="I1639" a="1"/>
  <c r="I1639" s="1"/>
  <c r="H1640"/>
  <c r="I1640" a="1"/>
  <c r="I1640" s="1"/>
  <c r="H1641"/>
  <c r="I1641" a="1"/>
  <c r="I1641" s="1"/>
  <c r="H1642"/>
  <c r="I1642" a="1"/>
  <c r="I1642" s="1"/>
  <c r="H1643"/>
  <c r="I1643" a="1"/>
  <c r="I1643" s="1"/>
  <c r="H1644"/>
  <c r="I1644" a="1"/>
  <c r="I1644" s="1"/>
  <c r="H1645"/>
  <c r="I1645" a="1"/>
  <c r="I1645" s="1"/>
  <c r="H1646"/>
  <c r="I1646" a="1"/>
  <c r="I1646" s="1"/>
  <c r="H1647"/>
  <c r="I1647" a="1"/>
  <c r="I1647" s="1"/>
  <c r="H1648"/>
  <c r="I1648" a="1"/>
  <c r="I1648" s="1"/>
  <c r="H1649"/>
  <c r="I1649" a="1"/>
  <c r="I1649" s="1"/>
  <c r="H1650"/>
  <c r="I1650" a="1"/>
  <c r="I1650" s="1"/>
  <c r="H1651"/>
  <c r="I1651" a="1"/>
  <c r="I1651" s="1"/>
  <c r="H1652"/>
  <c r="I1652" a="1"/>
  <c r="I1652" s="1"/>
  <c r="H1653"/>
  <c r="I1653" a="1"/>
  <c r="I1653" s="1"/>
  <c r="H1654"/>
  <c r="I1654" a="1"/>
  <c r="I1654" s="1"/>
  <c r="H1655"/>
  <c r="I1655" a="1"/>
  <c r="I1655" s="1"/>
  <c r="H1656"/>
  <c r="I1656" a="1"/>
  <c r="I1656" s="1"/>
  <c r="H1657"/>
  <c r="I1657" a="1"/>
  <c r="I1657" s="1"/>
  <c r="H1658"/>
  <c r="I1658" a="1"/>
  <c r="I1658" s="1"/>
  <c r="H1659"/>
  <c r="I1659" a="1"/>
  <c r="I1659" s="1"/>
  <c r="H1660"/>
  <c r="I1660" a="1"/>
  <c r="I1660" s="1"/>
  <c r="H1661"/>
  <c r="I1661" a="1"/>
  <c r="I1661" s="1"/>
  <c r="H1662"/>
  <c r="I1662" a="1"/>
  <c r="I1662" s="1"/>
  <c r="H1663"/>
  <c r="I1663" a="1"/>
  <c r="I1663" s="1"/>
  <c r="H1664"/>
  <c r="I1664" a="1"/>
  <c r="I1664" s="1"/>
  <c r="H1665"/>
  <c r="I1665" a="1"/>
  <c r="I1665" s="1"/>
  <c r="H1666"/>
  <c r="I1666" a="1"/>
  <c r="I1666" s="1"/>
  <c r="H1667"/>
  <c r="I1667" a="1"/>
  <c r="I1667" s="1"/>
  <c r="H1668"/>
  <c r="I1668" a="1"/>
  <c r="I1668" s="1"/>
  <c r="H1669"/>
  <c r="I1669" a="1"/>
  <c r="I1669" s="1"/>
  <c r="H1670"/>
  <c r="I1670" a="1"/>
  <c r="I1670" s="1"/>
  <c r="H1671"/>
  <c r="I1671" a="1"/>
  <c r="I1671" s="1"/>
  <c r="H1672"/>
  <c r="I1672" a="1"/>
  <c r="I1672" s="1"/>
  <c r="H1673"/>
  <c r="I1673" a="1"/>
  <c r="I1673" s="1"/>
  <c r="H1674"/>
  <c r="I1674" a="1"/>
  <c r="I1674" s="1"/>
  <c r="H1675"/>
  <c r="I1675" a="1"/>
  <c r="I1675" s="1"/>
  <c r="H1676"/>
  <c r="I1676" a="1"/>
  <c r="I1676" s="1"/>
  <c r="H1677"/>
  <c r="I1677" a="1"/>
  <c r="I1677" s="1"/>
  <c r="H1678"/>
  <c r="I1678" a="1"/>
  <c r="I1678" s="1"/>
  <c r="H1679"/>
  <c r="I1679" a="1"/>
  <c r="I1679" s="1"/>
  <c r="H1680"/>
  <c r="I1680" a="1"/>
  <c r="I1680" s="1"/>
  <c r="H1681"/>
  <c r="I1681" a="1"/>
  <c r="I1681" s="1"/>
  <c r="H1682"/>
  <c r="I1682" a="1"/>
  <c r="I1682" s="1"/>
  <c r="H1683"/>
  <c r="I1683" a="1"/>
  <c r="I1683" s="1"/>
  <c r="H1684"/>
  <c r="I1684" a="1"/>
  <c r="I1684" s="1"/>
  <c r="H1685"/>
  <c r="I1685" a="1"/>
  <c r="I1685" s="1"/>
  <c r="H1686"/>
  <c r="I1686" a="1"/>
  <c r="I1686" s="1"/>
  <c r="H1687"/>
  <c r="I1687" a="1"/>
  <c r="I1687" s="1"/>
  <c r="H1688"/>
  <c r="I1688" a="1"/>
  <c r="I1688" s="1"/>
  <c r="H1689"/>
  <c r="I1689" a="1"/>
  <c r="I1689" s="1"/>
  <c r="H1690"/>
  <c r="I1690" a="1"/>
  <c r="I1690" s="1"/>
  <c r="H1691"/>
  <c r="I1691" a="1"/>
  <c r="I1691" s="1"/>
  <c r="H1692"/>
  <c r="I1692" a="1"/>
  <c r="I1692" s="1"/>
  <c r="H1693"/>
  <c r="I1693" a="1"/>
  <c r="I1693" s="1"/>
  <c r="H1694"/>
  <c r="I1694" a="1"/>
  <c r="I1694" s="1"/>
  <c r="H1695"/>
  <c r="I1695" a="1"/>
  <c r="I1695" s="1"/>
  <c r="H1696"/>
  <c r="I1696" a="1"/>
  <c r="I1696" s="1"/>
  <c r="H1697"/>
  <c r="I1697" a="1"/>
  <c r="I1697" s="1"/>
  <c r="H1698"/>
  <c r="I1698" a="1"/>
  <c r="I1698" s="1"/>
  <c r="H1699"/>
  <c r="I1699" a="1"/>
  <c r="I1699" s="1"/>
  <c r="H1700"/>
  <c r="I1700" a="1"/>
  <c r="I1700" s="1"/>
  <c r="H1701"/>
  <c r="I1701" a="1"/>
  <c r="I1701" s="1"/>
  <c r="H1702"/>
  <c r="I1702" a="1"/>
  <c r="I1702" s="1"/>
  <c r="H1703"/>
  <c r="I1703" a="1"/>
  <c r="I1703" s="1"/>
  <c r="H1704"/>
  <c r="I1704" a="1"/>
  <c r="I1704" s="1"/>
  <c r="H1705"/>
  <c r="I1705" a="1"/>
  <c r="I1705" s="1"/>
  <c r="H1706"/>
  <c r="I1706" a="1"/>
  <c r="I1706" s="1"/>
  <c r="H1707"/>
  <c r="I1707" a="1"/>
  <c r="I1707" s="1"/>
  <c r="H1708"/>
  <c r="I1708" a="1"/>
  <c r="I1708" s="1"/>
  <c r="H1709"/>
  <c r="I1709" a="1"/>
  <c r="I1709" s="1"/>
  <c r="H1710"/>
  <c r="I1710" a="1"/>
  <c r="I1710" s="1"/>
  <c r="H1711"/>
  <c r="I1711" a="1"/>
  <c r="I1711" s="1"/>
  <c r="H1712"/>
  <c r="I1712" a="1"/>
  <c r="I1712" s="1"/>
  <c r="H1713"/>
  <c r="I1713" a="1"/>
  <c r="I1713" s="1"/>
  <c r="H1714"/>
  <c r="I1714" a="1"/>
  <c r="I1714" s="1"/>
  <c r="H1715"/>
  <c r="I1715" a="1"/>
  <c r="I1715" s="1"/>
  <c r="H1716"/>
  <c r="I1716" a="1"/>
  <c r="I1716" s="1"/>
  <c r="H1717"/>
  <c r="I1717" a="1"/>
  <c r="I1717" s="1"/>
  <c r="H1718"/>
  <c r="I1718" a="1"/>
  <c r="I1718" s="1"/>
  <c r="H1719"/>
  <c r="I1719" a="1"/>
  <c r="I1719" s="1"/>
  <c r="H1720"/>
  <c r="I1720" a="1"/>
  <c r="I1720" s="1"/>
  <c r="H1721"/>
  <c r="I1721" a="1"/>
  <c r="I1721" s="1"/>
  <c r="H1722"/>
  <c r="I1722" a="1"/>
  <c r="I1722" s="1"/>
  <c r="H1723"/>
  <c r="I1723" a="1"/>
  <c r="I1723" s="1"/>
  <c r="H1724"/>
  <c r="I1724" a="1"/>
  <c r="I1724" s="1"/>
  <c r="H1725"/>
  <c r="I1725" a="1"/>
  <c r="I1725" s="1"/>
  <c r="H1726"/>
  <c r="I1726" a="1"/>
  <c r="I1726" s="1"/>
  <c r="H1727"/>
  <c r="I1727" a="1"/>
  <c r="I1727" s="1"/>
  <c r="H1728"/>
  <c r="I1728" a="1"/>
  <c r="I1728" s="1"/>
  <c r="H1729"/>
  <c r="I1729" a="1"/>
  <c r="I1729" s="1"/>
  <c r="H1730"/>
  <c r="I1730" a="1"/>
  <c r="I1730" s="1"/>
  <c r="H1731"/>
  <c r="I1731" a="1"/>
  <c r="I1731" s="1"/>
  <c r="H1732"/>
  <c r="I1732" a="1"/>
  <c r="I1732" s="1"/>
  <c r="H1733"/>
  <c r="I1733" a="1"/>
  <c r="I1733" s="1"/>
  <c r="H1734"/>
  <c r="I1734" a="1"/>
  <c r="I1734" s="1"/>
  <c r="H1735"/>
  <c r="I1735" a="1"/>
  <c r="I1735" s="1"/>
  <c r="H1736"/>
  <c r="I1736" a="1"/>
  <c r="I1736" s="1"/>
  <c r="H1737"/>
  <c r="I1737" a="1"/>
  <c r="I1737" s="1"/>
  <c r="H1738"/>
  <c r="I1738" a="1"/>
  <c r="I1738" s="1"/>
  <c r="H1739"/>
  <c r="I1739" a="1"/>
  <c r="I1739" s="1"/>
  <c r="H1740"/>
  <c r="I1740" a="1"/>
  <c r="I1740" s="1"/>
  <c r="H1741"/>
  <c r="I1741" a="1"/>
  <c r="I1741" s="1"/>
  <c r="H1742"/>
  <c r="I1742" a="1"/>
  <c r="I1742" s="1"/>
  <c r="H1743"/>
  <c r="I1743" a="1"/>
  <c r="I1743" s="1"/>
  <c r="H1744"/>
  <c r="I1744" a="1"/>
  <c r="I1744" s="1"/>
  <c r="H1745"/>
  <c r="I1745" a="1"/>
  <c r="I1745" s="1"/>
  <c r="H1746"/>
  <c r="I1746" a="1"/>
  <c r="I1746" s="1"/>
  <c r="H1747"/>
  <c r="I1747" a="1"/>
  <c r="I1747" s="1"/>
  <c r="H1748"/>
  <c r="I1748" a="1"/>
  <c r="I1748" s="1"/>
  <c r="H1749"/>
  <c r="I1749" a="1"/>
  <c r="I1749" s="1"/>
  <c r="H1750"/>
  <c r="I1750" a="1"/>
  <c r="I1750" s="1"/>
  <c r="H1751"/>
  <c r="I1751" a="1"/>
  <c r="I1751" s="1"/>
  <c r="H1752"/>
  <c r="I1752" a="1"/>
  <c r="I1752" s="1"/>
  <c r="H1753"/>
  <c r="I1753" a="1"/>
  <c r="I1753" s="1"/>
  <c r="H1754"/>
  <c r="I1754" a="1"/>
  <c r="I1754" s="1"/>
  <c r="H1755"/>
  <c r="I1755" a="1"/>
  <c r="I1755" s="1"/>
  <c r="H1756"/>
  <c r="I1756" a="1"/>
  <c r="I1756" s="1"/>
  <c r="H1757"/>
  <c r="I1757" a="1"/>
  <c r="I1757" s="1"/>
  <c r="H1758"/>
  <c r="I1758" a="1"/>
  <c r="I1758" s="1"/>
  <c r="H1759"/>
  <c r="I1759" a="1"/>
  <c r="I1759" s="1"/>
  <c r="H1760"/>
  <c r="I1760" a="1"/>
  <c r="I1760" s="1"/>
  <c r="H1761"/>
  <c r="I1761" a="1"/>
  <c r="I1761" s="1"/>
  <c r="H1762"/>
  <c r="I1762" a="1"/>
  <c r="I1762" s="1"/>
  <c r="H1763"/>
  <c r="I1763" a="1"/>
  <c r="I1763" s="1"/>
  <c r="H1764"/>
  <c r="I1764" a="1"/>
  <c r="I1764" s="1"/>
  <c r="H1765"/>
  <c r="I1765" a="1"/>
  <c r="I1765" s="1"/>
  <c r="H1766"/>
  <c r="I1766" a="1"/>
  <c r="I1766" s="1"/>
  <c r="H1767"/>
  <c r="I1767" a="1"/>
  <c r="I1767" s="1"/>
  <c r="H1768"/>
  <c r="I1768" a="1"/>
  <c r="I1768" s="1"/>
  <c r="H1769"/>
  <c r="I1769" a="1"/>
  <c r="I1769" s="1"/>
  <c r="H1770"/>
  <c r="I1770" a="1"/>
  <c r="I1770" s="1"/>
  <c r="H1771"/>
  <c r="I1771" a="1"/>
  <c r="I1771" s="1"/>
  <c r="H1772"/>
  <c r="I1772" a="1"/>
  <c r="I1772" s="1"/>
  <c r="H1773"/>
  <c r="I1773" a="1"/>
  <c r="I1773" s="1"/>
  <c r="H1774"/>
  <c r="I1774" a="1"/>
  <c r="I1774" s="1"/>
  <c r="H1775"/>
  <c r="I1775" a="1"/>
  <c r="I1775" s="1"/>
  <c r="H1776"/>
  <c r="I1776" a="1"/>
  <c r="I1776" s="1"/>
  <c r="H1777"/>
  <c r="I1777" a="1"/>
  <c r="I1777" s="1"/>
  <c r="H1778"/>
  <c r="I1778" a="1"/>
  <c r="I1778" s="1"/>
  <c r="H1779"/>
  <c r="I1779" a="1"/>
  <c r="I1779" s="1"/>
  <c r="H1780"/>
  <c r="I1780" a="1"/>
  <c r="I1780" s="1"/>
  <c r="H1781"/>
  <c r="I1781" a="1"/>
  <c r="I1781" s="1"/>
  <c r="H1782"/>
  <c r="I1782" a="1"/>
  <c r="I1782" s="1"/>
  <c r="H1783"/>
  <c r="I1783" a="1"/>
  <c r="I1783" s="1"/>
  <c r="H1784"/>
  <c r="I1784" a="1"/>
  <c r="I1784" s="1"/>
  <c r="H1785"/>
  <c r="I1785" a="1"/>
  <c r="I1785" s="1"/>
  <c r="H1786"/>
  <c r="I1786" a="1"/>
  <c r="I1786" s="1"/>
  <c r="H1787"/>
  <c r="I1787" a="1"/>
  <c r="I1787" s="1"/>
  <c r="H1788"/>
  <c r="I1788" a="1"/>
  <c r="I1788" s="1"/>
  <c r="H1789"/>
  <c r="I1789" a="1"/>
  <c r="I1789" s="1"/>
  <c r="H1790"/>
  <c r="I1790" a="1"/>
  <c r="I1790" s="1"/>
  <c r="H1791"/>
  <c r="I1791" a="1"/>
  <c r="I1791" s="1"/>
  <c r="H1792"/>
  <c r="I1792" a="1"/>
  <c r="I1792" s="1"/>
  <c r="H1793"/>
  <c r="I1793" a="1"/>
  <c r="I1793" s="1"/>
  <c r="H1794"/>
  <c r="I1794" a="1"/>
  <c r="I1794" s="1"/>
  <c r="H1795"/>
  <c r="I1795" a="1"/>
  <c r="I1795" s="1"/>
  <c r="H1796"/>
  <c r="I1796" a="1"/>
  <c r="I1796" s="1"/>
  <c r="H1797"/>
  <c r="I1797" a="1"/>
  <c r="I1797" s="1"/>
  <c r="H1798"/>
  <c r="I1798" a="1"/>
  <c r="I1798" s="1"/>
  <c r="H1799"/>
  <c r="I1799" a="1"/>
  <c r="I1799" s="1"/>
  <c r="H1800"/>
  <c r="I1800" a="1"/>
  <c r="I1800" s="1"/>
  <c r="H1801"/>
  <c r="I1801" a="1"/>
  <c r="I1801" s="1"/>
  <c r="H1802"/>
  <c r="I1802" a="1"/>
  <c r="I1802" s="1"/>
  <c r="B94" i="11"/>
  <c r="C94"/>
  <c r="D94"/>
  <c r="E94"/>
  <c r="F94"/>
  <c r="B95"/>
  <c r="C95"/>
  <c r="D95"/>
  <c r="E95"/>
  <c r="F95"/>
  <c r="B99"/>
  <c r="C99"/>
  <c r="D99"/>
  <c r="E99"/>
  <c r="F99"/>
  <c r="B105"/>
  <c r="C105"/>
  <c r="D105"/>
  <c r="E105"/>
  <c r="F105"/>
  <c r="B100"/>
  <c r="C100"/>
  <c r="D100"/>
  <c r="E100"/>
  <c r="F100"/>
  <c r="B106"/>
  <c r="C106"/>
  <c r="D106"/>
  <c r="E106"/>
  <c r="F106"/>
  <c r="B101"/>
  <c r="C101"/>
  <c r="D101"/>
  <c r="E101"/>
  <c r="F101"/>
  <c r="B104"/>
  <c r="C104"/>
  <c r="D104"/>
  <c r="E104"/>
  <c r="F104"/>
  <c r="B102"/>
  <c r="C102"/>
  <c r="D102"/>
  <c r="E102"/>
  <c r="F102"/>
  <c r="B103"/>
  <c r="C103"/>
  <c r="D103"/>
  <c r="E103"/>
  <c r="F103"/>
  <c r="B97"/>
  <c r="C97"/>
  <c r="D97"/>
  <c r="E97"/>
  <c r="F97"/>
  <c r="B93"/>
  <c r="C93"/>
  <c r="D93"/>
  <c r="E93"/>
  <c r="F93"/>
  <c r="B96"/>
  <c r="C96"/>
  <c r="D96"/>
  <c r="E96"/>
  <c r="F96"/>
  <c r="B108"/>
  <c r="C108"/>
  <c r="D108"/>
  <c r="E108"/>
  <c r="F108"/>
  <c r="B107"/>
  <c r="C107"/>
  <c r="D107"/>
  <c r="E107"/>
  <c r="F107"/>
  <c r="B109"/>
  <c r="C109"/>
  <c r="D109"/>
  <c r="E109"/>
  <c r="F109"/>
  <c r="B110"/>
  <c r="C110"/>
  <c r="D110"/>
  <c r="E110"/>
  <c r="F110"/>
  <c r="B111"/>
  <c r="C111"/>
  <c r="D111"/>
  <c r="E111"/>
  <c r="F111"/>
  <c r="B112"/>
  <c r="C112"/>
  <c r="D112"/>
  <c r="E112"/>
  <c r="F112"/>
  <c r="B113"/>
  <c r="C113"/>
  <c r="D113"/>
  <c r="E113"/>
  <c r="F113"/>
  <c r="B114"/>
  <c r="C114"/>
  <c r="D114"/>
  <c r="E114"/>
  <c r="F114"/>
  <c r="B115"/>
  <c r="C115"/>
  <c r="D115"/>
  <c r="E115"/>
  <c r="F115"/>
  <c r="B116"/>
  <c r="C116"/>
  <c r="D116"/>
  <c r="E116"/>
  <c r="F116"/>
  <c r="B117"/>
  <c r="C117"/>
  <c r="D117"/>
  <c r="E117"/>
  <c r="F117"/>
  <c r="B118"/>
  <c r="C118"/>
  <c r="D118"/>
  <c r="E118"/>
  <c r="F118"/>
  <c r="B119"/>
  <c r="C119"/>
  <c r="D119"/>
  <c r="E119"/>
  <c r="F119"/>
  <c r="B120"/>
  <c r="C120"/>
  <c r="D120"/>
  <c r="E120"/>
  <c r="F120"/>
  <c r="B121"/>
  <c r="C121"/>
  <c r="D121"/>
  <c r="E121"/>
  <c r="F121"/>
  <c r="B122"/>
  <c r="C122"/>
  <c r="D122"/>
  <c r="E122"/>
  <c r="F122"/>
  <c r="B78"/>
  <c r="C78"/>
  <c r="D78"/>
  <c r="E78"/>
  <c r="F78"/>
  <c r="B75"/>
  <c r="C75"/>
  <c r="D75"/>
  <c r="E75"/>
  <c r="F75"/>
  <c r="B79"/>
  <c r="C79"/>
  <c r="D79"/>
  <c r="E79"/>
  <c r="F79"/>
  <c r="B80"/>
  <c r="C80"/>
  <c r="D80"/>
  <c r="E80"/>
  <c r="F80"/>
  <c r="B81"/>
  <c r="C81"/>
  <c r="D81"/>
  <c r="E81"/>
  <c r="F81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90"/>
  <c r="C90"/>
  <c r="D90"/>
  <c r="E90"/>
  <c r="F90"/>
  <c r="B91"/>
  <c r="C91"/>
  <c r="D91"/>
  <c r="E91"/>
  <c r="F91"/>
  <c r="B92"/>
  <c r="C92"/>
  <c r="D92"/>
  <c r="E92"/>
  <c r="F92"/>
  <c r="B48"/>
  <c r="C48"/>
  <c r="D48"/>
  <c r="E48"/>
  <c r="F48"/>
  <c r="B43"/>
  <c r="C43"/>
  <c r="D43"/>
  <c r="E43"/>
  <c r="F43"/>
  <c r="B35"/>
  <c r="C35"/>
  <c r="D35"/>
  <c r="E35"/>
  <c r="F35"/>
  <c r="B36"/>
  <c r="C36"/>
  <c r="D36"/>
  <c r="E36"/>
  <c r="F36"/>
  <c r="B50"/>
  <c r="C50"/>
  <c r="D50"/>
  <c r="E50"/>
  <c r="F50"/>
  <c r="B51"/>
  <c r="C51"/>
  <c r="D51"/>
  <c r="E51"/>
  <c r="F51"/>
  <c r="B52"/>
  <c r="C52"/>
  <c r="D52"/>
  <c r="E52"/>
  <c r="F52"/>
  <c r="B53"/>
  <c r="C53"/>
  <c r="D53"/>
  <c r="E53"/>
  <c r="F53"/>
  <c r="B54"/>
  <c r="C54"/>
  <c r="D54"/>
  <c r="E54"/>
  <c r="F54"/>
  <c r="B55"/>
  <c r="C55"/>
  <c r="D55"/>
  <c r="E55"/>
  <c r="F55"/>
  <c r="B56"/>
  <c r="C56"/>
  <c r="D56"/>
  <c r="E56"/>
  <c r="F56"/>
  <c r="B57"/>
  <c r="C57"/>
  <c r="D57"/>
  <c r="E57"/>
  <c r="F57"/>
  <c r="B58"/>
  <c r="C58"/>
  <c r="D58"/>
  <c r="E58"/>
  <c r="F58"/>
  <c r="B59"/>
  <c r="C59"/>
  <c r="D59"/>
  <c r="E59"/>
  <c r="F59"/>
  <c r="B60"/>
  <c r="C60"/>
  <c r="D60"/>
  <c r="E60"/>
  <c r="F60"/>
  <c r="B61"/>
  <c r="C61"/>
  <c r="D61"/>
  <c r="E61"/>
  <c r="F61"/>
  <c r="B3"/>
  <c r="C3"/>
  <c r="D3"/>
  <c r="E3"/>
  <c r="F3"/>
  <c r="B5"/>
  <c r="C5"/>
  <c r="D5"/>
  <c r="E5"/>
  <c r="F5"/>
  <c r="B6"/>
  <c r="C6"/>
  <c r="D6"/>
  <c r="E6"/>
  <c r="F6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X2" i="9"/>
  <c r="Y2"/>
  <c r="Z2"/>
  <c r="AA2"/>
  <c r="AB2"/>
  <c r="AC2"/>
  <c r="AD2"/>
  <c r="AE2"/>
  <c r="AF2"/>
  <c r="AG2"/>
  <c r="E2"/>
  <c r="F2"/>
  <c r="G2"/>
  <c r="H2"/>
  <c r="I2"/>
  <c r="J2"/>
  <c r="K2"/>
  <c r="L2"/>
  <c r="M2"/>
  <c r="N2"/>
  <c r="O2"/>
  <c r="P2"/>
  <c r="Q2"/>
  <c r="R2"/>
  <c r="S2"/>
  <c r="T2"/>
  <c r="U2"/>
  <c r="V2"/>
  <c r="W2"/>
  <c r="D2"/>
  <c r="B484" i="13"/>
  <c r="C484"/>
  <c r="D484"/>
  <c r="E484"/>
  <c r="F484"/>
  <c r="B485"/>
  <c r="C485"/>
  <c r="D485"/>
  <c r="E485"/>
  <c r="F485"/>
  <c r="B510"/>
  <c r="C510"/>
  <c r="D510"/>
  <c r="E510"/>
  <c r="F510"/>
  <c r="B486"/>
  <c r="C486"/>
  <c r="D486"/>
  <c r="E486"/>
  <c r="F486"/>
  <c r="B487"/>
  <c r="C487"/>
  <c r="D487"/>
  <c r="E487"/>
  <c r="F487"/>
  <c r="B488"/>
  <c r="C488"/>
  <c r="D488"/>
  <c r="E488"/>
  <c r="F488"/>
  <c r="B489"/>
  <c r="C489"/>
  <c r="D489"/>
  <c r="E489"/>
  <c r="F489"/>
  <c r="B490"/>
  <c r="C490"/>
  <c r="D490"/>
  <c r="E490"/>
  <c r="F490"/>
  <c r="B511"/>
  <c r="C511"/>
  <c r="D511"/>
  <c r="E511"/>
  <c r="F511"/>
  <c r="B512"/>
  <c r="C512"/>
  <c r="D512"/>
  <c r="E512"/>
  <c r="F512"/>
  <c r="B509"/>
  <c r="C509"/>
  <c r="D509"/>
  <c r="E509"/>
  <c r="F509"/>
  <c r="B491"/>
  <c r="C491"/>
  <c r="D491"/>
  <c r="E491"/>
  <c r="F491"/>
  <c r="B492"/>
  <c r="C492"/>
  <c r="D492"/>
  <c r="E492"/>
  <c r="F492"/>
  <c r="B493"/>
  <c r="C493"/>
  <c r="D493"/>
  <c r="E493"/>
  <c r="F493"/>
  <c r="B494"/>
  <c r="C494"/>
  <c r="D494"/>
  <c r="E494"/>
  <c r="F494"/>
  <c r="B495"/>
  <c r="C495"/>
  <c r="D495"/>
  <c r="E495"/>
  <c r="F495"/>
  <c r="B496"/>
  <c r="C496"/>
  <c r="D496"/>
  <c r="E496"/>
  <c r="F496"/>
  <c r="B497"/>
  <c r="C497"/>
  <c r="D497"/>
  <c r="E497"/>
  <c r="F497"/>
  <c r="B498"/>
  <c r="C498"/>
  <c r="D498"/>
  <c r="E498"/>
  <c r="F498"/>
  <c r="B499"/>
  <c r="C499"/>
  <c r="D499"/>
  <c r="E499"/>
  <c r="F499"/>
  <c r="B500"/>
  <c r="C500"/>
  <c r="D500"/>
  <c r="E500"/>
  <c r="F500"/>
  <c r="B501"/>
  <c r="C501"/>
  <c r="D501"/>
  <c r="E501"/>
  <c r="F501"/>
  <c r="B502"/>
  <c r="C502"/>
  <c r="D502"/>
  <c r="E502"/>
  <c r="F502"/>
  <c r="B503"/>
  <c r="C503"/>
  <c r="D503"/>
  <c r="E503"/>
  <c r="F503"/>
  <c r="B504"/>
  <c r="C504"/>
  <c r="D504"/>
  <c r="E504"/>
  <c r="F504"/>
  <c r="B505"/>
  <c r="C505"/>
  <c r="D505"/>
  <c r="E505"/>
  <c r="F505"/>
  <c r="B506"/>
  <c r="C506"/>
  <c r="D506"/>
  <c r="E506"/>
  <c r="F506"/>
  <c r="B507"/>
  <c r="C507"/>
  <c r="D507"/>
  <c r="E507"/>
  <c r="F507"/>
  <c r="B508"/>
  <c r="C508"/>
  <c r="D508"/>
  <c r="E508"/>
  <c r="F508"/>
  <c r="B454"/>
  <c r="C454"/>
  <c r="D454"/>
  <c r="E454"/>
  <c r="F454"/>
  <c r="B455"/>
  <c r="C455"/>
  <c r="D455"/>
  <c r="E455"/>
  <c r="F455"/>
  <c r="B479"/>
  <c r="C479"/>
  <c r="D479"/>
  <c r="E479"/>
  <c r="F479"/>
  <c r="B456"/>
  <c r="C456"/>
  <c r="D456"/>
  <c r="E456"/>
  <c r="F456"/>
  <c r="B457"/>
  <c r="C457"/>
  <c r="D457"/>
  <c r="E457"/>
  <c r="F457"/>
  <c r="B458"/>
  <c r="C458"/>
  <c r="D458"/>
  <c r="E458"/>
  <c r="F458"/>
  <c r="B459"/>
  <c r="C459"/>
  <c r="D459"/>
  <c r="E459"/>
  <c r="F459"/>
  <c r="B460"/>
  <c r="C460"/>
  <c r="D460"/>
  <c r="E460"/>
  <c r="F460"/>
  <c r="B478"/>
  <c r="C478"/>
  <c r="D478"/>
  <c r="E478"/>
  <c r="F478"/>
  <c r="B482"/>
  <c r="C482"/>
  <c r="D482"/>
  <c r="E482"/>
  <c r="F482"/>
  <c r="B481"/>
  <c r="C481"/>
  <c r="D481"/>
  <c r="E481"/>
  <c r="F481"/>
  <c r="B461"/>
  <c r="C461"/>
  <c r="D461"/>
  <c r="E461"/>
  <c r="F461"/>
  <c r="B462"/>
  <c r="C462"/>
  <c r="D462"/>
  <c r="E462"/>
  <c r="F462"/>
  <c r="B463"/>
  <c r="C463"/>
  <c r="D463"/>
  <c r="E463"/>
  <c r="F463"/>
  <c r="B464"/>
  <c r="C464"/>
  <c r="D464"/>
  <c r="E464"/>
  <c r="F464"/>
  <c r="B465"/>
  <c r="C465"/>
  <c r="D465"/>
  <c r="E465"/>
  <c r="F465"/>
  <c r="B466"/>
  <c r="C466"/>
  <c r="D466"/>
  <c r="E466"/>
  <c r="F466"/>
  <c r="B467"/>
  <c r="C467"/>
  <c r="D467"/>
  <c r="E467"/>
  <c r="F467"/>
  <c r="B468"/>
  <c r="C468"/>
  <c r="D468"/>
  <c r="E468"/>
  <c r="F468"/>
  <c r="B469"/>
  <c r="C469"/>
  <c r="D469"/>
  <c r="E469"/>
  <c r="F469"/>
  <c r="B480"/>
  <c r="C480"/>
  <c r="D480"/>
  <c r="E480"/>
  <c r="F480"/>
  <c r="B470"/>
  <c r="C470"/>
  <c r="D470"/>
  <c r="E470"/>
  <c r="F470"/>
  <c r="B471"/>
  <c r="C471"/>
  <c r="D471"/>
  <c r="E471"/>
  <c r="F471"/>
  <c r="B472"/>
  <c r="C472"/>
  <c r="D472"/>
  <c r="E472"/>
  <c r="F472"/>
  <c r="B473"/>
  <c r="C473"/>
  <c r="D473"/>
  <c r="E473"/>
  <c r="F473"/>
  <c r="B474"/>
  <c r="C474"/>
  <c r="D474"/>
  <c r="E474"/>
  <c r="F474"/>
  <c r="B475"/>
  <c r="C475"/>
  <c r="D475"/>
  <c r="E475"/>
  <c r="F475"/>
  <c r="B476"/>
  <c r="C476"/>
  <c r="D476"/>
  <c r="E476"/>
  <c r="F476"/>
  <c r="B477"/>
  <c r="C477"/>
  <c r="D477"/>
  <c r="E477"/>
  <c r="F477"/>
  <c r="B423"/>
  <c r="C423"/>
  <c r="D423"/>
  <c r="E423"/>
  <c r="F423"/>
  <c r="B444"/>
  <c r="C444"/>
  <c r="D444"/>
  <c r="E444"/>
  <c r="F444"/>
  <c r="B424"/>
  <c r="C424"/>
  <c r="D424"/>
  <c r="E424"/>
  <c r="F424"/>
  <c r="B425"/>
  <c r="C425"/>
  <c r="D425"/>
  <c r="E425"/>
  <c r="F425"/>
  <c r="B445"/>
  <c r="C445"/>
  <c r="D445"/>
  <c r="E445"/>
  <c r="F445"/>
  <c r="B426"/>
  <c r="C426"/>
  <c r="D426"/>
  <c r="E426"/>
  <c r="F426"/>
  <c r="B427"/>
  <c r="C427"/>
  <c r="D427"/>
  <c r="E427"/>
  <c r="F427"/>
  <c r="B449"/>
  <c r="C449"/>
  <c r="D449"/>
  <c r="E449"/>
  <c r="F449"/>
  <c r="B452"/>
  <c r="C452"/>
  <c r="D452"/>
  <c r="E452"/>
  <c r="F452"/>
  <c r="B451"/>
  <c r="C451"/>
  <c r="D451"/>
  <c r="E451"/>
  <c r="F451"/>
  <c r="B450"/>
  <c r="C450"/>
  <c r="D450"/>
  <c r="E450"/>
  <c r="F450"/>
  <c r="B446"/>
  <c r="C446"/>
  <c r="D446"/>
  <c r="E446"/>
  <c r="F446"/>
  <c r="B428"/>
  <c r="C428"/>
  <c r="D428"/>
  <c r="E428"/>
  <c r="F428"/>
  <c r="B447"/>
  <c r="C447"/>
  <c r="D447"/>
  <c r="E447"/>
  <c r="F447"/>
  <c r="B429"/>
  <c r="C429"/>
  <c r="D429"/>
  <c r="E429"/>
  <c r="F429"/>
  <c r="B430"/>
  <c r="C430"/>
  <c r="D430"/>
  <c r="E430"/>
  <c r="F430"/>
  <c r="B431"/>
  <c r="C431"/>
  <c r="D431"/>
  <c r="E431"/>
  <c r="F431"/>
  <c r="B432"/>
  <c r="C432"/>
  <c r="D432"/>
  <c r="E432"/>
  <c r="F432"/>
  <c r="B433"/>
  <c r="C433"/>
  <c r="D433"/>
  <c r="E433"/>
  <c r="F433"/>
  <c r="B434"/>
  <c r="C434"/>
  <c r="D434"/>
  <c r="E434"/>
  <c r="F434"/>
  <c r="B435"/>
  <c r="C435"/>
  <c r="D435"/>
  <c r="E435"/>
  <c r="F435"/>
  <c r="B436"/>
  <c r="C436"/>
  <c r="D436"/>
  <c r="E436"/>
  <c r="F436"/>
  <c r="B437"/>
  <c r="C437"/>
  <c r="D437"/>
  <c r="E437"/>
  <c r="F437"/>
  <c r="B438"/>
  <c r="C438"/>
  <c r="D438"/>
  <c r="E438"/>
  <c r="F438"/>
  <c r="B439"/>
  <c r="C439"/>
  <c r="D439"/>
  <c r="E439"/>
  <c r="F439"/>
  <c r="B440"/>
  <c r="C440"/>
  <c r="D440"/>
  <c r="E440"/>
  <c r="F440"/>
  <c r="B441"/>
  <c r="C441"/>
  <c r="D441"/>
  <c r="E441"/>
  <c r="F441"/>
  <c r="B442"/>
  <c r="C442"/>
  <c r="D442"/>
  <c r="E442"/>
  <c r="F442"/>
  <c r="B443"/>
  <c r="C443"/>
  <c r="D443"/>
  <c r="E443"/>
  <c r="F443"/>
  <c r="B395"/>
  <c r="C395"/>
  <c r="D395"/>
  <c r="E395"/>
  <c r="F395"/>
  <c r="B396"/>
  <c r="C396"/>
  <c r="D396"/>
  <c r="E396"/>
  <c r="F396"/>
  <c r="B393"/>
  <c r="C393"/>
  <c r="D393"/>
  <c r="E393"/>
  <c r="F393"/>
  <c r="B397"/>
  <c r="C397"/>
  <c r="D397"/>
  <c r="E397"/>
  <c r="F397"/>
  <c r="B398"/>
  <c r="C398"/>
  <c r="D398"/>
  <c r="E398"/>
  <c r="F398"/>
  <c r="B399"/>
  <c r="C399"/>
  <c r="D399"/>
  <c r="E399"/>
  <c r="F399"/>
  <c r="B400"/>
  <c r="C400"/>
  <c r="D400"/>
  <c r="E400"/>
  <c r="F400"/>
  <c r="B417"/>
  <c r="C417"/>
  <c r="D417"/>
  <c r="E417"/>
  <c r="F417"/>
  <c r="B419"/>
  <c r="C419"/>
  <c r="D419"/>
  <c r="E419"/>
  <c r="F419"/>
  <c r="B422"/>
  <c r="C422"/>
  <c r="D422"/>
  <c r="E422"/>
  <c r="F422"/>
  <c r="B418"/>
  <c r="C418"/>
  <c r="D418"/>
  <c r="E418"/>
  <c r="F418"/>
  <c r="B394"/>
  <c r="C394"/>
  <c r="D394"/>
  <c r="E394"/>
  <c r="F394"/>
  <c r="B420"/>
  <c r="C420"/>
  <c r="D420"/>
  <c r="E420"/>
  <c r="F420"/>
  <c r="B401"/>
  <c r="C401"/>
  <c r="D401"/>
  <c r="E401"/>
  <c r="F401"/>
  <c r="B402"/>
  <c r="C402"/>
  <c r="D402"/>
  <c r="E402"/>
  <c r="F402"/>
  <c r="B403"/>
  <c r="C403"/>
  <c r="D403"/>
  <c r="E403"/>
  <c r="F403"/>
  <c r="B404"/>
  <c r="C404"/>
  <c r="D404"/>
  <c r="E404"/>
  <c r="F404"/>
  <c r="B405"/>
  <c r="C405"/>
  <c r="D405"/>
  <c r="E405"/>
  <c r="F405"/>
  <c r="B406"/>
  <c r="C406"/>
  <c r="D406"/>
  <c r="E406"/>
  <c r="F406"/>
  <c r="B407"/>
  <c r="C407"/>
  <c r="D407"/>
  <c r="E407"/>
  <c r="F407"/>
  <c r="B408"/>
  <c r="C408"/>
  <c r="D408"/>
  <c r="E408"/>
  <c r="F408"/>
  <c r="B409"/>
  <c r="C409"/>
  <c r="D409"/>
  <c r="E409"/>
  <c r="F409"/>
  <c r="B410"/>
  <c r="C410"/>
  <c r="D410"/>
  <c r="E410"/>
  <c r="F410"/>
  <c r="B411"/>
  <c r="C411"/>
  <c r="D411"/>
  <c r="E411"/>
  <c r="F411"/>
  <c r="B412"/>
  <c r="C412"/>
  <c r="D412"/>
  <c r="E412"/>
  <c r="F412"/>
  <c r="B413"/>
  <c r="C413"/>
  <c r="D413"/>
  <c r="E413"/>
  <c r="F413"/>
  <c r="B414"/>
  <c r="C414"/>
  <c r="D414"/>
  <c r="E414"/>
  <c r="F414"/>
  <c r="B415"/>
  <c r="C415"/>
  <c r="D415"/>
  <c r="E415"/>
  <c r="F415"/>
  <c r="B416"/>
  <c r="C416"/>
  <c r="D416"/>
  <c r="E416"/>
  <c r="F416"/>
  <c r="B392"/>
  <c r="C392"/>
  <c r="D392"/>
  <c r="E392"/>
  <c r="F392"/>
  <c r="B365"/>
  <c r="C365"/>
  <c r="D365"/>
  <c r="E365"/>
  <c r="F365"/>
  <c r="B363"/>
  <c r="C363"/>
  <c r="D363"/>
  <c r="E363"/>
  <c r="F363"/>
  <c r="B368"/>
  <c r="C368"/>
  <c r="D368"/>
  <c r="E368"/>
  <c r="F368"/>
  <c r="B369"/>
  <c r="C369"/>
  <c r="D369"/>
  <c r="E369"/>
  <c r="F369"/>
  <c r="B388"/>
  <c r="C388"/>
  <c r="D388"/>
  <c r="E388"/>
  <c r="F388"/>
  <c r="B370"/>
  <c r="C370"/>
  <c r="D370"/>
  <c r="E370"/>
  <c r="F370"/>
  <c r="B385"/>
  <c r="C385"/>
  <c r="D385"/>
  <c r="E385"/>
  <c r="F385"/>
  <c r="B391"/>
  <c r="C391"/>
  <c r="D391"/>
  <c r="E391"/>
  <c r="F391"/>
  <c r="B390"/>
  <c r="C390"/>
  <c r="D390"/>
  <c r="E390"/>
  <c r="F390"/>
  <c r="B389"/>
  <c r="C389"/>
  <c r="D389"/>
  <c r="E389"/>
  <c r="F389"/>
  <c r="B387"/>
  <c r="C387"/>
  <c r="D387"/>
  <c r="E387"/>
  <c r="F387"/>
  <c r="B386"/>
  <c r="C386"/>
  <c r="D386"/>
  <c r="E386"/>
  <c r="F386"/>
  <c r="B366"/>
  <c r="C366"/>
  <c r="D366"/>
  <c r="E366"/>
  <c r="F366"/>
  <c r="B371"/>
  <c r="C371"/>
  <c r="D371"/>
  <c r="E371"/>
  <c r="F371"/>
  <c r="B372"/>
  <c r="C372"/>
  <c r="D372"/>
  <c r="E372"/>
  <c r="F372"/>
  <c r="B373"/>
  <c r="C373"/>
  <c r="D373"/>
  <c r="E373"/>
  <c r="F373"/>
  <c r="B374"/>
  <c r="C374"/>
  <c r="D374"/>
  <c r="E374"/>
  <c r="F374"/>
  <c r="B375"/>
  <c r="C375"/>
  <c r="D375"/>
  <c r="E375"/>
  <c r="F375"/>
  <c r="B376"/>
  <c r="C376"/>
  <c r="D376"/>
  <c r="E376"/>
  <c r="F376"/>
  <c r="B377"/>
  <c r="C377"/>
  <c r="D377"/>
  <c r="E377"/>
  <c r="F377"/>
  <c r="B378"/>
  <c r="C378"/>
  <c r="D378"/>
  <c r="E378"/>
  <c r="F378"/>
  <c r="B379"/>
  <c r="C379"/>
  <c r="D379"/>
  <c r="E379"/>
  <c r="F379"/>
  <c r="B364"/>
  <c r="C364"/>
  <c r="D364"/>
  <c r="E364"/>
  <c r="F364"/>
  <c r="B380"/>
  <c r="C380"/>
  <c r="D380"/>
  <c r="E380"/>
  <c r="F380"/>
  <c r="B381"/>
  <c r="C381"/>
  <c r="D381"/>
  <c r="E381"/>
  <c r="F381"/>
  <c r="B382"/>
  <c r="C382"/>
  <c r="D382"/>
  <c r="E382"/>
  <c r="F382"/>
  <c r="B383"/>
  <c r="C383"/>
  <c r="D383"/>
  <c r="E383"/>
  <c r="F383"/>
  <c r="B384"/>
  <c r="C384"/>
  <c r="D384"/>
  <c r="E384"/>
  <c r="F384"/>
  <c r="B336"/>
  <c r="C336"/>
  <c r="D336"/>
  <c r="E336"/>
  <c r="F336"/>
  <c r="B339"/>
  <c r="C339"/>
  <c r="D339"/>
  <c r="E339"/>
  <c r="F339"/>
  <c r="B338"/>
  <c r="C338"/>
  <c r="D338"/>
  <c r="E338"/>
  <c r="F338"/>
  <c r="B340"/>
  <c r="C340"/>
  <c r="D340"/>
  <c r="E340"/>
  <c r="F340"/>
  <c r="B341"/>
  <c r="C341"/>
  <c r="D341"/>
  <c r="E341"/>
  <c r="F341"/>
  <c r="B342"/>
  <c r="C342"/>
  <c r="D342"/>
  <c r="E342"/>
  <c r="F342"/>
  <c r="B356"/>
  <c r="C356"/>
  <c r="D356"/>
  <c r="E356"/>
  <c r="F356"/>
  <c r="B357"/>
  <c r="C357"/>
  <c r="D357"/>
  <c r="E357"/>
  <c r="F357"/>
  <c r="B360"/>
  <c r="C360"/>
  <c r="D360"/>
  <c r="E360"/>
  <c r="F360"/>
  <c r="B361"/>
  <c r="C361"/>
  <c r="D361"/>
  <c r="E361"/>
  <c r="F361"/>
  <c r="B359"/>
  <c r="C359"/>
  <c r="D359"/>
  <c r="E359"/>
  <c r="F359"/>
  <c r="B343"/>
  <c r="C343"/>
  <c r="D343"/>
  <c r="E343"/>
  <c r="F343"/>
  <c r="B362"/>
  <c r="C362"/>
  <c r="D362"/>
  <c r="E362"/>
  <c r="F362"/>
  <c r="B344"/>
  <c r="C344"/>
  <c r="D344"/>
  <c r="E344"/>
  <c r="F344"/>
  <c r="B345"/>
  <c r="C345"/>
  <c r="D345"/>
  <c r="E345"/>
  <c r="F345"/>
  <c r="B346"/>
  <c r="C346"/>
  <c r="D346"/>
  <c r="E346"/>
  <c r="F346"/>
  <c r="B335"/>
  <c r="C335"/>
  <c r="D335"/>
  <c r="E335"/>
  <c r="F335"/>
  <c r="B334"/>
  <c r="C334"/>
  <c r="D334"/>
  <c r="E334"/>
  <c r="F334"/>
  <c r="B347"/>
  <c r="C347"/>
  <c r="D347"/>
  <c r="E347"/>
  <c r="F347"/>
  <c r="B348"/>
  <c r="C348"/>
  <c r="D348"/>
  <c r="E348"/>
  <c r="F348"/>
  <c r="B349"/>
  <c r="C349"/>
  <c r="D349"/>
  <c r="E349"/>
  <c r="F349"/>
  <c r="B350"/>
  <c r="C350"/>
  <c r="D350"/>
  <c r="E350"/>
  <c r="F350"/>
  <c r="B351"/>
  <c r="C351"/>
  <c r="D351"/>
  <c r="E351"/>
  <c r="F351"/>
  <c r="B352"/>
  <c r="C352"/>
  <c r="D352"/>
  <c r="E352"/>
  <c r="F352"/>
  <c r="B353"/>
  <c r="C353"/>
  <c r="D353"/>
  <c r="E353"/>
  <c r="F353"/>
  <c r="B333"/>
  <c r="C333"/>
  <c r="D333"/>
  <c r="E333"/>
  <c r="F333"/>
  <c r="B354"/>
  <c r="C354"/>
  <c r="D354"/>
  <c r="E354"/>
  <c r="F354"/>
  <c r="B337"/>
  <c r="C337"/>
  <c r="D337"/>
  <c r="E337"/>
  <c r="F337"/>
  <c r="B355"/>
  <c r="C355"/>
  <c r="D355"/>
  <c r="E355"/>
  <c r="F355"/>
  <c r="B367"/>
  <c r="C367"/>
  <c r="D367"/>
  <c r="E367"/>
  <c r="F367"/>
  <c r="B307"/>
  <c r="C307"/>
  <c r="D307"/>
  <c r="E307"/>
  <c r="F307"/>
  <c r="B331"/>
  <c r="C331"/>
  <c r="D331"/>
  <c r="E331"/>
  <c r="F331"/>
  <c r="B308"/>
  <c r="C308"/>
  <c r="D308"/>
  <c r="E308"/>
  <c r="F308"/>
  <c r="B309"/>
  <c r="C309"/>
  <c r="D309"/>
  <c r="E309"/>
  <c r="F309"/>
  <c r="B306"/>
  <c r="C306"/>
  <c r="D306"/>
  <c r="E306"/>
  <c r="F306"/>
  <c r="B304"/>
  <c r="C304"/>
  <c r="D304"/>
  <c r="E304"/>
  <c r="F304"/>
  <c r="B332"/>
  <c r="C332"/>
  <c r="D332"/>
  <c r="E332"/>
  <c r="F332"/>
  <c r="B324"/>
  <c r="C324"/>
  <c r="D324"/>
  <c r="E324"/>
  <c r="F324"/>
  <c r="B325"/>
  <c r="C325"/>
  <c r="D325"/>
  <c r="E325"/>
  <c r="F325"/>
  <c r="B326"/>
  <c r="C326"/>
  <c r="D326"/>
  <c r="E326"/>
  <c r="F326"/>
  <c r="B322"/>
  <c r="C322"/>
  <c r="D322"/>
  <c r="E322"/>
  <c r="F322"/>
  <c r="B310"/>
  <c r="C310"/>
  <c r="D310"/>
  <c r="E310"/>
  <c r="F310"/>
  <c r="B323"/>
  <c r="C323"/>
  <c r="D323"/>
  <c r="E323"/>
  <c r="F323"/>
  <c r="B328"/>
  <c r="C328"/>
  <c r="D328"/>
  <c r="E328"/>
  <c r="F328"/>
  <c r="B329"/>
  <c r="C329"/>
  <c r="D329"/>
  <c r="E329"/>
  <c r="F329"/>
  <c r="B321"/>
  <c r="C321"/>
  <c r="D321"/>
  <c r="E321"/>
  <c r="F321"/>
  <c r="B305"/>
  <c r="C305"/>
  <c r="D305"/>
  <c r="E305"/>
  <c r="F305"/>
  <c r="B303"/>
  <c r="C303"/>
  <c r="D303"/>
  <c r="E303"/>
  <c r="F303"/>
  <c r="B311"/>
  <c r="C311"/>
  <c r="D311"/>
  <c r="E311"/>
  <c r="F311"/>
  <c r="B312"/>
  <c r="C312"/>
  <c r="D312"/>
  <c r="E312"/>
  <c r="F312"/>
  <c r="B313"/>
  <c r="C313"/>
  <c r="D313"/>
  <c r="E313"/>
  <c r="F313"/>
  <c r="B314"/>
  <c r="C314"/>
  <c r="D314"/>
  <c r="E314"/>
  <c r="F314"/>
  <c r="B315"/>
  <c r="C315"/>
  <c r="D315"/>
  <c r="E315"/>
  <c r="F315"/>
  <c r="B316"/>
  <c r="C316"/>
  <c r="D316"/>
  <c r="E316"/>
  <c r="F316"/>
  <c r="B317"/>
  <c r="C317"/>
  <c r="D317"/>
  <c r="E317"/>
  <c r="F317"/>
  <c r="B318"/>
  <c r="C318"/>
  <c r="D318"/>
  <c r="E318"/>
  <c r="F318"/>
  <c r="B319"/>
  <c r="C319"/>
  <c r="D319"/>
  <c r="E319"/>
  <c r="F319"/>
  <c r="B327"/>
  <c r="C327"/>
  <c r="D327"/>
  <c r="E327"/>
  <c r="F327"/>
  <c r="B320"/>
  <c r="C320"/>
  <c r="D320"/>
  <c r="E320"/>
  <c r="F320"/>
  <c r="B302"/>
  <c r="C302"/>
  <c r="D302"/>
  <c r="E302"/>
  <c r="F302"/>
  <c r="B296"/>
  <c r="C296"/>
  <c r="D296"/>
  <c r="E296"/>
  <c r="F296"/>
  <c r="B295"/>
  <c r="C295"/>
  <c r="D295"/>
  <c r="E295"/>
  <c r="F295"/>
  <c r="B300"/>
  <c r="C300"/>
  <c r="D300"/>
  <c r="E300"/>
  <c r="F300"/>
  <c r="B273"/>
  <c r="C273"/>
  <c r="D273"/>
  <c r="E273"/>
  <c r="F273"/>
  <c r="B298"/>
  <c r="C298"/>
  <c r="D298"/>
  <c r="E298"/>
  <c r="F298"/>
  <c r="B274"/>
  <c r="C274"/>
  <c r="D274"/>
  <c r="E274"/>
  <c r="F274"/>
  <c r="B297"/>
  <c r="C297"/>
  <c r="D297"/>
  <c r="E297"/>
  <c r="F297"/>
  <c r="B293"/>
  <c r="C293"/>
  <c r="D293"/>
  <c r="E293"/>
  <c r="F293"/>
  <c r="B294"/>
  <c r="C294"/>
  <c r="D294"/>
  <c r="E294"/>
  <c r="F294"/>
  <c r="B292"/>
  <c r="C292"/>
  <c r="D292"/>
  <c r="E292"/>
  <c r="F292"/>
  <c r="B289"/>
  <c r="C289"/>
  <c r="D289"/>
  <c r="E289"/>
  <c r="F289"/>
  <c r="B291"/>
  <c r="C291"/>
  <c r="D291"/>
  <c r="E291"/>
  <c r="F291"/>
  <c r="B299"/>
  <c r="C299"/>
  <c r="D299"/>
  <c r="E299"/>
  <c r="F299"/>
  <c r="B275"/>
  <c r="C275"/>
  <c r="D275"/>
  <c r="E275"/>
  <c r="F275"/>
  <c r="B276"/>
  <c r="C276"/>
  <c r="D276"/>
  <c r="E276"/>
  <c r="F276"/>
  <c r="B277"/>
  <c r="C277"/>
  <c r="D277"/>
  <c r="E277"/>
  <c r="F277"/>
  <c r="B278"/>
  <c r="C278"/>
  <c r="D278"/>
  <c r="E278"/>
  <c r="F278"/>
  <c r="B290"/>
  <c r="C290"/>
  <c r="D290"/>
  <c r="E290"/>
  <c r="F290"/>
  <c r="B279"/>
  <c r="C279"/>
  <c r="D279"/>
  <c r="E279"/>
  <c r="F279"/>
  <c r="B280"/>
  <c r="C280"/>
  <c r="D280"/>
  <c r="E280"/>
  <c r="F280"/>
  <c r="B281"/>
  <c r="C281"/>
  <c r="D281"/>
  <c r="E281"/>
  <c r="F281"/>
  <c r="B282"/>
  <c r="C282"/>
  <c r="D282"/>
  <c r="E282"/>
  <c r="F282"/>
  <c r="B283"/>
  <c r="C283"/>
  <c r="D283"/>
  <c r="E283"/>
  <c r="F283"/>
  <c r="B284"/>
  <c r="C284"/>
  <c r="D284"/>
  <c r="E284"/>
  <c r="F284"/>
  <c r="B301"/>
  <c r="C301"/>
  <c r="D301"/>
  <c r="E301"/>
  <c r="F301"/>
  <c r="B285"/>
  <c r="C285"/>
  <c r="D285"/>
  <c r="E285"/>
  <c r="F285"/>
  <c r="B286"/>
  <c r="C286"/>
  <c r="D286"/>
  <c r="E286"/>
  <c r="F286"/>
  <c r="B287"/>
  <c r="C287"/>
  <c r="D287"/>
  <c r="E287"/>
  <c r="F287"/>
  <c r="B247"/>
  <c r="C247"/>
  <c r="D247"/>
  <c r="E247"/>
  <c r="F247"/>
  <c r="B270"/>
  <c r="C270"/>
  <c r="D270"/>
  <c r="E270"/>
  <c r="F270"/>
  <c r="B271"/>
  <c r="C271"/>
  <c r="D271"/>
  <c r="E271"/>
  <c r="F271"/>
  <c r="B248"/>
  <c r="C248"/>
  <c r="D248"/>
  <c r="E248"/>
  <c r="F248"/>
  <c r="B244"/>
  <c r="C244"/>
  <c r="D244"/>
  <c r="E244"/>
  <c r="F244"/>
  <c r="B266"/>
  <c r="C266"/>
  <c r="D266"/>
  <c r="E266"/>
  <c r="F266"/>
  <c r="B249"/>
  <c r="C249"/>
  <c r="D249"/>
  <c r="E249"/>
  <c r="F249"/>
  <c r="B246"/>
  <c r="C246"/>
  <c r="D246"/>
  <c r="E246"/>
  <c r="F246"/>
  <c r="B269"/>
  <c r="C269"/>
  <c r="D269"/>
  <c r="E269"/>
  <c r="F269"/>
  <c r="B268"/>
  <c r="C268"/>
  <c r="D268"/>
  <c r="E268"/>
  <c r="F268"/>
  <c r="B265"/>
  <c r="C265"/>
  <c r="D265"/>
  <c r="E265"/>
  <c r="F265"/>
  <c r="B250"/>
  <c r="C250"/>
  <c r="D250"/>
  <c r="E250"/>
  <c r="F250"/>
  <c r="B267"/>
  <c r="C267"/>
  <c r="D267"/>
  <c r="E267"/>
  <c r="F267"/>
  <c r="B251"/>
  <c r="C251"/>
  <c r="D251"/>
  <c r="E251"/>
  <c r="F251"/>
  <c r="B252"/>
  <c r="C252"/>
  <c r="D252"/>
  <c r="E252"/>
  <c r="F252"/>
  <c r="B245"/>
  <c r="C245"/>
  <c r="D245"/>
  <c r="E245"/>
  <c r="F245"/>
  <c r="B253"/>
  <c r="C253"/>
  <c r="D253"/>
  <c r="E253"/>
  <c r="F253"/>
  <c r="B254"/>
  <c r="C254"/>
  <c r="D254"/>
  <c r="E254"/>
  <c r="F254"/>
  <c r="B255"/>
  <c r="C255"/>
  <c r="D255"/>
  <c r="E255"/>
  <c r="F255"/>
  <c r="B256"/>
  <c r="C256"/>
  <c r="D256"/>
  <c r="E256"/>
  <c r="F256"/>
  <c r="B257"/>
  <c r="C257"/>
  <c r="D257"/>
  <c r="E257"/>
  <c r="F257"/>
  <c r="B258"/>
  <c r="C258"/>
  <c r="D258"/>
  <c r="E258"/>
  <c r="F258"/>
  <c r="B259"/>
  <c r="C259"/>
  <c r="D259"/>
  <c r="E259"/>
  <c r="F259"/>
  <c r="B243"/>
  <c r="C243"/>
  <c r="D243"/>
  <c r="E243"/>
  <c r="F243"/>
  <c r="B260"/>
  <c r="C260"/>
  <c r="D260"/>
  <c r="E260"/>
  <c r="F260"/>
  <c r="B261"/>
  <c r="C261"/>
  <c r="D261"/>
  <c r="E261"/>
  <c r="F261"/>
  <c r="B262"/>
  <c r="C262"/>
  <c r="D262"/>
  <c r="E262"/>
  <c r="F262"/>
  <c r="B263"/>
  <c r="C263"/>
  <c r="D263"/>
  <c r="E263"/>
  <c r="F263"/>
  <c r="B264"/>
  <c r="C264"/>
  <c r="D264"/>
  <c r="E264"/>
  <c r="F264"/>
  <c r="B216"/>
  <c r="C216"/>
  <c r="D216"/>
  <c r="E216"/>
  <c r="F216"/>
  <c r="B217"/>
  <c r="C217"/>
  <c r="D217"/>
  <c r="E217"/>
  <c r="F217"/>
  <c r="B215"/>
  <c r="C215"/>
  <c r="D215"/>
  <c r="E215"/>
  <c r="F215"/>
  <c r="B242"/>
  <c r="C242"/>
  <c r="D242"/>
  <c r="E242"/>
  <c r="F242"/>
  <c r="B241"/>
  <c r="C241"/>
  <c r="D241"/>
  <c r="E241"/>
  <c r="F241"/>
  <c r="B218"/>
  <c r="C218"/>
  <c r="D218"/>
  <c r="E218"/>
  <c r="F218"/>
  <c r="B219"/>
  <c r="C219"/>
  <c r="D219"/>
  <c r="E219"/>
  <c r="F219"/>
  <c r="B238"/>
  <c r="C238"/>
  <c r="D238"/>
  <c r="E238"/>
  <c r="F238"/>
  <c r="B240"/>
  <c r="C240"/>
  <c r="D240"/>
  <c r="E240"/>
  <c r="F240"/>
  <c r="B239"/>
  <c r="C239"/>
  <c r="D239"/>
  <c r="E239"/>
  <c r="F239"/>
  <c r="B237"/>
  <c r="C237"/>
  <c r="D237"/>
  <c r="E237"/>
  <c r="F237"/>
  <c r="B213"/>
  <c r="C213"/>
  <c r="D213"/>
  <c r="E213"/>
  <c r="F213"/>
  <c r="B220"/>
  <c r="C220"/>
  <c r="D220"/>
  <c r="E220"/>
  <c r="F220"/>
  <c r="B221"/>
  <c r="C221"/>
  <c r="D221"/>
  <c r="E221"/>
  <c r="F221"/>
  <c r="B222"/>
  <c r="C222"/>
  <c r="D222"/>
  <c r="E222"/>
  <c r="F222"/>
  <c r="B223"/>
  <c r="C223"/>
  <c r="D223"/>
  <c r="E223"/>
  <c r="F223"/>
  <c r="B224"/>
  <c r="C224"/>
  <c r="D224"/>
  <c r="E224"/>
  <c r="F224"/>
  <c r="B225"/>
  <c r="C225"/>
  <c r="D225"/>
  <c r="E225"/>
  <c r="F225"/>
  <c r="B226"/>
  <c r="C226"/>
  <c r="D226"/>
  <c r="E226"/>
  <c r="F226"/>
  <c r="B227"/>
  <c r="C227"/>
  <c r="D227"/>
  <c r="E227"/>
  <c r="F227"/>
  <c r="B228"/>
  <c r="C228"/>
  <c r="D228"/>
  <c r="E228"/>
  <c r="F228"/>
  <c r="B229"/>
  <c r="C229"/>
  <c r="D229"/>
  <c r="E229"/>
  <c r="F229"/>
  <c r="B230"/>
  <c r="C230"/>
  <c r="D230"/>
  <c r="E230"/>
  <c r="F230"/>
  <c r="B231"/>
  <c r="C231"/>
  <c r="D231"/>
  <c r="E231"/>
  <c r="F231"/>
  <c r="B232"/>
  <c r="C232"/>
  <c r="D232"/>
  <c r="E232"/>
  <c r="F232"/>
  <c r="B214"/>
  <c r="C214"/>
  <c r="D214"/>
  <c r="E214"/>
  <c r="F214"/>
  <c r="B233"/>
  <c r="C233"/>
  <c r="D233"/>
  <c r="E233"/>
  <c r="F233"/>
  <c r="B234"/>
  <c r="C234"/>
  <c r="D234"/>
  <c r="E234"/>
  <c r="F234"/>
  <c r="B235"/>
  <c r="C235"/>
  <c r="D235"/>
  <c r="E235"/>
  <c r="F235"/>
  <c r="B185"/>
  <c r="C185"/>
  <c r="D185"/>
  <c r="E185"/>
  <c r="F185"/>
  <c r="B211"/>
  <c r="C211"/>
  <c r="D211"/>
  <c r="E211"/>
  <c r="F211"/>
  <c r="B212"/>
  <c r="C212"/>
  <c r="D212"/>
  <c r="E212"/>
  <c r="F212"/>
  <c r="B186"/>
  <c r="C186"/>
  <c r="D186"/>
  <c r="E186"/>
  <c r="F186"/>
  <c r="B209"/>
  <c r="C209"/>
  <c r="D209"/>
  <c r="E209"/>
  <c r="F209"/>
  <c r="B187"/>
  <c r="C187"/>
  <c r="D187"/>
  <c r="E187"/>
  <c r="F187"/>
  <c r="B184"/>
  <c r="C184"/>
  <c r="D184"/>
  <c r="E184"/>
  <c r="F184"/>
  <c r="B188"/>
  <c r="C188"/>
  <c r="D188"/>
  <c r="E188"/>
  <c r="F188"/>
  <c r="B205"/>
  <c r="C205"/>
  <c r="D205"/>
  <c r="E205"/>
  <c r="F205"/>
  <c r="B204"/>
  <c r="C204"/>
  <c r="D204"/>
  <c r="E204"/>
  <c r="F204"/>
  <c r="B203"/>
  <c r="C203"/>
  <c r="D203"/>
  <c r="E203"/>
  <c r="F203"/>
  <c r="B202"/>
  <c r="C202"/>
  <c r="D202"/>
  <c r="E202"/>
  <c r="F202"/>
  <c r="B189"/>
  <c r="C189"/>
  <c r="D189"/>
  <c r="E189"/>
  <c r="F189"/>
  <c r="B190"/>
  <c r="C190"/>
  <c r="D190"/>
  <c r="E190"/>
  <c r="F190"/>
  <c r="B183"/>
  <c r="C183"/>
  <c r="D183"/>
  <c r="E183"/>
  <c r="F183"/>
  <c r="B207"/>
  <c r="C207"/>
  <c r="D207"/>
  <c r="E207"/>
  <c r="F207"/>
  <c r="B210"/>
  <c r="C210"/>
  <c r="D210"/>
  <c r="E210"/>
  <c r="F210"/>
  <c r="B191"/>
  <c r="C191"/>
  <c r="D191"/>
  <c r="E191"/>
  <c r="F191"/>
  <c r="B192"/>
  <c r="C192"/>
  <c r="D192"/>
  <c r="E192"/>
  <c r="F192"/>
  <c r="B206"/>
  <c r="C206"/>
  <c r="D206"/>
  <c r="E206"/>
  <c r="F206"/>
  <c r="B193"/>
  <c r="C193"/>
  <c r="D193"/>
  <c r="E193"/>
  <c r="F193"/>
  <c r="B194"/>
  <c r="C194"/>
  <c r="D194"/>
  <c r="E194"/>
  <c r="F194"/>
  <c r="B195"/>
  <c r="C195"/>
  <c r="D195"/>
  <c r="E195"/>
  <c r="F195"/>
  <c r="B196"/>
  <c r="C196"/>
  <c r="D196"/>
  <c r="E196"/>
  <c r="F196"/>
  <c r="B197"/>
  <c r="C197"/>
  <c r="D197"/>
  <c r="E197"/>
  <c r="F197"/>
  <c r="B198"/>
  <c r="C198"/>
  <c r="D198"/>
  <c r="E198"/>
  <c r="F198"/>
  <c r="B199"/>
  <c r="C199"/>
  <c r="D199"/>
  <c r="E199"/>
  <c r="F199"/>
  <c r="B200"/>
  <c r="C200"/>
  <c r="D200"/>
  <c r="E200"/>
  <c r="F200"/>
  <c r="B201"/>
  <c r="C201"/>
  <c r="D201"/>
  <c r="E201"/>
  <c r="F201"/>
  <c r="B158"/>
  <c r="C158"/>
  <c r="D158"/>
  <c r="E158"/>
  <c r="F158"/>
  <c r="B155"/>
  <c r="C155"/>
  <c r="D155"/>
  <c r="E155"/>
  <c r="F155"/>
  <c r="B159"/>
  <c r="C159"/>
  <c r="D159"/>
  <c r="E159"/>
  <c r="F159"/>
  <c r="B181"/>
  <c r="C181"/>
  <c r="D181"/>
  <c r="E181"/>
  <c r="F181"/>
  <c r="B160"/>
  <c r="C160"/>
  <c r="D160"/>
  <c r="E160"/>
  <c r="F160"/>
  <c r="B161"/>
  <c r="C161"/>
  <c r="D161"/>
  <c r="E161"/>
  <c r="F161"/>
  <c r="B180"/>
  <c r="C180"/>
  <c r="D180"/>
  <c r="E180"/>
  <c r="F180"/>
  <c r="B177"/>
  <c r="C177"/>
  <c r="D177"/>
  <c r="E177"/>
  <c r="F177"/>
  <c r="B176"/>
  <c r="C176"/>
  <c r="D176"/>
  <c r="E176"/>
  <c r="F176"/>
  <c r="B178"/>
  <c r="C178"/>
  <c r="D178"/>
  <c r="E178"/>
  <c r="F178"/>
  <c r="B175"/>
  <c r="C175"/>
  <c r="D175"/>
  <c r="E175"/>
  <c r="F175"/>
  <c r="B153"/>
  <c r="C153"/>
  <c r="D153"/>
  <c r="E153"/>
  <c r="F153"/>
  <c r="B162"/>
  <c r="C162"/>
  <c r="D162"/>
  <c r="E162"/>
  <c r="F162"/>
  <c r="B163"/>
  <c r="C163"/>
  <c r="D163"/>
  <c r="E163"/>
  <c r="F163"/>
  <c r="B154"/>
  <c r="C154"/>
  <c r="D154"/>
  <c r="E154"/>
  <c r="F154"/>
  <c r="B174"/>
  <c r="C174"/>
  <c r="D174"/>
  <c r="E174"/>
  <c r="F174"/>
  <c r="B164"/>
  <c r="C164"/>
  <c r="D164"/>
  <c r="E164"/>
  <c r="F164"/>
  <c r="B156"/>
  <c r="C156"/>
  <c r="D156"/>
  <c r="E156"/>
  <c r="F156"/>
  <c r="B165"/>
  <c r="C165"/>
  <c r="D165"/>
  <c r="E165"/>
  <c r="F165"/>
  <c r="B179"/>
  <c r="C179"/>
  <c r="D179"/>
  <c r="E179"/>
  <c r="F179"/>
  <c r="B166"/>
  <c r="C166"/>
  <c r="D166"/>
  <c r="E166"/>
  <c r="F166"/>
  <c r="B167"/>
  <c r="C167"/>
  <c r="D167"/>
  <c r="E167"/>
  <c r="F167"/>
  <c r="B182"/>
  <c r="C182"/>
  <c r="D182"/>
  <c r="E182"/>
  <c r="F182"/>
  <c r="B168"/>
  <c r="C168"/>
  <c r="D168"/>
  <c r="E168"/>
  <c r="F168"/>
  <c r="B169"/>
  <c r="C169"/>
  <c r="D169"/>
  <c r="E169"/>
  <c r="F169"/>
  <c r="B170"/>
  <c r="C170"/>
  <c r="D170"/>
  <c r="E170"/>
  <c r="F170"/>
  <c r="B171"/>
  <c r="C171"/>
  <c r="D171"/>
  <c r="E171"/>
  <c r="F171"/>
  <c r="B172"/>
  <c r="C172"/>
  <c r="D172"/>
  <c r="E172"/>
  <c r="F172"/>
  <c r="B173"/>
  <c r="C173"/>
  <c r="D173"/>
  <c r="E173"/>
  <c r="F173"/>
  <c r="B152"/>
  <c r="C152"/>
  <c r="D152"/>
  <c r="E152"/>
  <c r="F152"/>
  <c r="B124"/>
  <c r="C124"/>
  <c r="D124"/>
  <c r="E124"/>
  <c r="F124"/>
  <c r="B126"/>
  <c r="C126"/>
  <c r="D126"/>
  <c r="E126"/>
  <c r="F126"/>
  <c r="B127"/>
  <c r="C127"/>
  <c r="D127"/>
  <c r="E127"/>
  <c r="F127"/>
  <c r="B128"/>
  <c r="C128"/>
  <c r="D128"/>
  <c r="E128"/>
  <c r="F128"/>
  <c r="B149"/>
  <c r="C149"/>
  <c r="D149"/>
  <c r="E149"/>
  <c r="F149"/>
  <c r="B125"/>
  <c r="C125"/>
  <c r="D125"/>
  <c r="E125"/>
  <c r="F125"/>
  <c r="B129"/>
  <c r="C129"/>
  <c r="D129"/>
  <c r="E129"/>
  <c r="F129"/>
  <c r="B146"/>
  <c r="C146"/>
  <c r="D146"/>
  <c r="E146"/>
  <c r="F146"/>
  <c r="B145"/>
  <c r="C145"/>
  <c r="D145"/>
  <c r="E145"/>
  <c r="F145"/>
  <c r="B143"/>
  <c r="C143"/>
  <c r="D143"/>
  <c r="E143"/>
  <c r="F143"/>
  <c r="B130"/>
  <c r="C130"/>
  <c r="D130"/>
  <c r="E130"/>
  <c r="F130"/>
  <c r="B131"/>
  <c r="C131"/>
  <c r="D131"/>
  <c r="E131"/>
  <c r="F131"/>
  <c r="B123"/>
  <c r="C123"/>
  <c r="D123"/>
  <c r="E123"/>
  <c r="F123"/>
  <c r="B142"/>
  <c r="C142"/>
  <c r="D142"/>
  <c r="E142"/>
  <c r="F142"/>
  <c r="B144"/>
  <c r="C144"/>
  <c r="D144"/>
  <c r="E144"/>
  <c r="F144"/>
  <c r="B150"/>
  <c r="C150"/>
  <c r="D150"/>
  <c r="E150"/>
  <c r="F150"/>
  <c r="B132"/>
  <c r="C132"/>
  <c r="D132"/>
  <c r="E132"/>
  <c r="F132"/>
  <c r="B133"/>
  <c r="C133"/>
  <c r="D133"/>
  <c r="E133"/>
  <c r="F133"/>
  <c r="B147"/>
  <c r="C147"/>
  <c r="D147"/>
  <c r="E147"/>
  <c r="F147"/>
  <c r="B134"/>
  <c r="C134"/>
  <c r="D134"/>
  <c r="E134"/>
  <c r="F134"/>
  <c r="B135"/>
  <c r="C135"/>
  <c r="D135"/>
  <c r="E135"/>
  <c r="F135"/>
  <c r="B151"/>
  <c r="C151"/>
  <c r="D151"/>
  <c r="E151"/>
  <c r="F151"/>
  <c r="B136"/>
  <c r="C136"/>
  <c r="D136"/>
  <c r="E136"/>
  <c r="F136"/>
  <c r="B137"/>
  <c r="C137"/>
  <c r="D137"/>
  <c r="E137"/>
  <c r="F137"/>
  <c r="B138"/>
  <c r="C138"/>
  <c r="D138"/>
  <c r="E138"/>
  <c r="F138"/>
  <c r="B139"/>
  <c r="C139"/>
  <c r="D139"/>
  <c r="E139"/>
  <c r="F139"/>
  <c r="B140"/>
  <c r="C140"/>
  <c r="D140"/>
  <c r="E140"/>
  <c r="F140"/>
  <c r="B141"/>
  <c r="C141"/>
  <c r="D141"/>
  <c r="E141"/>
  <c r="F141"/>
  <c r="B105"/>
  <c r="C105"/>
  <c r="D105"/>
  <c r="E105"/>
  <c r="F105"/>
  <c r="B106"/>
  <c r="C106"/>
  <c r="D106"/>
  <c r="E106"/>
  <c r="F106"/>
  <c r="B121"/>
  <c r="C121"/>
  <c r="D121"/>
  <c r="E121"/>
  <c r="F121"/>
  <c r="B107"/>
  <c r="C107"/>
  <c r="D107"/>
  <c r="E107"/>
  <c r="F107"/>
  <c r="B108"/>
  <c r="C108"/>
  <c r="D108"/>
  <c r="E108"/>
  <c r="F108"/>
  <c r="B109"/>
  <c r="C109"/>
  <c r="D109"/>
  <c r="E109"/>
  <c r="F109"/>
  <c r="B93"/>
  <c r="C93"/>
  <c r="D93"/>
  <c r="E93"/>
  <c r="F93"/>
  <c r="B110"/>
  <c r="C110"/>
  <c r="D110"/>
  <c r="E110"/>
  <c r="F110"/>
  <c r="B111"/>
  <c r="C111"/>
  <c r="D111"/>
  <c r="E111"/>
  <c r="F111"/>
  <c r="B112"/>
  <c r="C112"/>
  <c r="D112"/>
  <c r="E112"/>
  <c r="F112"/>
  <c r="B113"/>
  <c r="C113"/>
  <c r="D113"/>
  <c r="E113"/>
  <c r="F113"/>
  <c r="B114"/>
  <c r="C114"/>
  <c r="D114"/>
  <c r="E114"/>
  <c r="F114"/>
  <c r="B115"/>
  <c r="C115"/>
  <c r="D115"/>
  <c r="E115"/>
  <c r="F115"/>
  <c r="B116"/>
  <c r="C116"/>
  <c r="D116"/>
  <c r="E116"/>
  <c r="F116"/>
  <c r="B122"/>
  <c r="C122"/>
  <c r="D122"/>
  <c r="E122"/>
  <c r="F122"/>
  <c r="B95"/>
  <c r="C95"/>
  <c r="D95"/>
  <c r="E95"/>
  <c r="F95"/>
  <c r="B98"/>
  <c r="C98"/>
  <c r="D98"/>
  <c r="E98"/>
  <c r="F98"/>
  <c r="B99"/>
  <c r="C99"/>
  <c r="D99"/>
  <c r="E99"/>
  <c r="F99"/>
  <c r="B100"/>
  <c r="C100"/>
  <c r="D100"/>
  <c r="E100"/>
  <c r="F100"/>
  <c r="B101"/>
  <c r="C101"/>
  <c r="D101"/>
  <c r="E101"/>
  <c r="F101"/>
  <c r="B96"/>
  <c r="C96"/>
  <c r="D96"/>
  <c r="E96"/>
  <c r="F96"/>
  <c r="B120"/>
  <c r="C120"/>
  <c r="D120"/>
  <c r="E120"/>
  <c r="F120"/>
  <c r="B119"/>
  <c r="C119"/>
  <c r="D119"/>
  <c r="E119"/>
  <c r="F119"/>
  <c r="B118"/>
  <c r="C118"/>
  <c r="D118"/>
  <c r="E118"/>
  <c r="F118"/>
  <c r="B102"/>
  <c r="C102"/>
  <c r="D102"/>
  <c r="E102"/>
  <c r="F102"/>
  <c r="B103"/>
  <c r="C103"/>
  <c r="D103"/>
  <c r="E103"/>
  <c r="F103"/>
  <c r="B104"/>
  <c r="C104"/>
  <c r="D104"/>
  <c r="E104"/>
  <c r="F104"/>
  <c r="B117"/>
  <c r="C117"/>
  <c r="D117"/>
  <c r="E117"/>
  <c r="F117"/>
  <c r="B94"/>
  <c r="C94"/>
  <c r="D94"/>
  <c r="E94"/>
  <c r="F94"/>
  <c r="B72"/>
  <c r="C72"/>
  <c r="D72"/>
  <c r="E72"/>
  <c r="F72"/>
  <c r="B92"/>
  <c r="C92"/>
  <c r="D92"/>
  <c r="E92"/>
  <c r="F92"/>
  <c r="B73"/>
  <c r="C73"/>
  <c r="D73"/>
  <c r="E73"/>
  <c r="F73"/>
  <c r="B86"/>
  <c r="C86"/>
  <c r="D86"/>
  <c r="E86"/>
  <c r="F86"/>
  <c r="B74"/>
  <c r="C74"/>
  <c r="D74"/>
  <c r="E74"/>
  <c r="F74"/>
  <c r="B75"/>
  <c r="C75"/>
  <c r="D75"/>
  <c r="E75"/>
  <c r="F75"/>
  <c r="B76"/>
  <c r="C76"/>
  <c r="D76"/>
  <c r="E76"/>
  <c r="F76"/>
  <c r="B70"/>
  <c r="C70"/>
  <c r="D70"/>
  <c r="E70"/>
  <c r="F70"/>
  <c r="B90"/>
  <c r="C90"/>
  <c r="D90"/>
  <c r="E90"/>
  <c r="F90"/>
  <c r="B87"/>
  <c r="C87"/>
  <c r="D87"/>
  <c r="E87"/>
  <c r="F87"/>
  <c r="B84"/>
  <c r="C84"/>
  <c r="D84"/>
  <c r="E84"/>
  <c r="F84"/>
  <c r="B91"/>
  <c r="C91"/>
  <c r="D91"/>
  <c r="E91"/>
  <c r="F91"/>
  <c r="B66"/>
  <c r="C66"/>
  <c r="D66"/>
  <c r="E66"/>
  <c r="F66"/>
  <c r="B65"/>
  <c r="C65"/>
  <c r="D65"/>
  <c r="E65"/>
  <c r="F65"/>
  <c r="B89"/>
  <c r="C89"/>
  <c r="D89"/>
  <c r="E89"/>
  <c r="F89"/>
  <c r="B63"/>
  <c r="C63"/>
  <c r="D63"/>
  <c r="E63"/>
  <c r="F63"/>
  <c r="B38"/>
  <c r="C38"/>
  <c r="D38"/>
  <c r="E38"/>
  <c r="F38"/>
  <c r="B35"/>
  <c r="C35"/>
  <c r="D35"/>
  <c r="E35"/>
  <c r="F35"/>
  <c r="B60"/>
  <c r="C60"/>
  <c r="D60"/>
  <c r="E60"/>
  <c r="F60"/>
  <c r="B39"/>
  <c r="C39"/>
  <c r="D39"/>
  <c r="E39"/>
  <c r="F39"/>
  <c r="B40"/>
  <c r="C40"/>
  <c r="D40"/>
  <c r="E40"/>
  <c r="F40"/>
  <c r="B61"/>
  <c r="C61"/>
  <c r="D61"/>
  <c r="E61"/>
  <c r="F61"/>
  <c r="B37"/>
  <c r="C37"/>
  <c r="D37"/>
  <c r="E37"/>
  <c r="F37"/>
  <c r="B59"/>
  <c r="C59"/>
  <c r="D59"/>
  <c r="E59"/>
  <c r="F59"/>
  <c r="B58"/>
  <c r="C58"/>
  <c r="D58"/>
  <c r="E58"/>
  <c r="F58"/>
  <c r="B57"/>
  <c r="C57"/>
  <c r="D57"/>
  <c r="E57"/>
  <c r="F57"/>
  <c r="B55"/>
  <c r="C55"/>
  <c r="D55"/>
  <c r="E55"/>
  <c r="F55"/>
  <c r="B41"/>
  <c r="C41"/>
  <c r="D41"/>
  <c r="E41"/>
  <c r="F41"/>
  <c r="B34"/>
  <c r="C34"/>
  <c r="D34"/>
  <c r="E34"/>
  <c r="F34"/>
  <c r="B33"/>
  <c r="C33"/>
  <c r="D33"/>
  <c r="E33"/>
  <c r="F33"/>
  <c r="B56"/>
  <c r="C56"/>
  <c r="D56"/>
  <c r="E56"/>
  <c r="F56"/>
  <c r="B42"/>
  <c r="C42"/>
  <c r="D42"/>
  <c r="E42"/>
  <c r="F42"/>
  <c r="I32" a="1"/>
  <c r="I32" s="1"/>
  <c r="H32"/>
  <c r="E2" i="10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D2"/>
  <c r="B13" i="13"/>
  <c r="C13"/>
  <c r="D13"/>
  <c r="E13"/>
  <c r="F13"/>
  <c r="B3"/>
  <c r="C3"/>
  <c r="D3"/>
  <c r="E3"/>
  <c r="F3"/>
  <c r="B5"/>
  <c r="C5"/>
  <c r="D5"/>
  <c r="E5"/>
  <c r="F5"/>
  <c r="B30"/>
  <c r="C30"/>
  <c r="D30"/>
  <c r="E30"/>
  <c r="F30"/>
  <c r="B24"/>
  <c r="C24"/>
  <c r="D24"/>
  <c r="E24"/>
  <c r="F24"/>
  <c r="B14"/>
  <c r="C14"/>
  <c r="D14"/>
  <c r="E14"/>
  <c r="F14"/>
  <c r="B15"/>
  <c r="C15"/>
  <c r="D15"/>
  <c r="E15"/>
  <c r="F15"/>
  <c r="B4"/>
  <c r="C4"/>
  <c r="D4"/>
  <c r="E4"/>
  <c r="F4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K280" i="11" l="1"/>
  <c r="K186"/>
  <c r="K277"/>
  <c r="K220"/>
  <c r="K193"/>
  <c r="K226"/>
  <c r="K258"/>
  <c r="K293"/>
  <c r="K281"/>
  <c r="K261"/>
  <c r="K248"/>
  <c r="K229"/>
  <c r="K216"/>
  <c r="K188"/>
  <c r="K300"/>
  <c r="K286"/>
  <c r="K268"/>
  <c r="K246"/>
  <c r="K236"/>
  <c r="K221"/>
  <c r="K183"/>
  <c r="K299"/>
  <c r="K285"/>
  <c r="K267"/>
  <c r="K247"/>
  <c r="K235"/>
  <c r="K214"/>
  <c r="K203"/>
  <c r="K194"/>
  <c r="K294"/>
  <c r="K282"/>
  <c r="K262"/>
  <c r="K250"/>
  <c r="K230"/>
  <c r="K217"/>
  <c r="K201"/>
  <c r="K191"/>
  <c r="K297"/>
  <c r="K273"/>
  <c r="K265"/>
  <c r="K252"/>
  <c r="K233"/>
  <c r="K213"/>
  <c r="K187"/>
  <c r="K192"/>
  <c r="K288"/>
  <c r="K272"/>
  <c r="K256"/>
  <c r="K240"/>
  <c r="K224"/>
  <c r="K204"/>
  <c r="K195"/>
  <c r="K278"/>
  <c r="K271"/>
  <c r="K255"/>
  <c r="K239"/>
  <c r="K223"/>
  <c r="K207"/>
  <c r="K184"/>
  <c r="K298"/>
  <c r="K266"/>
  <c r="K253"/>
  <c r="K234"/>
  <c r="K189"/>
  <c r="K301"/>
  <c r="K287"/>
  <c r="K269"/>
  <c r="K254"/>
  <c r="K237"/>
  <c r="K215"/>
  <c r="K205"/>
  <c r="K196"/>
  <c r="K292"/>
  <c r="K276"/>
  <c r="K260"/>
  <c r="K243"/>
  <c r="K228"/>
  <c r="K208"/>
  <c r="K198"/>
  <c r="K291"/>
  <c r="K275"/>
  <c r="K259"/>
  <c r="K249"/>
  <c r="K227"/>
  <c r="K211"/>
  <c r="K200"/>
  <c r="K302"/>
  <c r="K274"/>
  <c r="K270"/>
  <c r="K245"/>
  <c r="K238"/>
  <c r="K222"/>
  <c r="K206"/>
  <c r="K197"/>
  <c r="K289"/>
  <c r="K279"/>
  <c r="K257"/>
  <c r="K241"/>
  <c r="K225"/>
  <c r="K209"/>
  <c r="K199"/>
  <c r="K296"/>
  <c r="K284"/>
  <c r="K264"/>
  <c r="K244"/>
  <c r="K232"/>
  <c r="K219"/>
  <c r="K185"/>
  <c r="K295"/>
  <c r="K283"/>
  <c r="K263"/>
  <c r="K251"/>
  <c r="K231"/>
  <c r="K218"/>
  <c r="K202"/>
  <c r="K190"/>
  <c r="K290"/>
  <c r="K242"/>
  <c r="K210"/>
  <c r="J11"/>
  <c r="J15"/>
  <c r="J17"/>
  <c r="J5"/>
  <c r="J22"/>
  <c r="J26"/>
  <c r="J30"/>
  <c r="J38"/>
  <c r="J42"/>
  <c r="J45"/>
  <c r="J62"/>
  <c r="J36"/>
  <c r="J53"/>
  <c r="J57"/>
  <c r="J61"/>
  <c r="J70"/>
  <c r="J65"/>
  <c r="J76"/>
  <c r="J75"/>
  <c r="J82"/>
  <c r="J86"/>
  <c r="J90"/>
  <c r="J98"/>
  <c r="J102"/>
  <c r="J104"/>
  <c r="J96"/>
  <c r="J110"/>
  <c r="J114"/>
  <c r="J118"/>
  <c r="J122"/>
  <c r="J131"/>
  <c r="J134"/>
  <c r="J126"/>
  <c r="J140"/>
  <c r="J127"/>
  <c r="J146"/>
  <c r="J150"/>
  <c r="J171"/>
  <c r="J162"/>
  <c r="J167"/>
  <c r="J168"/>
  <c r="J163"/>
  <c r="J174"/>
  <c r="J178"/>
  <c r="J182"/>
  <c r="J4"/>
  <c r="J7"/>
  <c r="J10"/>
  <c r="J3"/>
  <c r="J21"/>
  <c r="J25"/>
  <c r="J29"/>
  <c r="J49"/>
  <c r="J41"/>
  <c r="J39"/>
  <c r="J33"/>
  <c r="J35"/>
  <c r="J52"/>
  <c r="J56"/>
  <c r="J60"/>
  <c r="J67"/>
  <c r="J69"/>
  <c r="J73"/>
  <c r="J78"/>
  <c r="J81"/>
  <c r="J85"/>
  <c r="J89"/>
  <c r="J94"/>
  <c r="J101"/>
  <c r="J95"/>
  <c r="J93"/>
  <c r="J109"/>
  <c r="J113"/>
  <c r="J117"/>
  <c r="J121"/>
  <c r="J128"/>
  <c r="J132"/>
  <c r="J123"/>
  <c r="J137"/>
  <c r="J141"/>
  <c r="J143"/>
  <c r="J147"/>
  <c r="J151"/>
  <c r="J158"/>
  <c r="J165"/>
  <c r="J166"/>
  <c r="J169"/>
  <c r="J153"/>
  <c r="J175"/>
  <c r="J179"/>
  <c r="J9"/>
  <c r="J13"/>
  <c r="J16"/>
  <c r="J19"/>
  <c r="J20"/>
  <c r="J24"/>
  <c r="J28"/>
  <c r="J32"/>
  <c r="J40"/>
  <c r="J44"/>
  <c r="J34"/>
  <c r="J43"/>
  <c r="J51"/>
  <c r="J55"/>
  <c r="J59"/>
  <c r="J68"/>
  <c r="J72"/>
  <c r="J74"/>
  <c r="J66"/>
  <c r="J80"/>
  <c r="J84"/>
  <c r="J88"/>
  <c r="J92"/>
  <c r="J105"/>
  <c r="J106"/>
  <c r="J97"/>
  <c r="J107"/>
  <c r="J112"/>
  <c r="J116"/>
  <c r="J120"/>
  <c r="J129"/>
  <c r="J133"/>
  <c r="J124"/>
  <c r="J138"/>
  <c r="J142"/>
  <c r="J144"/>
  <c r="J148"/>
  <c r="J152"/>
  <c r="J160"/>
  <c r="J164"/>
  <c r="J155"/>
  <c r="J172"/>
  <c r="J156"/>
  <c r="J176"/>
  <c r="J180"/>
  <c r="J8"/>
  <c r="J12"/>
  <c r="J14"/>
  <c r="J18"/>
  <c r="J6"/>
  <c r="J23"/>
  <c r="J27"/>
  <c r="J31"/>
  <c r="J46"/>
  <c r="J47"/>
  <c r="J37"/>
  <c r="J48"/>
  <c r="J50"/>
  <c r="J54"/>
  <c r="J58"/>
  <c r="J63"/>
  <c r="J71"/>
  <c r="J64"/>
  <c r="J77"/>
  <c r="J79"/>
  <c r="J83"/>
  <c r="J87"/>
  <c r="J91"/>
  <c r="J100"/>
  <c r="J99"/>
  <c r="J103"/>
  <c r="J108"/>
  <c r="J111"/>
  <c r="J115"/>
  <c r="J119"/>
  <c r="J135"/>
  <c r="J130"/>
  <c r="J136"/>
  <c r="J139"/>
  <c r="J125"/>
  <c r="J145"/>
  <c r="J149"/>
  <c r="J157"/>
  <c r="J159"/>
  <c r="J154"/>
  <c r="J161"/>
  <c r="J170"/>
  <c r="J173"/>
  <c r="J177"/>
  <c r="J181"/>
  <c r="J29" i="13"/>
  <c r="J7"/>
  <c r="J3"/>
  <c r="J15"/>
  <c r="J18"/>
  <c r="J22"/>
  <c r="J26"/>
  <c r="J38"/>
  <c r="J40"/>
  <c r="J33"/>
  <c r="J45"/>
  <c r="J49"/>
  <c r="J52"/>
  <c r="J56"/>
  <c r="J72"/>
  <c r="J75"/>
  <c r="J66"/>
  <c r="J78"/>
  <c r="J80"/>
  <c r="J83"/>
  <c r="J86"/>
  <c r="J90"/>
  <c r="J98"/>
  <c r="J96"/>
  <c r="J94"/>
  <c r="J107"/>
  <c r="J110"/>
  <c r="J114"/>
  <c r="J116"/>
  <c r="J152"/>
  <c r="J126"/>
  <c r="J125"/>
  <c r="J123"/>
  <c r="J147"/>
  <c r="J136"/>
  <c r="J140"/>
  <c r="J144"/>
  <c r="J158"/>
  <c r="J160"/>
  <c r="J162"/>
  <c r="J156"/>
  <c r="J167"/>
  <c r="J170"/>
  <c r="J174"/>
  <c r="J178"/>
  <c r="J212"/>
  <c r="J184"/>
  <c r="J183"/>
  <c r="J192"/>
  <c r="J193"/>
  <c r="J197"/>
  <c r="J201"/>
  <c r="J205"/>
  <c r="J217"/>
  <c r="J218"/>
  <c r="J221"/>
  <c r="J225"/>
  <c r="J229"/>
  <c r="J214"/>
  <c r="J236"/>
  <c r="J240"/>
  <c r="J271"/>
  <c r="J246"/>
  <c r="J245"/>
  <c r="J256"/>
  <c r="J243"/>
  <c r="J263"/>
  <c r="J267"/>
  <c r="J296"/>
  <c r="J297"/>
  <c r="J277"/>
  <c r="J281"/>
  <c r="J301"/>
  <c r="J288"/>
  <c r="J292"/>
  <c r="J307"/>
  <c r="J306"/>
  <c r="J328"/>
  <c r="J311"/>
  <c r="J315"/>
  <c r="J319"/>
  <c r="J322"/>
  <c r="J326"/>
  <c r="J340"/>
  <c r="J362"/>
  <c r="J335"/>
  <c r="J349"/>
  <c r="J353"/>
  <c r="J355"/>
  <c r="J359"/>
  <c r="J392"/>
  <c r="J369"/>
  <c r="J372"/>
  <c r="J376"/>
  <c r="J364"/>
  <c r="J383"/>
  <c r="J387"/>
  <c r="J391"/>
  <c r="J397"/>
  <c r="J394"/>
  <c r="J404"/>
  <c r="J408"/>
  <c r="J412"/>
  <c r="J416"/>
  <c r="J420"/>
  <c r="J424"/>
  <c r="J428"/>
  <c r="J432"/>
  <c r="J436"/>
  <c r="J440"/>
  <c r="J444"/>
  <c r="J448"/>
  <c r="J452"/>
  <c r="J456"/>
  <c r="J460"/>
  <c r="J464"/>
  <c r="J468"/>
  <c r="J472"/>
  <c r="J476"/>
  <c r="J480"/>
  <c r="J482"/>
  <c r="J484"/>
  <c r="J486"/>
  <c r="J490"/>
  <c r="J492"/>
  <c r="J494"/>
  <c r="J496"/>
  <c r="J498"/>
  <c r="J500"/>
  <c r="J502"/>
  <c r="J504"/>
  <c r="J506"/>
  <c r="J508"/>
  <c r="J510"/>
  <c r="J512"/>
  <c r="J8"/>
  <c r="J9"/>
  <c r="J12"/>
  <c r="J30"/>
  <c r="J16"/>
  <c r="J20"/>
  <c r="J24"/>
  <c r="J28"/>
  <c r="J60"/>
  <c r="J37"/>
  <c r="J41"/>
  <c r="J43"/>
  <c r="J47"/>
  <c r="J51"/>
  <c r="J54"/>
  <c r="J58"/>
  <c r="J73"/>
  <c r="J70"/>
  <c r="J63"/>
  <c r="J68"/>
  <c r="J81"/>
  <c r="J84"/>
  <c r="J88"/>
  <c r="J122"/>
  <c r="J100"/>
  <c r="J103"/>
  <c r="J106"/>
  <c r="J109"/>
  <c r="J112"/>
  <c r="J118"/>
  <c r="J120"/>
  <c r="J128"/>
  <c r="J130"/>
  <c r="J132"/>
  <c r="J135"/>
  <c r="J138"/>
  <c r="J142"/>
  <c r="J146"/>
  <c r="J159"/>
  <c r="J180"/>
  <c r="J154"/>
  <c r="J179"/>
  <c r="J168"/>
  <c r="J172"/>
  <c r="J176"/>
  <c r="J185"/>
  <c r="J209"/>
  <c r="J189"/>
  <c r="J210"/>
  <c r="J195"/>
  <c r="J199"/>
  <c r="J203"/>
  <c r="J242"/>
  <c r="J213"/>
  <c r="J223"/>
  <c r="J227"/>
  <c r="J231"/>
  <c r="J234"/>
  <c r="J238"/>
  <c r="J247"/>
  <c r="J244"/>
  <c r="J251"/>
  <c r="J254"/>
  <c r="J258"/>
  <c r="J261"/>
  <c r="J265"/>
  <c r="J269"/>
  <c r="J300"/>
  <c r="J298"/>
  <c r="J275"/>
  <c r="J279"/>
  <c r="J283"/>
  <c r="J286"/>
  <c r="J290"/>
  <c r="J294"/>
  <c r="J308"/>
  <c r="J332"/>
  <c r="J305"/>
  <c r="J313"/>
  <c r="J317"/>
  <c r="J320"/>
  <c r="J324"/>
  <c r="J339"/>
  <c r="J342"/>
  <c r="J345"/>
  <c r="J347"/>
  <c r="J351"/>
  <c r="J354"/>
  <c r="J357"/>
  <c r="J361"/>
  <c r="J363"/>
  <c r="J366"/>
  <c r="J374"/>
  <c r="J378"/>
  <c r="J381"/>
  <c r="J385"/>
  <c r="J389"/>
  <c r="J396"/>
  <c r="J399"/>
  <c r="J402"/>
  <c r="J406"/>
  <c r="J410"/>
  <c r="J414"/>
  <c r="J418"/>
  <c r="J422"/>
  <c r="J426"/>
  <c r="J430"/>
  <c r="J434"/>
  <c r="J438"/>
  <c r="J442"/>
  <c r="J446"/>
  <c r="J450"/>
  <c r="J454"/>
  <c r="J458"/>
  <c r="J462"/>
  <c r="J466"/>
  <c r="J470"/>
  <c r="J474"/>
  <c r="J478"/>
  <c r="J488"/>
  <c r="J32"/>
  <c r="J6"/>
  <c r="J10"/>
  <c r="J5"/>
  <c r="J14"/>
  <c r="J17"/>
  <c r="J21"/>
  <c r="J25"/>
  <c r="J62"/>
  <c r="J39"/>
  <c r="J59"/>
  <c r="J42"/>
  <c r="J48"/>
  <c r="J50"/>
  <c r="J53"/>
  <c r="J57"/>
  <c r="J92"/>
  <c r="J76"/>
  <c r="J65"/>
  <c r="J64"/>
  <c r="J67"/>
  <c r="J69"/>
  <c r="J87"/>
  <c r="J97"/>
  <c r="J99"/>
  <c r="J102"/>
  <c r="J105"/>
  <c r="J108"/>
  <c r="J111"/>
  <c r="J115"/>
  <c r="J119"/>
  <c r="J124"/>
  <c r="J149"/>
  <c r="J131"/>
  <c r="J133"/>
  <c r="J151"/>
  <c r="J139"/>
  <c r="J143"/>
  <c r="J157"/>
  <c r="J181"/>
  <c r="J153"/>
  <c r="J164"/>
  <c r="J166"/>
  <c r="J169"/>
  <c r="J173"/>
  <c r="J177"/>
  <c r="J211"/>
  <c r="J187"/>
  <c r="J190"/>
  <c r="J191"/>
  <c r="J194"/>
  <c r="J198"/>
  <c r="J202"/>
  <c r="J216"/>
  <c r="J241"/>
  <c r="J220"/>
  <c r="J224"/>
  <c r="J228"/>
  <c r="J232"/>
  <c r="J235"/>
  <c r="J239"/>
  <c r="J270"/>
  <c r="J249"/>
  <c r="J252"/>
  <c r="J255"/>
  <c r="J259"/>
  <c r="J262"/>
  <c r="J266"/>
  <c r="J302"/>
  <c r="J273"/>
  <c r="J299"/>
  <c r="J276"/>
  <c r="J278"/>
  <c r="J280"/>
  <c r="J282"/>
  <c r="J285"/>
  <c r="J289"/>
  <c r="J293"/>
  <c r="J331"/>
  <c r="J304"/>
  <c r="J329"/>
  <c r="J312"/>
  <c r="J316"/>
  <c r="J327"/>
  <c r="J323"/>
  <c r="J336"/>
  <c r="J341"/>
  <c r="J344"/>
  <c r="J334"/>
  <c r="J350"/>
  <c r="J333"/>
  <c r="J356"/>
  <c r="J360"/>
  <c r="J365"/>
  <c r="J370"/>
  <c r="J373"/>
  <c r="J377"/>
  <c r="J380"/>
  <c r="J384"/>
  <c r="J388"/>
  <c r="J395"/>
  <c r="J398"/>
  <c r="J401"/>
  <c r="J405"/>
  <c r="J409"/>
  <c r="J413"/>
  <c r="J417"/>
  <c r="J421"/>
  <c r="J425"/>
  <c r="J429"/>
  <c r="J433"/>
  <c r="J437"/>
  <c r="J441"/>
  <c r="J445"/>
  <c r="J449"/>
  <c r="J453"/>
  <c r="J457"/>
  <c r="J459"/>
  <c r="J463"/>
  <c r="J467"/>
  <c r="J471"/>
  <c r="J475"/>
  <c r="J477"/>
  <c r="J479"/>
  <c r="J481"/>
  <c r="J483"/>
  <c r="J485"/>
  <c r="J487"/>
  <c r="J489"/>
  <c r="J491"/>
  <c r="J493"/>
  <c r="J495"/>
  <c r="J497"/>
  <c r="J499"/>
  <c r="J501"/>
  <c r="J503"/>
  <c r="J505"/>
  <c r="J507"/>
  <c r="J509"/>
  <c r="J511"/>
  <c r="J31"/>
  <c r="J11"/>
  <c r="J13"/>
  <c r="J4"/>
  <c r="J19"/>
  <c r="J23"/>
  <c r="J27"/>
  <c r="J35"/>
  <c r="J61"/>
  <c r="J34"/>
  <c r="J44"/>
  <c r="J46"/>
  <c r="J36"/>
  <c r="J55"/>
  <c r="J71"/>
  <c r="J74"/>
  <c r="J91"/>
  <c r="J77"/>
  <c r="J79"/>
  <c r="J82"/>
  <c r="J85"/>
  <c r="J89"/>
  <c r="J95"/>
  <c r="J101"/>
  <c r="J104"/>
  <c r="J121"/>
  <c r="J93"/>
  <c r="J113"/>
  <c r="J117"/>
  <c r="J148"/>
  <c r="J127"/>
  <c r="J129"/>
  <c r="J150"/>
  <c r="J134"/>
  <c r="J137"/>
  <c r="J141"/>
  <c r="J145"/>
  <c r="J155"/>
  <c r="J161"/>
  <c r="J163"/>
  <c r="J165"/>
  <c r="J182"/>
  <c r="J171"/>
  <c r="J175"/>
  <c r="J208"/>
  <c r="J186"/>
  <c r="J188"/>
  <c r="J207"/>
  <c r="J206"/>
  <c r="J196"/>
  <c r="J200"/>
  <c r="J204"/>
  <c r="J215"/>
  <c r="J219"/>
  <c r="J222"/>
  <c r="J226"/>
  <c r="J230"/>
  <c r="J233"/>
  <c r="J237"/>
  <c r="J272"/>
  <c r="J248"/>
  <c r="J250"/>
  <c r="J253"/>
  <c r="J257"/>
  <c r="J260"/>
  <c r="J264"/>
  <c r="J268"/>
  <c r="J295"/>
  <c r="J274"/>
  <c r="J284"/>
  <c r="J287"/>
  <c r="J291"/>
  <c r="J330"/>
  <c r="J309"/>
  <c r="J310"/>
  <c r="J303"/>
  <c r="J314"/>
  <c r="J318"/>
  <c r="J321"/>
  <c r="J325"/>
  <c r="J338"/>
  <c r="J343"/>
  <c r="J346"/>
  <c r="J348"/>
  <c r="J352"/>
  <c r="J337"/>
  <c r="J358"/>
  <c r="J367"/>
  <c r="J368"/>
  <c r="J371"/>
  <c r="J375"/>
  <c r="J379"/>
  <c r="J382"/>
  <c r="J386"/>
  <c r="J390"/>
  <c r="J393"/>
  <c r="J400"/>
  <c r="J403"/>
  <c r="J407"/>
  <c r="J411"/>
  <c r="J415"/>
  <c r="J419"/>
  <c r="J423"/>
  <c r="J427"/>
  <c r="J431"/>
  <c r="J435"/>
  <c r="J439"/>
  <c r="J443"/>
  <c r="J447"/>
  <c r="J451"/>
  <c r="J455"/>
  <c r="J461"/>
  <c r="J465"/>
  <c r="J469"/>
  <c r="J473"/>
  <c r="J1245" i="6"/>
  <c r="J1241"/>
  <c r="J1237"/>
  <c r="J1233"/>
  <c r="J1229"/>
  <c r="J1225"/>
  <c r="J1221"/>
  <c r="J1220"/>
  <c r="J1216"/>
  <c r="J1214"/>
  <c r="J1210"/>
  <c r="J1246"/>
  <c r="J1193"/>
  <c r="J1189"/>
  <c r="J1185"/>
  <c r="J1181"/>
  <c r="J1177"/>
  <c r="J1173"/>
  <c r="J1170"/>
  <c r="J1167"/>
  <c r="J1155"/>
  <c r="J1161"/>
  <c r="J1158"/>
  <c r="J497"/>
  <c r="J493"/>
  <c r="J489"/>
  <c r="J485"/>
  <c r="J481"/>
  <c r="J478"/>
  <c r="J474"/>
  <c r="J471"/>
  <c r="J467"/>
  <c r="J455"/>
  <c r="J462"/>
  <c r="J459"/>
  <c r="J498"/>
  <c r="J1242"/>
  <c r="J1238"/>
  <c r="J1234"/>
  <c r="J1230"/>
  <c r="J1226"/>
  <c r="J1222"/>
  <c r="J1217"/>
  <c r="J1215"/>
  <c r="J1211"/>
  <c r="J1208"/>
  <c r="J1194"/>
  <c r="J1190"/>
  <c r="J1186"/>
  <c r="J1182"/>
  <c r="J1178"/>
  <c r="J1174"/>
  <c r="J1168"/>
  <c r="J1164"/>
  <c r="J1160"/>
  <c r="J1157"/>
  <c r="J496"/>
  <c r="J492"/>
  <c r="J488"/>
  <c r="J484"/>
  <c r="J480"/>
  <c r="J477"/>
  <c r="J499"/>
  <c r="J470"/>
  <c r="J501"/>
  <c r="J475"/>
  <c r="J461"/>
  <c r="J458"/>
  <c r="J456"/>
  <c r="J1244"/>
  <c r="J1240"/>
  <c r="J1236"/>
  <c r="J1232"/>
  <c r="J1228"/>
  <c r="J1224"/>
  <c r="J1219"/>
  <c r="J1204"/>
  <c r="J1213"/>
  <c r="J1209"/>
  <c r="J1207"/>
  <c r="J1192"/>
  <c r="J1188"/>
  <c r="J1184"/>
  <c r="J1180"/>
  <c r="J1176"/>
  <c r="J1172"/>
  <c r="J1166"/>
  <c r="J1153"/>
  <c r="J1162"/>
  <c r="J1154"/>
  <c r="J1156"/>
  <c r="J494"/>
  <c r="J490"/>
  <c r="J486"/>
  <c r="J482"/>
  <c r="J479"/>
  <c r="J454"/>
  <c r="J472"/>
  <c r="J468"/>
  <c r="J465"/>
  <c r="J463"/>
  <c r="J460"/>
  <c r="J500"/>
  <c r="J1243"/>
  <c r="J1239"/>
  <c r="J1235"/>
  <c r="J1231"/>
  <c r="J1227"/>
  <c r="J1223"/>
  <c r="J1203"/>
  <c r="J1218"/>
  <c r="J1206"/>
  <c r="J1212"/>
  <c r="J1205"/>
  <c r="J1195"/>
  <c r="J1191"/>
  <c r="J1187"/>
  <c r="J1183"/>
  <c r="J1179"/>
  <c r="J1175"/>
  <c r="J1171"/>
  <c r="J1169"/>
  <c r="J1165"/>
  <c r="J1163"/>
  <c r="J1159"/>
  <c r="J1196"/>
  <c r="J495"/>
  <c r="J491"/>
  <c r="J487"/>
  <c r="J483"/>
  <c r="J453"/>
  <c r="J476"/>
  <c r="J473"/>
  <c r="J469"/>
  <c r="J466"/>
  <c r="J464"/>
  <c r="J502"/>
  <c r="J457"/>
  <c r="J1801"/>
  <c r="J1791"/>
  <c r="J1783"/>
  <c r="J1802"/>
  <c r="J1798"/>
  <c r="J1794"/>
  <c r="J1790"/>
  <c r="J1786"/>
  <c r="J1782"/>
  <c r="J1778"/>
  <c r="J1772"/>
  <c r="J1768"/>
  <c r="J1764"/>
  <c r="J1760"/>
  <c r="J1756"/>
  <c r="J1754"/>
  <c r="J1750"/>
  <c r="J1746"/>
  <c r="J1742"/>
  <c r="J1740"/>
  <c r="J1736"/>
  <c r="J1732"/>
  <c r="J1728"/>
  <c r="J1724"/>
  <c r="J1720"/>
  <c r="J1716"/>
  <c r="J1712"/>
  <c r="J1708"/>
  <c r="J1704"/>
  <c r="J1700"/>
  <c r="J1696"/>
  <c r="J1692"/>
  <c r="J1688"/>
  <c r="J1684"/>
  <c r="J1680"/>
  <c r="J1676"/>
  <c r="J1672"/>
  <c r="J1668"/>
  <c r="J1664"/>
  <c r="J1660"/>
  <c r="J1656"/>
  <c r="K1652"/>
  <c r="J1652"/>
  <c r="K1648"/>
  <c r="J1648"/>
  <c r="K1644"/>
  <c r="J1644"/>
  <c r="K1638"/>
  <c r="J1638"/>
  <c r="K1634"/>
  <c r="J1634"/>
  <c r="K1622"/>
  <c r="J1622"/>
  <c r="K1618"/>
  <c r="J1618"/>
  <c r="K1614"/>
  <c r="J1614"/>
  <c r="K1610"/>
  <c r="J1610"/>
  <c r="K1606"/>
  <c r="J1606"/>
  <c r="J1602"/>
  <c r="J1600"/>
  <c r="J1598"/>
  <c r="J1596"/>
  <c r="J1594"/>
  <c r="J1592"/>
  <c r="J1588"/>
  <c r="J1584"/>
  <c r="J1580"/>
  <c r="J1576"/>
  <c r="J1572"/>
  <c r="J1568"/>
  <c r="J1564"/>
  <c r="J1560"/>
  <c r="J1556"/>
  <c r="J1552"/>
  <c r="J1548"/>
  <c r="J1544"/>
  <c r="J1540"/>
  <c r="J1536"/>
  <c r="J1532"/>
  <c r="J1528"/>
  <c r="J1524"/>
  <c r="J1520"/>
  <c r="J1516"/>
  <c r="J1512"/>
  <c r="J1508"/>
  <c r="J1504"/>
  <c r="J1500"/>
  <c r="J1496"/>
  <c r="J1492"/>
  <c r="J1488"/>
  <c r="J1484"/>
  <c r="J1480"/>
  <c r="J1476"/>
  <c r="J1472"/>
  <c r="J1470"/>
  <c r="J1466"/>
  <c r="J1462"/>
  <c r="J1458"/>
  <c r="J1454"/>
  <c r="J1449"/>
  <c r="J1445"/>
  <c r="J1441"/>
  <c r="J1437"/>
  <c r="J1433"/>
  <c r="J1429"/>
  <c r="J1425"/>
  <c r="J1421"/>
  <c r="J1417"/>
  <c r="J1413"/>
  <c r="J1410"/>
  <c r="J1406"/>
  <c r="J1401"/>
  <c r="J1397"/>
  <c r="J1393"/>
  <c r="J1389"/>
  <c r="J1385"/>
  <c r="J1381"/>
  <c r="J1378"/>
  <c r="J1375"/>
  <c r="J1371"/>
  <c r="J1368"/>
  <c r="J1364"/>
  <c r="J1362"/>
  <c r="J1354"/>
  <c r="J1349"/>
  <c r="J1341"/>
  <c r="J1337"/>
  <c r="J1333"/>
  <c r="J1329"/>
  <c r="J1303"/>
  <c r="J1324"/>
  <c r="J1321"/>
  <c r="J1317"/>
  <c r="J1352"/>
  <c r="J1319"/>
  <c r="J1305"/>
  <c r="J1300"/>
  <c r="J1296"/>
  <c r="J1292"/>
  <c r="J1288"/>
  <c r="J1284"/>
  <c r="J1280"/>
  <c r="J1277"/>
  <c r="J1274"/>
  <c r="J1272"/>
  <c r="J1268"/>
  <c r="J1255"/>
  <c r="J1253"/>
  <c r="J1248"/>
  <c r="J1199"/>
  <c r="J1150"/>
  <c r="J1146"/>
  <c r="J1142"/>
  <c r="J1140"/>
  <c r="J1134"/>
  <c r="J1132"/>
  <c r="J1114"/>
  <c r="J1128"/>
  <c r="J1124"/>
  <c r="J1104"/>
  <c r="J1118"/>
  <c r="J1116"/>
  <c r="J1103"/>
  <c r="J1094"/>
  <c r="J1090"/>
  <c r="J1086"/>
  <c r="J1082"/>
  <c r="J1078"/>
  <c r="J1074"/>
  <c r="J1072"/>
  <c r="J1068"/>
  <c r="J1053"/>
  <c r="J1065"/>
  <c r="J1055"/>
  <c r="J1795"/>
  <c r="J1787"/>
  <c r="J1779"/>
  <c r="J1775"/>
  <c r="J1771"/>
  <c r="J1767"/>
  <c r="J1763"/>
  <c r="J1759"/>
  <c r="J1755"/>
  <c r="J1751"/>
  <c r="J1747"/>
  <c r="J1743"/>
  <c r="J1739"/>
  <c r="J1735"/>
  <c r="J1731"/>
  <c r="J1727"/>
  <c r="J1723"/>
  <c r="J1719"/>
  <c r="J1715"/>
  <c r="J1709"/>
  <c r="J1705"/>
  <c r="J1701"/>
  <c r="J1697"/>
  <c r="J1693"/>
  <c r="J1689"/>
  <c r="J1685"/>
  <c r="J1681"/>
  <c r="J1677"/>
  <c r="J1673"/>
  <c r="J1669"/>
  <c r="J1665"/>
  <c r="J1661"/>
  <c r="J1657"/>
  <c r="J1653"/>
  <c r="K1649"/>
  <c r="J1649"/>
  <c r="K1645"/>
  <c r="J1645"/>
  <c r="K1641"/>
  <c r="J1641"/>
  <c r="K1637"/>
  <c r="J1637"/>
  <c r="K1633"/>
  <c r="J1633"/>
  <c r="K1629"/>
  <c r="J1629"/>
  <c r="K1625"/>
  <c r="J1625"/>
  <c r="K1621"/>
  <c r="J1621"/>
  <c r="K1617"/>
  <c r="J1617"/>
  <c r="K1613"/>
  <c r="J1613"/>
  <c r="K1609"/>
  <c r="J1609"/>
  <c r="J1601"/>
  <c r="J1597"/>
  <c r="J1593"/>
  <c r="J1589"/>
  <c r="J1585"/>
  <c r="J1581"/>
  <c r="J1577"/>
  <c r="J1573"/>
  <c r="J1569"/>
  <c r="J1565"/>
  <c r="J1561"/>
  <c r="J1557"/>
  <c r="J1553"/>
  <c r="J1549"/>
  <c r="J1545"/>
  <c r="J1541"/>
  <c r="J1537"/>
  <c r="J1533"/>
  <c r="J1529"/>
  <c r="J1525"/>
  <c r="J1521"/>
  <c r="J1517"/>
  <c r="J1513"/>
  <c r="J1509"/>
  <c r="J1505"/>
  <c r="J1501"/>
  <c r="J1497"/>
  <c r="J1493"/>
  <c r="J1489"/>
  <c r="J1485"/>
  <c r="J1481"/>
  <c r="J1477"/>
  <c r="J1473"/>
  <c r="J1469"/>
  <c r="J1465"/>
  <c r="J1461"/>
  <c r="J1457"/>
  <c r="J1453"/>
  <c r="J1448"/>
  <c r="J1444"/>
  <c r="J1440"/>
  <c r="J1436"/>
  <c r="J1432"/>
  <c r="J1428"/>
  <c r="J1424"/>
  <c r="J1420"/>
  <c r="J1416"/>
  <c r="J1452"/>
  <c r="J1409"/>
  <c r="J1405"/>
  <c r="J1400"/>
  <c r="J1396"/>
  <c r="J1392"/>
  <c r="J1388"/>
  <c r="J1384"/>
  <c r="J1380"/>
  <c r="J1357"/>
  <c r="J1374"/>
  <c r="J1402"/>
  <c r="J1367"/>
  <c r="J1353"/>
  <c r="J1361"/>
  <c r="J1358"/>
  <c r="J1348"/>
  <c r="J1344"/>
  <c r="J1340"/>
  <c r="J1336"/>
  <c r="J1332"/>
  <c r="J1307"/>
  <c r="J1327"/>
  <c r="J1323"/>
  <c r="J1320"/>
  <c r="J1316"/>
  <c r="J1313"/>
  <c r="J1310"/>
  <c r="J1301"/>
  <c r="J1297"/>
  <c r="J1293"/>
  <c r="J1289"/>
  <c r="J1285"/>
  <c r="J1281"/>
  <c r="J1261"/>
  <c r="J1275"/>
  <c r="J1257"/>
  <c r="J1269"/>
  <c r="J1266"/>
  <c r="J1265"/>
  <c r="J1263"/>
  <c r="J1252"/>
  <c r="J1250"/>
  <c r="J1197"/>
  <c r="J1198"/>
  <c r="J1151"/>
  <c r="J1147"/>
  <c r="J1143"/>
  <c r="J1139"/>
  <c r="J1135"/>
  <c r="J1131"/>
  <c r="J1108"/>
  <c r="J1127"/>
  <c r="J1123"/>
  <c r="J1121"/>
  <c r="J1110"/>
  <c r="J1115"/>
  <c r="J1105"/>
  <c r="J1093"/>
  <c r="J1089"/>
  <c r="J1085"/>
  <c r="J1081"/>
  <c r="J1077"/>
  <c r="J1073"/>
  <c r="J1057"/>
  <c r="J1069"/>
  <c r="J1054"/>
  <c r="J1064"/>
  <c r="J1062"/>
  <c r="J1058"/>
  <c r="J1051"/>
  <c r="J1047"/>
  <c r="J1043"/>
  <c r="J1039"/>
  <c r="J1035"/>
  <c r="J1031"/>
  <c r="J1008"/>
  <c r="J1025"/>
  <c r="J1023"/>
  <c r="J1021"/>
  <c r="J1009"/>
  <c r="J1006"/>
  <c r="J1797"/>
  <c r="J1789"/>
  <c r="J1785"/>
  <c r="J1777"/>
  <c r="J1773"/>
  <c r="J1769"/>
  <c r="J1765"/>
  <c r="J1761"/>
  <c r="J1757"/>
  <c r="J1753"/>
  <c r="J1749"/>
  <c r="J1745"/>
  <c r="J1741"/>
  <c r="J1737"/>
  <c r="J1733"/>
  <c r="J1729"/>
  <c r="J1725"/>
  <c r="J1721"/>
  <c r="J1717"/>
  <c r="J1713"/>
  <c r="J1711"/>
  <c r="J1707"/>
  <c r="J1703"/>
  <c r="J1699"/>
  <c r="J1695"/>
  <c r="J1691"/>
  <c r="J1687"/>
  <c r="J1683"/>
  <c r="J1679"/>
  <c r="J1675"/>
  <c r="J1671"/>
  <c r="J1667"/>
  <c r="J1663"/>
  <c r="J1659"/>
  <c r="J1655"/>
  <c r="K1651"/>
  <c r="J1651"/>
  <c r="K1647"/>
  <c r="J1647"/>
  <c r="K1643"/>
  <c r="J1643"/>
  <c r="K1639"/>
  <c r="J1639"/>
  <c r="K1635"/>
  <c r="J1635"/>
  <c r="K1631"/>
  <c r="J1631"/>
  <c r="K1627"/>
  <c r="J1627"/>
  <c r="K1623"/>
  <c r="J1623"/>
  <c r="K1619"/>
  <c r="J1619"/>
  <c r="K1615"/>
  <c r="J1615"/>
  <c r="K1611"/>
  <c r="J1611"/>
  <c r="K1607"/>
  <c r="J1607"/>
  <c r="K1603"/>
  <c r="J1603"/>
  <c r="J1599"/>
  <c r="J1595"/>
  <c r="J1591"/>
  <c r="J1587"/>
  <c r="J1583"/>
  <c r="J1579"/>
  <c r="J1575"/>
  <c r="J1571"/>
  <c r="J1567"/>
  <c r="J1563"/>
  <c r="J1559"/>
  <c r="J1555"/>
  <c r="J1551"/>
  <c r="J1547"/>
  <c r="J1543"/>
  <c r="J1539"/>
  <c r="J1535"/>
  <c r="J1531"/>
  <c r="J1527"/>
  <c r="J1523"/>
  <c r="J1519"/>
  <c r="J1515"/>
  <c r="J1511"/>
  <c r="J1507"/>
  <c r="J1503"/>
  <c r="J1499"/>
  <c r="J1495"/>
  <c r="J1491"/>
  <c r="J1487"/>
  <c r="J1483"/>
  <c r="J1479"/>
  <c r="J1475"/>
  <c r="J1471"/>
  <c r="J1467"/>
  <c r="J1463"/>
  <c r="J1459"/>
  <c r="J1455"/>
  <c r="J1450"/>
  <c r="J1446"/>
  <c r="J1442"/>
  <c r="J1438"/>
  <c r="J1434"/>
  <c r="J1430"/>
  <c r="J1426"/>
  <c r="J1422"/>
  <c r="J1418"/>
  <c r="J1414"/>
  <c r="J1411"/>
  <c r="J1407"/>
  <c r="J1403"/>
  <c r="J1398"/>
  <c r="J1394"/>
  <c r="J1390"/>
  <c r="J1386"/>
  <c r="J1382"/>
  <c r="J1355"/>
  <c r="J1376"/>
  <c r="J1372"/>
  <c r="J1369"/>
  <c r="J1365"/>
  <c r="J1363"/>
  <c r="J1359"/>
  <c r="J1350"/>
  <c r="J1346"/>
  <c r="J1342"/>
  <c r="J1338"/>
  <c r="J1334"/>
  <c r="J1330"/>
  <c r="J1304"/>
  <c r="J1325"/>
  <c r="J1308"/>
  <c r="J1318"/>
  <c r="J1306"/>
  <c r="J1312"/>
  <c r="J1309"/>
  <c r="J1299"/>
  <c r="J1295"/>
  <c r="J1291"/>
  <c r="J1287"/>
  <c r="J1283"/>
  <c r="J1279"/>
  <c r="J1259"/>
  <c r="J1273"/>
  <c r="J1271"/>
  <c r="J1267"/>
  <c r="J1256"/>
  <c r="J1264"/>
  <c r="J1247"/>
  <c r="J1249"/>
  <c r="J1202"/>
  <c r="J1200"/>
  <c r="J1149"/>
  <c r="J1145"/>
  <c r="J1141"/>
  <c r="J1137"/>
  <c r="J1133"/>
  <c r="J1129"/>
  <c r="J1112"/>
  <c r="J1125"/>
  <c r="J1109"/>
  <c r="J1119"/>
  <c r="J1117"/>
  <c r="J1111"/>
  <c r="J1095"/>
  <c r="J1091"/>
  <c r="J1087"/>
  <c r="J1083"/>
  <c r="J1079"/>
  <c r="J1075"/>
  <c r="J1059"/>
  <c r="J1071"/>
  <c r="J1098"/>
  <c r="J1066"/>
  <c r="J1101"/>
  <c r="J1100"/>
  <c r="J1060"/>
  <c r="J1049"/>
  <c r="J1045"/>
  <c r="J1041"/>
  <c r="J1037"/>
  <c r="J1033"/>
  <c r="J1029"/>
  <c r="J1027"/>
  <c r="J1003"/>
  <c r="J1004"/>
  <c r="J1019"/>
  <c r="J1010"/>
  <c r="J1017"/>
  <c r="J1799"/>
  <c r="J1793"/>
  <c r="J1781"/>
  <c r="J1800"/>
  <c r="J1796"/>
  <c r="J1792"/>
  <c r="J1788"/>
  <c r="J1784"/>
  <c r="J1780"/>
  <c r="J1776"/>
  <c r="J1774"/>
  <c r="J1770"/>
  <c r="J1766"/>
  <c r="J1762"/>
  <c r="J1758"/>
  <c r="J1752"/>
  <c r="J1748"/>
  <c r="J1744"/>
  <c r="J1738"/>
  <c r="J1734"/>
  <c r="J1730"/>
  <c r="J1726"/>
  <c r="J1722"/>
  <c r="J1718"/>
  <c r="J1714"/>
  <c r="J1710"/>
  <c r="J1706"/>
  <c r="J1702"/>
  <c r="J1698"/>
  <c r="J1694"/>
  <c r="J1690"/>
  <c r="J1686"/>
  <c r="J1682"/>
  <c r="J1678"/>
  <c r="J1674"/>
  <c r="J1670"/>
  <c r="J1666"/>
  <c r="J1662"/>
  <c r="J1658"/>
  <c r="J1654"/>
  <c r="K1650"/>
  <c r="J1650"/>
  <c r="K1646"/>
  <c r="J1646"/>
  <c r="K1642"/>
  <c r="J1642"/>
  <c r="K1640"/>
  <c r="J1640"/>
  <c r="K1636"/>
  <c r="J1636"/>
  <c r="K1632"/>
  <c r="J1632"/>
  <c r="K1630"/>
  <c r="J1630"/>
  <c r="K1628"/>
  <c r="J1628"/>
  <c r="K1626"/>
  <c r="J1626"/>
  <c r="K1624"/>
  <c r="J1624"/>
  <c r="K1620"/>
  <c r="J1620"/>
  <c r="K1616"/>
  <c r="J1616"/>
  <c r="K1612"/>
  <c r="J1612"/>
  <c r="K1608"/>
  <c r="J1608"/>
  <c r="K1604"/>
  <c r="J1604"/>
  <c r="J1590"/>
  <c r="J1586"/>
  <c r="J1582"/>
  <c r="J1578"/>
  <c r="J1574"/>
  <c r="J1570"/>
  <c r="J1566"/>
  <c r="J1562"/>
  <c r="J1558"/>
  <c r="J1554"/>
  <c r="J1550"/>
  <c r="J1546"/>
  <c r="J1542"/>
  <c r="J1538"/>
  <c r="J1534"/>
  <c r="J1530"/>
  <c r="J1526"/>
  <c r="J1522"/>
  <c r="J1518"/>
  <c r="J1514"/>
  <c r="J1510"/>
  <c r="J1506"/>
  <c r="J1502"/>
  <c r="J1498"/>
  <c r="J1494"/>
  <c r="J1490"/>
  <c r="J1486"/>
  <c r="J1482"/>
  <c r="J1478"/>
  <c r="J1474"/>
  <c r="J1468"/>
  <c r="J1464"/>
  <c r="J1460"/>
  <c r="J1456"/>
  <c r="J1451"/>
  <c r="J1447"/>
  <c r="J1443"/>
  <c r="J1439"/>
  <c r="J1435"/>
  <c r="J1431"/>
  <c r="J1427"/>
  <c r="J1423"/>
  <c r="J1419"/>
  <c r="J1415"/>
  <c r="J1412"/>
  <c r="J1408"/>
  <c r="J1404"/>
  <c r="J1399"/>
  <c r="J1395"/>
  <c r="J1391"/>
  <c r="J1387"/>
  <c r="J1383"/>
  <c r="J1379"/>
  <c r="J1377"/>
  <c r="J1373"/>
  <c r="J1370"/>
  <c r="J1366"/>
  <c r="J1356"/>
  <c r="J1360"/>
  <c r="J1351"/>
  <c r="J1347"/>
  <c r="J1345"/>
  <c r="J1343"/>
  <c r="J1339"/>
  <c r="J1335"/>
  <c r="J1331"/>
  <c r="J1328"/>
  <c r="J1326"/>
  <c r="J1322"/>
  <c r="J1315"/>
  <c r="J1314"/>
  <c r="J1311"/>
  <c r="J1302"/>
  <c r="J1298"/>
  <c r="J1294"/>
  <c r="J1290"/>
  <c r="J1286"/>
  <c r="J1282"/>
  <c r="J1278"/>
  <c r="J1276"/>
  <c r="J1260"/>
  <c r="J1270"/>
  <c r="J1254"/>
  <c r="J1258"/>
  <c r="J1262"/>
  <c r="J1251"/>
  <c r="J1201"/>
  <c r="J1152"/>
  <c r="J1148"/>
  <c r="J1144"/>
  <c r="J1138"/>
  <c r="J1136"/>
  <c r="J1130"/>
  <c r="J1113"/>
  <c r="J1126"/>
  <c r="J1122"/>
  <c r="J1120"/>
  <c r="J1106"/>
  <c r="J1107"/>
  <c r="J1096"/>
  <c r="J1092"/>
  <c r="J1088"/>
  <c r="J1084"/>
  <c r="J1080"/>
  <c r="J1076"/>
  <c r="J1097"/>
  <c r="J1056"/>
  <c r="J1070"/>
  <c r="J1067"/>
  <c r="J1063"/>
  <c r="J1102"/>
  <c r="J1052"/>
  <c r="J1048"/>
  <c r="J1044"/>
  <c r="J1040"/>
  <c r="J1036"/>
  <c r="J1032"/>
  <c r="J1014"/>
  <c r="J1026"/>
  <c r="J1012"/>
  <c r="J1022"/>
  <c r="J1015"/>
  <c r="J1018"/>
  <c r="J1007"/>
  <c r="J1000"/>
  <c r="J996"/>
  <c r="J992"/>
  <c r="J988"/>
  <c r="J984"/>
  <c r="J980"/>
  <c r="J978"/>
  <c r="J956"/>
  <c r="J973"/>
  <c r="J969"/>
  <c r="J960"/>
  <c r="J965"/>
  <c r="J950"/>
  <c r="J946"/>
  <c r="J942"/>
  <c r="J938"/>
  <c r="J934"/>
  <c r="J930"/>
  <c r="J927"/>
  <c r="J905"/>
  <c r="J951"/>
  <c r="J919"/>
  <c r="J915"/>
  <c r="J910"/>
  <c r="J909"/>
  <c r="J900"/>
  <c r="J896"/>
  <c r="J892"/>
  <c r="J888"/>
  <c r="J884"/>
  <c r="J880"/>
  <c r="J878"/>
  <c r="J858"/>
  <c r="J873"/>
  <c r="J869"/>
  <c r="J857"/>
  <c r="J856"/>
  <c r="J852"/>
  <c r="J848"/>
  <c r="J844"/>
  <c r="J840"/>
  <c r="J836"/>
  <c r="J832"/>
  <c r="J829"/>
  <c r="J826"/>
  <c r="J806"/>
  <c r="J821"/>
  <c r="J817"/>
  <c r="J825"/>
  <c r="J805"/>
  <c r="J800"/>
  <c r="J796"/>
  <c r="J792"/>
  <c r="J788"/>
  <c r="J784"/>
  <c r="J764"/>
  <c r="J760"/>
  <c r="J755"/>
  <c r="J772"/>
  <c r="J759"/>
  <c r="J756"/>
  <c r="J752"/>
  <c r="J748"/>
  <c r="J744"/>
  <c r="J740"/>
  <c r="J736"/>
  <c r="J732"/>
  <c r="J728"/>
  <c r="J726"/>
  <c r="J712"/>
  <c r="J722"/>
  <c r="J706"/>
  <c r="J705"/>
  <c r="J707"/>
  <c r="J699"/>
  <c r="J695"/>
  <c r="J691"/>
  <c r="J687"/>
  <c r="J683"/>
  <c r="J679"/>
  <c r="J676"/>
  <c r="J658"/>
  <c r="J657"/>
  <c r="J668"/>
  <c r="J662"/>
  <c r="J664"/>
  <c r="J652"/>
  <c r="J648"/>
  <c r="J644"/>
  <c r="J640"/>
  <c r="J636"/>
  <c r="J632"/>
  <c r="J628"/>
  <c r="J626"/>
  <c r="J607"/>
  <c r="J621"/>
  <c r="J614"/>
  <c r="J617"/>
  <c r="J612"/>
  <c r="J599"/>
  <c r="J595"/>
  <c r="J591"/>
  <c r="J587"/>
  <c r="J583"/>
  <c r="J579"/>
  <c r="J578"/>
  <c r="J559"/>
  <c r="J555"/>
  <c r="J570"/>
  <c r="J556"/>
  <c r="J561"/>
  <c r="J550"/>
  <c r="J546"/>
  <c r="J542"/>
  <c r="J538"/>
  <c r="J534"/>
  <c r="J530"/>
  <c r="J529"/>
  <c r="J514"/>
  <c r="J507"/>
  <c r="J520"/>
  <c r="J510"/>
  <c r="J505"/>
  <c r="J450"/>
  <c r="J446"/>
  <c r="J442"/>
  <c r="J438"/>
  <c r="J434"/>
  <c r="J430"/>
  <c r="J427"/>
  <c r="J424"/>
  <c r="J420"/>
  <c r="J417"/>
  <c r="J413"/>
  <c r="J412"/>
  <c r="J408"/>
  <c r="J397"/>
  <c r="J393"/>
  <c r="J389"/>
  <c r="J385"/>
  <c r="J381"/>
  <c r="J377"/>
  <c r="J375"/>
  <c r="J371"/>
  <c r="J353"/>
  <c r="J372"/>
  <c r="J355"/>
  <c r="J359"/>
  <c r="J350"/>
  <c r="J346"/>
  <c r="J342"/>
  <c r="J338"/>
  <c r="J334"/>
  <c r="J330"/>
  <c r="J327"/>
  <c r="J324"/>
  <c r="J320"/>
  <c r="J317"/>
  <c r="J313"/>
  <c r="J311"/>
  <c r="J305"/>
  <c r="J297"/>
  <c r="J293"/>
  <c r="J289"/>
  <c r="J285"/>
  <c r="J281"/>
  <c r="J277"/>
  <c r="J275"/>
  <c r="J271"/>
  <c r="J254"/>
  <c r="J256"/>
  <c r="J302"/>
  <c r="J258"/>
  <c r="J250"/>
  <c r="J246"/>
  <c r="J242"/>
  <c r="J238"/>
  <c r="J234"/>
  <c r="J230"/>
  <c r="J227"/>
  <c r="J223"/>
  <c r="J205"/>
  <c r="J218"/>
  <c r="J210"/>
  <c r="J213"/>
  <c r="J202"/>
  <c r="J198"/>
  <c r="J194"/>
  <c r="J190"/>
  <c r="J186"/>
  <c r="J182"/>
  <c r="J153"/>
  <c r="J176"/>
  <c r="J155"/>
  <c r="J171"/>
  <c r="J164"/>
  <c r="J165"/>
  <c r="J151"/>
  <c r="J147"/>
  <c r="J143"/>
  <c r="J139"/>
  <c r="J135"/>
  <c r="J131"/>
  <c r="J127"/>
  <c r="J122"/>
  <c r="J105"/>
  <c r="J106"/>
  <c r="J109"/>
  <c r="J113"/>
  <c r="J99"/>
  <c r="J95"/>
  <c r="J91"/>
  <c r="J87"/>
  <c r="J83"/>
  <c r="J79"/>
  <c r="J75"/>
  <c r="J71"/>
  <c r="J68"/>
  <c r="J100"/>
  <c r="J63"/>
  <c r="J62"/>
  <c r="J57"/>
  <c r="J48"/>
  <c r="J44"/>
  <c r="J40"/>
  <c r="J36"/>
  <c r="J32"/>
  <c r="J28"/>
  <c r="J24"/>
  <c r="J20"/>
  <c r="J3"/>
  <c r="J1011"/>
  <c r="J1001"/>
  <c r="J999"/>
  <c r="J997"/>
  <c r="J995"/>
  <c r="J991"/>
  <c r="J987"/>
  <c r="J983"/>
  <c r="J955"/>
  <c r="J957"/>
  <c r="J974"/>
  <c r="J972"/>
  <c r="J968"/>
  <c r="J958"/>
  <c r="J962"/>
  <c r="J949"/>
  <c r="J945"/>
  <c r="J941"/>
  <c r="J935"/>
  <c r="J931"/>
  <c r="J928"/>
  <c r="J907"/>
  <c r="J924"/>
  <c r="J925"/>
  <c r="J918"/>
  <c r="J911"/>
  <c r="J903"/>
  <c r="J908"/>
  <c r="J899"/>
  <c r="J895"/>
  <c r="J891"/>
  <c r="J887"/>
  <c r="J883"/>
  <c r="J853"/>
  <c r="J877"/>
  <c r="J874"/>
  <c r="J872"/>
  <c r="J868"/>
  <c r="J865"/>
  <c r="J855"/>
  <c r="J851"/>
  <c r="J847"/>
  <c r="J843"/>
  <c r="J839"/>
  <c r="J835"/>
  <c r="J831"/>
  <c r="J811"/>
  <c r="J804"/>
  <c r="J810"/>
  <c r="J820"/>
  <c r="J816"/>
  <c r="J814"/>
  <c r="J812"/>
  <c r="J799"/>
  <c r="J795"/>
  <c r="J791"/>
  <c r="J787"/>
  <c r="J783"/>
  <c r="J762"/>
  <c r="J779"/>
  <c r="J776"/>
  <c r="J774"/>
  <c r="J771"/>
  <c r="J753"/>
  <c r="J765"/>
  <c r="J751"/>
  <c r="J747"/>
  <c r="J743"/>
  <c r="J739"/>
  <c r="J735"/>
  <c r="J731"/>
  <c r="J711"/>
  <c r="J725"/>
  <c r="J723"/>
  <c r="J721"/>
  <c r="J718"/>
  <c r="J716"/>
  <c r="J713"/>
  <c r="J698"/>
  <c r="J694"/>
  <c r="J690"/>
  <c r="J686"/>
  <c r="J682"/>
  <c r="J680"/>
  <c r="J661"/>
  <c r="J674"/>
  <c r="J672"/>
  <c r="J669"/>
  <c r="J666"/>
  <c r="J665"/>
  <c r="J663"/>
  <c r="J649"/>
  <c r="J645"/>
  <c r="J641"/>
  <c r="J637"/>
  <c r="J633"/>
  <c r="J629"/>
  <c r="J605"/>
  <c r="J624"/>
  <c r="J622"/>
  <c r="J618"/>
  <c r="J604"/>
  <c r="J613"/>
  <c r="J600"/>
  <c r="J596"/>
  <c r="J592"/>
  <c r="J588"/>
  <c r="J584"/>
  <c r="J580"/>
  <c r="J562"/>
  <c r="J563"/>
  <c r="J574"/>
  <c r="J571"/>
  <c r="J557"/>
  <c r="J565"/>
  <c r="J564"/>
  <c r="J549"/>
  <c r="J545"/>
  <c r="J541"/>
  <c r="J537"/>
  <c r="J533"/>
  <c r="J503"/>
  <c r="J528"/>
  <c r="J525"/>
  <c r="J523"/>
  <c r="J519"/>
  <c r="J517"/>
  <c r="J513"/>
  <c r="J447"/>
  <c r="J443"/>
  <c r="J439"/>
  <c r="J435"/>
  <c r="J431"/>
  <c r="J452"/>
  <c r="J425"/>
  <c r="J421"/>
  <c r="J418"/>
  <c r="J414"/>
  <c r="J403"/>
  <c r="J405"/>
  <c r="J398"/>
  <c r="J394"/>
  <c r="J390"/>
  <c r="J386"/>
  <c r="J384"/>
  <c r="J382"/>
  <c r="J380"/>
  <c r="J378"/>
  <c r="J401"/>
  <c r="J374"/>
  <c r="J370"/>
  <c r="J368"/>
  <c r="J365"/>
  <c r="J402"/>
  <c r="J360"/>
  <c r="J358"/>
  <c r="J347"/>
  <c r="J343"/>
  <c r="J339"/>
  <c r="J335"/>
  <c r="J331"/>
  <c r="J351"/>
  <c r="J325"/>
  <c r="J321"/>
  <c r="J318"/>
  <c r="J314"/>
  <c r="J312"/>
  <c r="J308"/>
  <c r="J298"/>
  <c r="J294"/>
  <c r="J290"/>
  <c r="J286"/>
  <c r="J282"/>
  <c r="J278"/>
  <c r="J257"/>
  <c r="J272"/>
  <c r="J268"/>
  <c r="J267"/>
  <c r="J264"/>
  <c r="J301"/>
  <c r="J261"/>
  <c r="J249"/>
  <c r="J245"/>
  <c r="J241"/>
  <c r="J237"/>
  <c r="J233"/>
  <c r="J229"/>
  <c r="J226"/>
  <c r="J208"/>
  <c r="J220"/>
  <c r="J217"/>
  <c r="J215"/>
  <c r="J212"/>
  <c r="J201"/>
  <c r="J197"/>
  <c r="J193"/>
  <c r="J189"/>
  <c r="J185"/>
  <c r="J181"/>
  <c r="J177"/>
  <c r="J160"/>
  <c r="J173"/>
  <c r="J158"/>
  <c r="J168"/>
  <c r="J162"/>
  <c r="J150"/>
  <c r="J144"/>
  <c r="J142"/>
  <c r="J140"/>
  <c r="J138"/>
  <c r="J136"/>
  <c r="J134"/>
  <c r="J132"/>
  <c r="J130"/>
  <c r="J128"/>
  <c r="J126"/>
  <c r="J104"/>
  <c r="J123"/>
  <c r="J110"/>
  <c r="J119"/>
  <c r="J117"/>
  <c r="J115"/>
  <c r="J112"/>
  <c r="J98"/>
  <c r="J94"/>
  <c r="J90"/>
  <c r="J86"/>
  <c r="J82"/>
  <c r="J78"/>
  <c r="J74"/>
  <c r="J70"/>
  <c r="J67"/>
  <c r="J65"/>
  <c r="J54"/>
  <c r="J61"/>
  <c r="J58"/>
  <c r="J47"/>
  <c r="J43"/>
  <c r="J39"/>
  <c r="J35"/>
  <c r="J31"/>
  <c r="J27"/>
  <c r="J23"/>
  <c r="J19"/>
  <c r="J16"/>
  <c r="J5"/>
  <c r="J15"/>
  <c r="J13"/>
  <c r="J51"/>
  <c r="J993"/>
  <c r="J989"/>
  <c r="J985"/>
  <c r="J981"/>
  <c r="J964"/>
  <c r="J976"/>
  <c r="J975"/>
  <c r="J970"/>
  <c r="J961"/>
  <c r="J966"/>
  <c r="J954"/>
  <c r="J947"/>
  <c r="J943"/>
  <c r="J939"/>
  <c r="J937"/>
  <c r="J933"/>
  <c r="J904"/>
  <c r="J952"/>
  <c r="J922"/>
  <c r="J920"/>
  <c r="J916"/>
  <c r="J906"/>
  <c r="J913"/>
  <c r="J901"/>
  <c r="J897"/>
  <c r="J893"/>
  <c r="J889"/>
  <c r="J885"/>
  <c r="J881"/>
  <c r="J862"/>
  <c r="J854"/>
  <c r="J859"/>
  <c r="J870"/>
  <c r="J866"/>
  <c r="J864"/>
  <c r="J863"/>
  <c r="J849"/>
  <c r="J845"/>
  <c r="J841"/>
  <c r="J837"/>
  <c r="J833"/>
  <c r="J803"/>
  <c r="J827"/>
  <c r="J824"/>
  <c r="J822"/>
  <c r="J818"/>
  <c r="J815"/>
  <c r="J813"/>
  <c r="J801"/>
  <c r="J797"/>
  <c r="J793"/>
  <c r="J789"/>
  <c r="J785"/>
  <c r="J781"/>
  <c r="J767"/>
  <c r="J777"/>
  <c r="J761"/>
  <c r="J773"/>
  <c r="J769"/>
  <c r="J775"/>
  <c r="J757"/>
  <c r="J749"/>
  <c r="J745"/>
  <c r="J741"/>
  <c r="J737"/>
  <c r="J733"/>
  <c r="J729"/>
  <c r="J704"/>
  <c r="J724"/>
  <c r="J703"/>
  <c r="J719"/>
  <c r="J717"/>
  <c r="J714"/>
  <c r="J700"/>
  <c r="J696"/>
  <c r="J692"/>
  <c r="J688"/>
  <c r="J684"/>
  <c r="J678"/>
  <c r="J655"/>
  <c r="J673"/>
  <c r="J671"/>
  <c r="J667"/>
  <c r="J702"/>
  <c r="J659"/>
  <c r="J651"/>
  <c r="J647"/>
  <c r="J643"/>
  <c r="J639"/>
  <c r="J635"/>
  <c r="J631"/>
  <c r="J615"/>
  <c r="J625"/>
  <c r="J623"/>
  <c r="J620"/>
  <c r="J611"/>
  <c r="J606"/>
  <c r="J616"/>
  <c r="J598"/>
  <c r="J594"/>
  <c r="J590"/>
  <c r="J586"/>
  <c r="J582"/>
  <c r="J553"/>
  <c r="J577"/>
  <c r="J554"/>
  <c r="J573"/>
  <c r="J569"/>
  <c r="J567"/>
  <c r="J560"/>
  <c r="J551"/>
  <c r="J547"/>
  <c r="J543"/>
  <c r="J539"/>
  <c r="J535"/>
  <c r="J531"/>
  <c r="J512"/>
  <c r="J504"/>
  <c r="J524"/>
  <c r="J521"/>
  <c r="J511"/>
  <c r="J526"/>
  <c r="J515"/>
  <c r="J449"/>
  <c r="J445"/>
  <c r="J441"/>
  <c r="J437"/>
  <c r="J433"/>
  <c r="J429"/>
  <c r="J406"/>
  <c r="J451"/>
  <c r="J419"/>
  <c r="J416"/>
  <c r="J423"/>
  <c r="J411"/>
  <c r="J409"/>
  <c r="J396"/>
  <c r="J392"/>
  <c r="J388"/>
  <c r="J354"/>
  <c r="J400"/>
  <c r="J367"/>
  <c r="J364"/>
  <c r="J362"/>
  <c r="J356"/>
  <c r="J349"/>
  <c r="J345"/>
  <c r="J341"/>
  <c r="J337"/>
  <c r="J333"/>
  <c r="J329"/>
  <c r="J304"/>
  <c r="J323"/>
  <c r="J319"/>
  <c r="J316"/>
  <c r="J352"/>
  <c r="J310"/>
  <c r="J307"/>
  <c r="J296"/>
  <c r="J292"/>
  <c r="J288"/>
  <c r="J284"/>
  <c r="J280"/>
  <c r="J300"/>
  <c r="J274"/>
  <c r="J270"/>
  <c r="J253"/>
  <c r="J266"/>
  <c r="J263"/>
  <c r="J259"/>
  <c r="J251"/>
  <c r="J247"/>
  <c r="J243"/>
  <c r="J239"/>
  <c r="J235"/>
  <c r="J231"/>
  <c r="J207"/>
  <c r="J224"/>
  <c r="J221"/>
  <c r="J206"/>
  <c r="J216"/>
  <c r="J214"/>
  <c r="J211"/>
  <c r="J199"/>
  <c r="J195"/>
  <c r="J191"/>
  <c r="J187"/>
  <c r="J183"/>
  <c r="J179"/>
  <c r="J159"/>
  <c r="J157"/>
  <c r="J174"/>
  <c r="J156"/>
  <c r="J169"/>
  <c r="J166"/>
  <c r="J154"/>
  <c r="J148"/>
  <c r="J146"/>
  <c r="J120"/>
  <c r="J107"/>
  <c r="J116"/>
  <c r="J114"/>
  <c r="J111"/>
  <c r="J96"/>
  <c r="J92"/>
  <c r="J88"/>
  <c r="J84"/>
  <c r="J80"/>
  <c r="J76"/>
  <c r="J72"/>
  <c r="J55"/>
  <c r="J66"/>
  <c r="J101"/>
  <c r="J102"/>
  <c r="J59"/>
  <c r="J49"/>
  <c r="J45"/>
  <c r="J41"/>
  <c r="J37"/>
  <c r="J33"/>
  <c r="J29"/>
  <c r="J25"/>
  <c r="J21"/>
  <c r="J17"/>
  <c r="J1061"/>
  <c r="J1099"/>
  <c r="J1050"/>
  <c r="J1046"/>
  <c r="J1042"/>
  <c r="J1038"/>
  <c r="J1034"/>
  <c r="J1030"/>
  <c r="J1028"/>
  <c r="J1024"/>
  <c r="J1013"/>
  <c r="J1020"/>
  <c r="J1016"/>
  <c r="J1005"/>
  <c r="J1002"/>
  <c r="J998"/>
  <c r="J994"/>
  <c r="J990"/>
  <c r="J986"/>
  <c r="J982"/>
  <c r="J979"/>
  <c r="J977"/>
  <c r="J963"/>
  <c r="J971"/>
  <c r="J967"/>
  <c r="J959"/>
  <c r="J953"/>
  <c r="J948"/>
  <c r="J944"/>
  <c r="J940"/>
  <c r="J936"/>
  <c r="J932"/>
  <c r="J929"/>
  <c r="J926"/>
  <c r="J923"/>
  <c r="J921"/>
  <c r="J917"/>
  <c r="J912"/>
  <c r="J914"/>
  <c r="J902"/>
  <c r="J898"/>
  <c r="J894"/>
  <c r="J890"/>
  <c r="J886"/>
  <c r="J882"/>
  <c r="J879"/>
  <c r="J876"/>
  <c r="J860"/>
  <c r="J871"/>
  <c r="J867"/>
  <c r="J875"/>
  <c r="J861"/>
  <c r="J850"/>
  <c r="J846"/>
  <c r="J842"/>
  <c r="J838"/>
  <c r="J834"/>
  <c r="J830"/>
  <c r="J828"/>
  <c r="J809"/>
  <c r="J823"/>
  <c r="J819"/>
  <c r="J808"/>
  <c r="J807"/>
  <c r="J802"/>
  <c r="J798"/>
  <c r="J794"/>
  <c r="J790"/>
  <c r="J786"/>
  <c r="J782"/>
  <c r="J780"/>
  <c r="J754"/>
  <c r="J778"/>
  <c r="J763"/>
  <c r="J758"/>
  <c r="J770"/>
  <c r="J768"/>
  <c r="J766"/>
  <c r="J750"/>
  <c r="J746"/>
  <c r="J742"/>
  <c r="J738"/>
  <c r="J734"/>
  <c r="J730"/>
  <c r="J727"/>
  <c r="J709"/>
  <c r="J708"/>
  <c r="J720"/>
  <c r="J710"/>
  <c r="J715"/>
  <c r="J701"/>
  <c r="J697"/>
  <c r="J693"/>
  <c r="J689"/>
  <c r="J685"/>
  <c r="J681"/>
  <c r="J677"/>
  <c r="J675"/>
  <c r="J660"/>
  <c r="J670"/>
  <c r="J653"/>
  <c r="J654"/>
  <c r="J656"/>
  <c r="J650"/>
  <c r="J646"/>
  <c r="J642"/>
  <c r="J638"/>
  <c r="J634"/>
  <c r="J630"/>
  <c r="J627"/>
  <c r="J610"/>
  <c r="J608"/>
  <c r="J619"/>
  <c r="J609"/>
  <c r="J603"/>
  <c r="J601"/>
  <c r="J597"/>
  <c r="J593"/>
  <c r="J589"/>
  <c r="J585"/>
  <c r="J581"/>
  <c r="J575"/>
  <c r="J576"/>
  <c r="J558"/>
  <c r="J572"/>
  <c r="J568"/>
  <c r="J566"/>
  <c r="J602"/>
  <c r="J552"/>
  <c r="J548"/>
  <c r="J544"/>
  <c r="J540"/>
  <c r="J536"/>
  <c r="J532"/>
  <c r="J506"/>
  <c r="J527"/>
  <c r="J508"/>
  <c r="J522"/>
  <c r="J518"/>
  <c r="J516"/>
  <c r="J509"/>
  <c r="J448"/>
  <c r="J444"/>
  <c r="J440"/>
  <c r="J436"/>
  <c r="J432"/>
  <c r="J428"/>
  <c r="J426"/>
  <c r="J422"/>
  <c r="J404"/>
  <c r="J415"/>
  <c r="J407"/>
  <c r="J410"/>
  <c r="J399"/>
  <c r="J395"/>
  <c r="J391"/>
  <c r="J387"/>
  <c r="J383"/>
  <c r="J379"/>
  <c r="J376"/>
  <c r="J373"/>
  <c r="J369"/>
  <c r="J366"/>
  <c r="J363"/>
  <c r="J361"/>
  <c r="J357"/>
  <c r="J348"/>
  <c r="J344"/>
  <c r="J340"/>
  <c r="J336"/>
  <c r="J332"/>
  <c r="J328"/>
  <c r="J326"/>
  <c r="J322"/>
  <c r="J303"/>
  <c r="J315"/>
  <c r="J306"/>
  <c r="J309"/>
  <c r="J299"/>
  <c r="J295"/>
  <c r="J291"/>
  <c r="J287"/>
  <c r="J283"/>
  <c r="J279"/>
  <c r="J276"/>
  <c r="J273"/>
  <c r="J269"/>
  <c r="J255"/>
  <c r="J265"/>
  <c r="J260"/>
  <c r="J262"/>
  <c r="J252"/>
  <c r="J248"/>
  <c r="J244"/>
  <c r="J240"/>
  <c r="J236"/>
  <c r="J232"/>
  <c r="J228"/>
  <c r="J225"/>
  <c r="J222"/>
  <c r="J219"/>
  <c r="J203"/>
  <c r="J204"/>
  <c r="J209"/>
  <c r="J200"/>
  <c r="J196"/>
  <c r="J192"/>
  <c r="J188"/>
  <c r="J184"/>
  <c r="J180"/>
  <c r="J178"/>
  <c r="J161"/>
  <c r="J175"/>
  <c r="J172"/>
  <c r="J170"/>
  <c r="J167"/>
  <c r="J163"/>
  <c r="J149"/>
  <c r="J145"/>
  <c r="J141"/>
  <c r="J137"/>
  <c r="J133"/>
  <c r="J129"/>
  <c r="J125"/>
  <c r="J124"/>
  <c r="J121"/>
  <c r="J118"/>
  <c r="J103"/>
  <c r="J152"/>
  <c r="J108"/>
  <c r="J97"/>
  <c r="J93"/>
  <c r="J89"/>
  <c r="J85"/>
  <c r="J81"/>
  <c r="J77"/>
  <c r="J73"/>
  <c r="J69"/>
  <c r="J53"/>
  <c r="J64"/>
  <c r="J56"/>
  <c r="J60"/>
  <c r="J50"/>
  <c r="J46"/>
  <c r="J42"/>
  <c r="J38"/>
  <c r="J34"/>
  <c r="J30"/>
  <c r="J26"/>
  <c r="J22"/>
  <c r="J18"/>
  <c r="J52"/>
  <c r="J4"/>
  <c r="J14"/>
  <c r="J7"/>
  <c r="J12"/>
  <c r="F1802"/>
  <c r="E1802"/>
  <c r="D1802"/>
  <c r="C1802"/>
  <c r="B1802"/>
  <c r="F1801"/>
  <c r="E1801"/>
  <c r="D1801"/>
  <c r="C1801"/>
  <c r="B1801"/>
  <c r="F1800"/>
  <c r="E1800"/>
  <c r="D1800"/>
  <c r="C1800"/>
  <c r="B1800"/>
  <c r="F1799"/>
  <c r="E1799"/>
  <c r="D1799"/>
  <c r="C1799"/>
  <c r="B1799"/>
  <c r="F1798"/>
  <c r="E1798"/>
  <c r="D1798"/>
  <c r="C1798"/>
  <c r="B1798"/>
  <c r="F1797"/>
  <c r="E1797"/>
  <c r="D1797"/>
  <c r="C1797"/>
  <c r="B1797"/>
  <c r="F1796"/>
  <c r="E1796"/>
  <c r="D1796"/>
  <c r="C1796"/>
  <c r="B1796"/>
  <c r="F1795"/>
  <c r="E1795"/>
  <c r="D1795"/>
  <c r="C1795"/>
  <c r="B1795"/>
  <c r="F1794"/>
  <c r="E1794"/>
  <c r="D1794"/>
  <c r="C1794"/>
  <c r="B1794"/>
  <c r="F1793"/>
  <c r="E1793"/>
  <c r="D1793"/>
  <c r="C1793"/>
  <c r="B1793"/>
  <c r="F1792"/>
  <c r="E1792"/>
  <c r="D1792"/>
  <c r="C1792"/>
  <c r="B1792"/>
  <c r="F1791"/>
  <c r="E1791"/>
  <c r="D1791"/>
  <c r="C1791"/>
  <c r="B1791"/>
  <c r="F1790"/>
  <c r="E1790"/>
  <c r="D1790"/>
  <c r="C1790"/>
  <c r="B1790"/>
  <c r="F1789"/>
  <c r="E1789"/>
  <c r="D1789"/>
  <c r="C1789"/>
  <c r="B1789"/>
  <c r="F1788"/>
  <c r="E1788"/>
  <c r="D1788"/>
  <c r="C1788"/>
  <c r="B1788"/>
  <c r="F1787"/>
  <c r="E1787"/>
  <c r="D1787"/>
  <c r="C1787"/>
  <c r="B1787"/>
  <c r="F1786"/>
  <c r="E1786"/>
  <c r="D1786"/>
  <c r="C1786"/>
  <c r="B1786"/>
  <c r="F1785"/>
  <c r="E1785"/>
  <c r="D1785"/>
  <c r="C1785"/>
  <c r="B1785"/>
  <c r="F1784"/>
  <c r="E1784"/>
  <c r="D1784"/>
  <c r="C1784"/>
  <c r="B1784"/>
  <c r="F1783"/>
  <c r="E1783"/>
  <c r="D1783"/>
  <c r="C1783"/>
  <c r="B1783"/>
  <c r="F1782"/>
  <c r="E1782"/>
  <c r="D1782"/>
  <c r="C1782"/>
  <c r="B1782"/>
  <c r="F1781"/>
  <c r="E1781"/>
  <c r="D1781"/>
  <c r="C1781"/>
  <c r="B1781"/>
  <c r="F1780"/>
  <c r="E1780"/>
  <c r="D1780"/>
  <c r="C1780"/>
  <c r="B1780"/>
  <c r="F1779"/>
  <c r="E1779"/>
  <c r="D1779"/>
  <c r="C1779"/>
  <c r="B1779"/>
  <c r="F1778"/>
  <c r="E1778"/>
  <c r="D1778"/>
  <c r="C1778"/>
  <c r="B1778"/>
  <c r="F1777"/>
  <c r="E1777"/>
  <c r="D1777"/>
  <c r="C1777"/>
  <c r="B1777"/>
  <c r="F1776"/>
  <c r="E1776"/>
  <c r="D1776"/>
  <c r="C1776"/>
  <c r="B1776"/>
  <c r="F1775"/>
  <c r="E1775"/>
  <c r="D1775"/>
  <c r="C1775"/>
  <c r="B1775"/>
  <c r="F1774"/>
  <c r="E1774"/>
  <c r="D1774"/>
  <c r="C1774"/>
  <c r="B1774"/>
  <c r="F1773"/>
  <c r="E1773"/>
  <c r="D1773"/>
  <c r="C1773"/>
  <c r="B1773"/>
  <c r="F1772"/>
  <c r="E1772"/>
  <c r="D1772"/>
  <c r="C1772"/>
  <c r="B1772"/>
  <c r="F1771"/>
  <c r="E1771"/>
  <c r="D1771"/>
  <c r="C1771"/>
  <c r="B1771"/>
  <c r="F1770"/>
  <c r="E1770"/>
  <c r="D1770"/>
  <c r="C1770"/>
  <c r="B1770"/>
  <c r="F1769"/>
  <c r="E1769"/>
  <c r="D1769"/>
  <c r="C1769"/>
  <c r="B1769"/>
  <c r="F1766"/>
  <c r="E1766"/>
  <c r="D1766"/>
  <c r="C1766"/>
  <c r="B1766"/>
  <c r="F1767"/>
  <c r="E1767"/>
  <c r="D1767"/>
  <c r="C1767"/>
  <c r="B1767"/>
  <c r="F1768"/>
  <c r="E1768"/>
  <c r="D1768"/>
  <c r="C1768"/>
  <c r="B1768"/>
  <c r="F1765"/>
  <c r="E1765"/>
  <c r="D1765"/>
  <c r="C1765"/>
  <c r="B1765"/>
  <c r="F1764"/>
  <c r="E1764"/>
  <c r="D1764"/>
  <c r="C1764"/>
  <c r="B1764"/>
  <c r="F1755"/>
  <c r="E1755"/>
  <c r="D1755"/>
  <c r="C1755"/>
  <c r="B1755"/>
  <c r="F1762"/>
  <c r="E1762"/>
  <c r="D1762"/>
  <c r="C1762"/>
  <c r="B1762"/>
  <c r="F1761"/>
  <c r="E1761"/>
  <c r="D1761"/>
  <c r="C1761"/>
  <c r="B1761"/>
  <c r="F1760"/>
  <c r="E1760"/>
  <c r="D1760"/>
  <c r="C1760"/>
  <c r="B1760"/>
  <c r="F1759"/>
  <c r="E1759"/>
  <c r="D1759"/>
  <c r="C1759"/>
  <c r="B1759"/>
  <c r="F1758"/>
  <c r="E1758"/>
  <c r="D1758"/>
  <c r="C1758"/>
  <c r="B1758"/>
  <c r="F1757"/>
  <c r="E1757"/>
  <c r="D1757"/>
  <c r="C1757"/>
  <c r="B1757"/>
  <c r="F1756"/>
  <c r="E1756"/>
  <c r="D1756"/>
  <c r="C1756"/>
  <c r="B1756"/>
  <c r="F1763"/>
  <c r="E1763"/>
  <c r="D1763"/>
  <c r="C1763"/>
  <c r="B1763"/>
  <c r="F1754"/>
  <c r="E1754"/>
  <c r="D1754"/>
  <c r="C1754"/>
  <c r="B1754"/>
  <c r="F1753"/>
  <c r="E1753"/>
  <c r="D1753"/>
  <c r="C1753"/>
  <c r="B1753"/>
  <c r="F1752"/>
  <c r="E1752"/>
  <c r="D1752"/>
  <c r="C1752"/>
  <c r="B1752"/>
  <c r="F1751"/>
  <c r="E1751"/>
  <c r="D1751"/>
  <c r="C1751"/>
  <c r="B1751"/>
  <c r="F1750"/>
  <c r="E1750"/>
  <c r="D1750"/>
  <c r="C1750"/>
  <c r="B1750"/>
  <c r="F1749"/>
  <c r="E1749"/>
  <c r="D1749"/>
  <c r="C1749"/>
  <c r="B1749"/>
  <c r="F1748"/>
  <c r="E1748"/>
  <c r="D1748"/>
  <c r="C1748"/>
  <c r="B1748"/>
  <c r="F1747"/>
  <c r="E1747"/>
  <c r="D1747"/>
  <c r="C1747"/>
  <c r="B1747"/>
  <c r="F1746"/>
  <c r="E1746"/>
  <c r="D1746"/>
  <c r="C1746"/>
  <c r="B1746"/>
  <c r="F1745"/>
  <c r="E1745"/>
  <c r="D1745"/>
  <c r="C1745"/>
  <c r="B1745"/>
  <c r="F1744"/>
  <c r="E1744"/>
  <c r="D1744"/>
  <c r="C1744"/>
  <c r="B1744"/>
  <c r="F1743"/>
  <c r="E1743"/>
  <c r="D1743"/>
  <c r="C1743"/>
  <c r="B1743"/>
  <c r="F1742"/>
  <c r="E1742"/>
  <c r="D1742"/>
  <c r="C1742"/>
  <c r="B1742"/>
  <c r="F1741"/>
  <c r="E1741"/>
  <c r="D1741"/>
  <c r="C1741"/>
  <c r="B1741"/>
  <c r="F1740"/>
  <c r="E1740"/>
  <c r="D1740"/>
  <c r="C1740"/>
  <c r="B1740"/>
  <c r="F1739"/>
  <c r="E1739"/>
  <c r="D1739"/>
  <c r="C1739"/>
  <c r="B1739"/>
  <c r="F1738"/>
  <c r="E1738"/>
  <c r="D1738"/>
  <c r="C1738"/>
  <c r="B1738"/>
  <c r="F1737"/>
  <c r="E1737"/>
  <c r="D1737"/>
  <c r="C1737"/>
  <c r="B1737"/>
  <c r="F1736"/>
  <c r="E1736"/>
  <c r="D1736"/>
  <c r="C1736"/>
  <c r="B1736"/>
  <c r="F1735"/>
  <c r="E1735"/>
  <c r="D1735"/>
  <c r="C1735"/>
  <c r="B1735"/>
  <c r="F1734"/>
  <c r="E1734"/>
  <c r="D1734"/>
  <c r="C1734"/>
  <c r="B1734"/>
  <c r="F1733"/>
  <c r="E1733"/>
  <c r="D1733"/>
  <c r="C1733"/>
  <c r="B1733"/>
  <c r="F1732"/>
  <c r="E1732"/>
  <c r="D1732"/>
  <c r="C1732"/>
  <c r="B1732"/>
  <c r="F1731"/>
  <c r="E1731"/>
  <c r="D1731"/>
  <c r="C1731"/>
  <c r="B1731"/>
  <c r="F1730"/>
  <c r="E1730"/>
  <c r="D1730"/>
  <c r="C1730"/>
  <c r="B1730"/>
  <c r="F1729"/>
  <c r="E1729"/>
  <c r="D1729"/>
  <c r="C1729"/>
  <c r="B1729"/>
  <c r="F1728"/>
  <c r="E1728"/>
  <c r="D1728"/>
  <c r="C1728"/>
  <c r="B1728"/>
  <c r="F1727"/>
  <c r="E1727"/>
  <c r="D1727"/>
  <c r="C1727"/>
  <c r="B1727"/>
  <c r="F1726"/>
  <c r="E1726"/>
  <c r="D1726"/>
  <c r="C1726"/>
  <c r="B1726"/>
  <c r="F1725"/>
  <c r="E1725"/>
  <c r="D1725"/>
  <c r="C1725"/>
  <c r="B1725"/>
  <c r="F1724"/>
  <c r="E1724"/>
  <c r="D1724"/>
  <c r="C1724"/>
  <c r="B1724"/>
  <c r="F1723"/>
  <c r="E1723"/>
  <c r="D1723"/>
  <c r="C1723"/>
  <c r="B1723"/>
  <c r="F1722"/>
  <c r="E1722"/>
  <c r="D1722"/>
  <c r="C1722"/>
  <c r="B1722"/>
  <c r="F1721"/>
  <c r="E1721"/>
  <c r="D1721"/>
  <c r="C1721"/>
  <c r="B1721"/>
  <c r="F1720"/>
  <c r="E1720"/>
  <c r="D1720"/>
  <c r="C1720"/>
  <c r="B1720"/>
  <c r="F1719"/>
  <c r="E1719"/>
  <c r="D1719"/>
  <c r="C1719"/>
  <c r="B1719"/>
  <c r="F1716"/>
  <c r="E1716"/>
  <c r="D1716"/>
  <c r="C1716"/>
  <c r="B1716"/>
  <c r="F1717"/>
  <c r="E1717"/>
  <c r="D1717"/>
  <c r="C1717"/>
  <c r="B1717"/>
  <c r="F1718"/>
  <c r="E1718"/>
  <c r="D1718"/>
  <c r="C1718"/>
  <c r="B1718"/>
  <c r="F1715"/>
  <c r="E1715"/>
  <c r="D1715"/>
  <c r="C1715"/>
  <c r="B1715"/>
  <c r="F1714"/>
  <c r="E1714"/>
  <c r="D1714"/>
  <c r="C1714"/>
  <c r="B1714"/>
  <c r="F1713"/>
  <c r="E1713"/>
  <c r="D1713"/>
  <c r="C1713"/>
  <c r="B1713"/>
  <c r="F1712"/>
  <c r="E1712"/>
  <c r="D1712"/>
  <c r="C1712"/>
  <c r="B1712"/>
  <c r="F1711"/>
  <c r="E1711"/>
  <c r="D1711"/>
  <c r="C1711"/>
  <c r="B1711"/>
  <c r="F1710"/>
  <c r="E1710"/>
  <c r="D1710"/>
  <c r="C1710"/>
  <c r="B1710"/>
  <c r="F1709"/>
  <c r="E1709"/>
  <c r="D1709"/>
  <c r="C1709"/>
  <c r="B1709"/>
  <c r="F1708"/>
  <c r="E1708"/>
  <c r="D1708"/>
  <c r="C1708"/>
  <c r="B1708"/>
  <c r="F1707"/>
  <c r="E1707"/>
  <c r="D1707"/>
  <c r="C1707"/>
  <c r="B1707"/>
  <c r="F1706"/>
  <c r="E1706"/>
  <c r="D1706"/>
  <c r="C1706"/>
  <c r="B1706"/>
  <c r="F1705"/>
  <c r="E1705"/>
  <c r="D1705"/>
  <c r="C1705"/>
  <c r="B1705"/>
  <c r="F1704"/>
  <c r="E1704"/>
  <c r="D1704"/>
  <c r="C1704"/>
  <c r="B1704"/>
  <c r="F1703"/>
  <c r="E1703"/>
  <c r="D1703"/>
  <c r="C1703"/>
  <c r="B1703"/>
  <c r="F1702"/>
  <c r="E1702"/>
  <c r="D1702"/>
  <c r="C1702"/>
  <c r="B1702"/>
  <c r="F1701"/>
  <c r="E1701"/>
  <c r="D1701"/>
  <c r="C1701"/>
  <c r="B1701"/>
  <c r="F1700"/>
  <c r="E1700"/>
  <c r="D1700"/>
  <c r="C1700"/>
  <c r="B1700"/>
  <c r="F1699"/>
  <c r="E1699"/>
  <c r="D1699"/>
  <c r="C1699"/>
  <c r="B1699"/>
  <c r="F1698"/>
  <c r="E1698"/>
  <c r="D1698"/>
  <c r="C1698"/>
  <c r="B1698"/>
  <c r="F1697"/>
  <c r="E1697"/>
  <c r="D1697"/>
  <c r="C1697"/>
  <c r="B1697"/>
  <c r="F1696"/>
  <c r="E1696"/>
  <c r="D1696"/>
  <c r="C1696"/>
  <c r="B1696"/>
  <c r="F1695"/>
  <c r="E1695"/>
  <c r="D1695"/>
  <c r="C1695"/>
  <c r="B1695"/>
  <c r="F1694"/>
  <c r="E1694"/>
  <c r="D1694"/>
  <c r="C1694"/>
  <c r="B1694"/>
  <c r="F1693"/>
  <c r="E1693"/>
  <c r="D1693"/>
  <c r="C1693"/>
  <c r="B1693"/>
  <c r="F1692"/>
  <c r="E1692"/>
  <c r="D1692"/>
  <c r="C1692"/>
  <c r="B1692"/>
  <c r="F1691"/>
  <c r="E1691"/>
  <c r="D1691"/>
  <c r="C1691"/>
  <c r="B1691"/>
  <c r="F1690"/>
  <c r="E1690"/>
  <c r="D1690"/>
  <c r="C1690"/>
  <c r="B1690"/>
  <c r="F1689"/>
  <c r="E1689"/>
  <c r="D1689"/>
  <c r="C1689"/>
  <c r="B1689"/>
  <c r="F1688"/>
  <c r="E1688"/>
  <c r="D1688"/>
  <c r="C1688"/>
  <c r="B1688"/>
  <c r="F1687"/>
  <c r="E1687"/>
  <c r="D1687"/>
  <c r="C1687"/>
  <c r="B1687"/>
  <c r="F1686"/>
  <c r="E1686"/>
  <c r="D1686"/>
  <c r="C1686"/>
  <c r="B1686"/>
  <c r="F1685"/>
  <c r="E1685"/>
  <c r="D1685"/>
  <c r="C1685"/>
  <c r="B1685"/>
  <c r="F1684"/>
  <c r="E1684"/>
  <c r="D1684"/>
  <c r="C1684"/>
  <c r="B1684"/>
  <c r="F1683"/>
  <c r="E1683"/>
  <c r="D1683"/>
  <c r="C1683"/>
  <c r="B1683"/>
  <c r="F1682"/>
  <c r="E1682"/>
  <c r="D1682"/>
  <c r="C1682"/>
  <c r="B1682"/>
  <c r="F1681"/>
  <c r="E1681"/>
  <c r="D1681"/>
  <c r="C1681"/>
  <c r="B1681"/>
  <c r="F1680"/>
  <c r="E1680"/>
  <c r="D1680"/>
  <c r="C1680"/>
  <c r="B1680"/>
  <c r="F1679"/>
  <c r="E1679"/>
  <c r="D1679"/>
  <c r="C1679"/>
  <c r="B1679"/>
  <c r="F1678"/>
  <c r="E1678"/>
  <c r="D1678"/>
  <c r="C1678"/>
  <c r="B1678"/>
  <c r="F1677"/>
  <c r="E1677"/>
  <c r="D1677"/>
  <c r="C1677"/>
  <c r="B1677"/>
  <c r="F1676"/>
  <c r="E1676"/>
  <c r="D1676"/>
  <c r="C1676"/>
  <c r="B1676"/>
  <c r="F1675"/>
  <c r="E1675"/>
  <c r="D1675"/>
  <c r="C1675"/>
  <c r="B1675"/>
  <c r="F1674"/>
  <c r="E1674"/>
  <c r="D1674"/>
  <c r="C1674"/>
  <c r="B1674"/>
  <c r="F1673"/>
  <c r="E1673"/>
  <c r="D1673"/>
  <c r="C1673"/>
  <c r="B1673"/>
  <c r="F1672"/>
  <c r="E1672"/>
  <c r="D1672"/>
  <c r="C1672"/>
  <c r="B1672"/>
  <c r="F1671"/>
  <c r="E1671"/>
  <c r="D1671"/>
  <c r="C1671"/>
  <c r="B1671"/>
  <c r="F1670"/>
  <c r="E1670"/>
  <c r="D1670"/>
  <c r="C1670"/>
  <c r="B1670"/>
  <c r="F1661"/>
  <c r="E1661"/>
  <c r="D1661"/>
  <c r="C1661"/>
  <c r="B1661"/>
  <c r="F1669"/>
  <c r="E1669"/>
  <c r="D1669"/>
  <c r="C1669"/>
  <c r="B1669"/>
  <c r="F1667"/>
  <c r="E1667"/>
  <c r="D1667"/>
  <c r="C1667"/>
  <c r="B1667"/>
  <c r="F1668"/>
  <c r="E1668"/>
  <c r="D1668"/>
  <c r="C1668"/>
  <c r="B1668"/>
  <c r="F1665"/>
  <c r="E1665"/>
  <c r="D1665"/>
  <c r="C1665"/>
  <c r="B1665"/>
  <c r="F1664"/>
  <c r="E1664"/>
  <c r="D1664"/>
  <c r="C1664"/>
  <c r="B1664"/>
  <c r="F1663"/>
  <c r="E1663"/>
  <c r="D1663"/>
  <c r="C1663"/>
  <c r="B1663"/>
  <c r="F1662"/>
  <c r="E1662"/>
  <c r="D1662"/>
  <c r="C1662"/>
  <c r="B1662"/>
  <c r="F1655"/>
  <c r="E1655"/>
  <c r="D1655"/>
  <c r="C1655"/>
  <c r="B1655"/>
  <c r="F1660"/>
  <c r="E1660"/>
  <c r="D1660"/>
  <c r="C1660"/>
  <c r="B1660"/>
  <c r="F1659"/>
  <c r="E1659"/>
  <c r="D1659"/>
  <c r="C1659"/>
  <c r="B1659"/>
  <c r="F1658"/>
  <c r="E1658"/>
  <c r="D1658"/>
  <c r="C1658"/>
  <c r="B1658"/>
  <c r="F1657"/>
  <c r="E1657"/>
  <c r="D1657"/>
  <c r="C1657"/>
  <c r="B1657"/>
  <c r="F1656"/>
  <c r="E1656"/>
  <c r="D1656"/>
  <c r="C1656"/>
  <c r="B1656"/>
  <c r="F1666"/>
  <c r="E1666"/>
  <c r="D1666"/>
  <c r="C1666"/>
  <c r="B1666"/>
  <c r="F1654"/>
  <c r="E1654"/>
  <c r="D1654"/>
  <c r="C1654"/>
  <c r="B1654"/>
  <c r="F1653"/>
  <c r="E1653"/>
  <c r="D1653"/>
  <c r="C1653"/>
  <c r="B1653"/>
  <c r="F1652"/>
  <c r="E1652"/>
  <c r="D1652"/>
  <c r="C1652"/>
  <c r="B1652"/>
  <c r="F1651"/>
  <c r="E1651"/>
  <c r="D1651"/>
  <c r="C1651"/>
  <c r="B1651"/>
  <c r="F1650"/>
  <c r="E1650"/>
  <c r="D1650"/>
  <c r="C1650"/>
  <c r="B1650"/>
  <c r="F1649"/>
  <c r="E1649"/>
  <c r="D1649"/>
  <c r="C1649"/>
  <c r="B1649"/>
  <c r="F1648"/>
  <c r="E1648"/>
  <c r="D1648"/>
  <c r="C1648"/>
  <c r="B1648"/>
  <c r="F1647"/>
  <c r="E1647"/>
  <c r="D1647"/>
  <c r="C1647"/>
  <c r="B1647"/>
  <c r="F1646"/>
  <c r="E1646"/>
  <c r="D1646"/>
  <c r="C1646"/>
  <c r="B1646"/>
  <c r="F1645"/>
  <c r="E1645"/>
  <c r="D1645"/>
  <c r="C1645"/>
  <c r="B1645"/>
  <c r="F1644"/>
  <c r="E1644"/>
  <c r="D1644"/>
  <c r="C1644"/>
  <c r="B1644"/>
  <c r="F1643"/>
  <c r="E1643"/>
  <c r="D1643"/>
  <c r="C1643"/>
  <c r="B1643"/>
  <c r="F1642"/>
  <c r="E1642"/>
  <c r="D1642"/>
  <c r="C1642"/>
  <c r="B1642"/>
  <c r="F1641"/>
  <c r="E1641"/>
  <c r="D1641"/>
  <c r="C1641"/>
  <c r="B1641"/>
  <c r="F1640"/>
  <c r="E1640"/>
  <c r="D1640"/>
  <c r="C1640"/>
  <c r="B1640"/>
  <c r="F1639"/>
  <c r="E1639"/>
  <c r="D1639"/>
  <c r="C1639"/>
  <c r="B1639"/>
  <c r="F1638"/>
  <c r="E1638"/>
  <c r="D1638"/>
  <c r="C1638"/>
  <c r="B1638"/>
  <c r="F1637"/>
  <c r="E1637"/>
  <c r="D1637"/>
  <c r="C1637"/>
  <c r="B1637"/>
  <c r="F1636"/>
  <c r="E1636"/>
  <c r="D1636"/>
  <c r="C1636"/>
  <c r="B1636"/>
  <c r="F1635"/>
  <c r="E1635"/>
  <c r="D1635"/>
  <c r="C1635"/>
  <c r="B1635"/>
  <c r="F1634"/>
  <c r="E1634"/>
  <c r="D1634"/>
  <c r="C1634"/>
  <c r="B1634"/>
  <c r="F1633"/>
  <c r="E1633"/>
  <c r="D1633"/>
  <c r="C1633"/>
  <c r="B1633"/>
  <c r="F1632"/>
  <c r="E1632"/>
  <c r="D1632"/>
  <c r="C1632"/>
  <c r="B1632"/>
  <c r="F1631"/>
  <c r="E1631"/>
  <c r="D1631"/>
  <c r="C1631"/>
  <c r="B1631"/>
  <c r="F1630"/>
  <c r="E1630"/>
  <c r="D1630"/>
  <c r="C1630"/>
  <c r="B1630"/>
  <c r="F1629"/>
  <c r="E1629"/>
  <c r="D1629"/>
  <c r="C1629"/>
  <c r="B1629"/>
  <c r="F1619"/>
  <c r="E1619"/>
  <c r="D1619"/>
  <c r="C1619"/>
  <c r="B1619"/>
  <c r="F1627"/>
  <c r="E1627"/>
  <c r="D1627"/>
  <c r="C1627"/>
  <c r="B1627"/>
  <c r="F1626"/>
  <c r="E1626"/>
  <c r="D1626"/>
  <c r="C1626"/>
  <c r="B1626"/>
  <c r="F1625"/>
  <c r="E1625"/>
  <c r="D1625"/>
  <c r="C1625"/>
  <c r="B1625"/>
  <c r="F1624"/>
  <c r="E1624"/>
  <c r="D1624"/>
  <c r="C1624"/>
  <c r="B1624"/>
  <c r="F1623"/>
  <c r="E1623"/>
  <c r="D1623"/>
  <c r="C1623"/>
  <c r="B1623"/>
  <c r="F1622"/>
  <c r="E1622"/>
  <c r="D1622"/>
  <c r="C1622"/>
  <c r="B1622"/>
  <c r="F1621"/>
  <c r="E1621"/>
  <c r="D1621"/>
  <c r="C1621"/>
  <c r="B1621"/>
  <c r="F1620"/>
  <c r="E1620"/>
  <c r="D1620"/>
  <c r="C1620"/>
  <c r="B1620"/>
  <c r="F1613"/>
  <c r="E1613"/>
  <c r="D1613"/>
  <c r="C1613"/>
  <c r="B1613"/>
  <c r="F1618"/>
  <c r="E1618"/>
  <c r="D1618"/>
  <c r="C1618"/>
  <c r="B1618"/>
  <c r="F1617"/>
  <c r="E1617"/>
  <c r="D1617"/>
  <c r="C1617"/>
  <c r="B1617"/>
  <c r="F1628"/>
  <c r="E1628"/>
  <c r="D1628"/>
  <c r="C1628"/>
  <c r="B1628"/>
  <c r="F1615"/>
  <c r="E1615"/>
  <c r="D1615"/>
  <c r="C1615"/>
  <c r="B1615"/>
  <c r="F1614"/>
  <c r="E1614"/>
  <c r="D1614"/>
  <c r="C1614"/>
  <c r="B1614"/>
  <c r="F1616"/>
  <c r="E1616"/>
  <c r="D1616"/>
  <c r="C1616"/>
  <c r="B1616"/>
  <c r="F1612"/>
  <c r="E1612"/>
  <c r="D1612"/>
  <c r="C1612"/>
  <c r="B1612"/>
  <c r="F1605"/>
  <c r="E1605"/>
  <c r="D1605"/>
  <c r="C1605"/>
  <c r="B1605"/>
  <c r="F1610"/>
  <c r="E1610"/>
  <c r="D1610"/>
  <c r="C1610"/>
  <c r="B1610"/>
  <c r="F1609"/>
  <c r="E1609"/>
  <c r="D1609"/>
  <c r="C1609"/>
  <c r="B1609"/>
  <c r="F1608"/>
  <c r="E1608"/>
  <c r="D1608"/>
  <c r="C1608"/>
  <c r="B1608"/>
  <c r="F1607"/>
  <c r="E1607"/>
  <c r="D1607"/>
  <c r="C1607"/>
  <c r="B1607"/>
  <c r="F1606"/>
  <c r="E1606"/>
  <c r="D1606"/>
  <c r="C1606"/>
  <c r="B1606"/>
  <c r="F1611"/>
  <c r="E1611"/>
  <c r="D1611"/>
  <c r="C1611"/>
  <c r="B1611"/>
  <c r="F1604"/>
  <c r="E1604"/>
  <c r="D1604"/>
  <c r="C1604"/>
  <c r="B1604"/>
  <c r="F1603"/>
  <c r="E1603"/>
  <c r="D1603"/>
  <c r="C1603"/>
  <c r="B1603"/>
  <c r="F1602"/>
  <c r="E1602"/>
  <c r="D1602"/>
  <c r="C1602"/>
  <c r="B1602"/>
  <c r="F1601"/>
  <c r="E1601"/>
  <c r="D1601"/>
  <c r="C1601"/>
  <c r="B1601"/>
  <c r="F1600"/>
  <c r="E1600"/>
  <c r="D1600"/>
  <c r="C1600"/>
  <c r="B1600"/>
  <c r="F1599"/>
  <c r="E1599"/>
  <c r="D1599"/>
  <c r="C1599"/>
  <c r="B1599"/>
  <c r="F1598"/>
  <c r="E1598"/>
  <c r="D1598"/>
  <c r="C1598"/>
  <c r="B1598"/>
  <c r="F1597"/>
  <c r="E1597"/>
  <c r="D1597"/>
  <c r="C1597"/>
  <c r="B1597"/>
  <c r="F1596"/>
  <c r="E1596"/>
  <c r="D1596"/>
  <c r="C1596"/>
  <c r="B1596"/>
  <c r="F1595"/>
  <c r="E1595"/>
  <c r="D1595"/>
  <c r="C1595"/>
  <c r="B1595"/>
  <c r="F1594"/>
  <c r="E1594"/>
  <c r="D1594"/>
  <c r="C1594"/>
  <c r="B1594"/>
  <c r="F1593"/>
  <c r="E1593"/>
  <c r="D1593"/>
  <c r="C1593"/>
  <c r="B1593"/>
  <c r="F1592"/>
  <c r="E1592"/>
  <c r="D1592"/>
  <c r="C1592"/>
  <c r="B1592"/>
  <c r="F1591"/>
  <c r="E1591"/>
  <c r="D1591"/>
  <c r="C1591"/>
  <c r="B1591"/>
  <c r="F1590"/>
  <c r="E1590"/>
  <c r="D1590"/>
  <c r="C1590"/>
  <c r="B1590"/>
  <c r="F1589"/>
  <c r="E1589"/>
  <c r="D1589"/>
  <c r="C1589"/>
  <c r="B1589"/>
  <c r="F1588"/>
  <c r="E1588"/>
  <c r="D1588"/>
  <c r="C1588"/>
  <c r="B1588"/>
  <c r="F1587"/>
  <c r="E1587"/>
  <c r="D1587"/>
  <c r="C1587"/>
  <c r="B1587"/>
  <c r="F1586"/>
  <c r="E1586"/>
  <c r="D1586"/>
  <c r="C1586"/>
  <c r="B1586"/>
  <c r="F1585"/>
  <c r="E1585"/>
  <c r="D1585"/>
  <c r="C1585"/>
  <c r="B1585"/>
  <c r="F1584"/>
  <c r="E1584"/>
  <c r="D1584"/>
  <c r="C1584"/>
  <c r="B1584"/>
  <c r="F1583"/>
  <c r="E1583"/>
  <c r="D1583"/>
  <c r="C1583"/>
  <c r="B1583"/>
  <c r="F1582"/>
  <c r="E1582"/>
  <c r="D1582"/>
  <c r="C1582"/>
  <c r="B1582"/>
  <c r="F1581"/>
  <c r="E1581"/>
  <c r="D1581"/>
  <c r="C1581"/>
  <c r="B1581"/>
  <c r="F1580"/>
  <c r="E1580"/>
  <c r="D1580"/>
  <c r="C1580"/>
  <c r="B1580"/>
  <c r="F1556"/>
  <c r="E1556"/>
  <c r="D1556"/>
  <c r="C1556"/>
  <c r="B1556"/>
  <c r="F1566"/>
  <c r="E1566"/>
  <c r="D1566"/>
  <c r="C1566"/>
  <c r="B1566"/>
  <c r="F1577"/>
  <c r="E1577"/>
  <c r="D1577"/>
  <c r="C1577"/>
  <c r="B1577"/>
  <c r="F1576"/>
  <c r="E1576"/>
  <c r="D1576"/>
  <c r="C1576"/>
  <c r="B1576"/>
  <c r="F1575"/>
  <c r="E1575"/>
  <c r="D1575"/>
  <c r="C1575"/>
  <c r="B1575"/>
  <c r="F1574"/>
  <c r="E1574"/>
  <c r="D1574"/>
  <c r="C1574"/>
  <c r="B1574"/>
  <c r="F1573"/>
  <c r="E1573"/>
  <c r="D1573"/>
  <c r="C1573"/>
  <c r="B1573"/>
  <c r="F1572"/>
  <c r="E1572"/>
  <c r="D1572"/>
  <c r="C1572"/>
  <c r="B1572"/>
  <c r="F1571"/>
  <c r="E1571"/>
  <c r="D1571"/>
  <c r="C1571"/>
  <c r="B1571"/>
  <c r="F1560"/>
  <c r="E1560"/>
  <c r="D1560"/>
  <c r="C1560"/>
  <c r="B1560"/>
  <c r="F1557"/>
  <c r="E1557"/>
  <c r="D1557"/>
  <c r="C1557"/>
  <c r="B1557"/>
  <c r="F1579"/>
  <c r="E1579"/>
  <c r="D1579"/>
  <c r="C1579"/>
  <c r="B1579"/>
  <c r="F1567"/>
  <c r="E1567"/>
  <c r="D1567"/>
  <c r="C1567"/>
  <c r="B1567"/>
  <c r="F1578"/>
  <c r="E1578"/>
  <c r="D1578"/>
  <c r="C1578"/>
  <c r="B1578"/>
  <c r="F1565"/>
  <c r="E1565"/>
  <c r="D1565"/>
  <c r="C1565"/>
  <c r="B1565"/>
  <c r="F1564"/>
  <c r="E1564"/>
  <c r="D1564"/>
  <c r="C1564"/>
  <c r="B1564"/>
  <c r="F1561"/>
  <c r="E1561"/>
  <c r="D1561"/>
  <c r="C1561"/>
  <c r="B1561"/>
  <c r="F1562"/>
  <c r="E1562"/>
  <c r="D1562"/>
  <c r="C1562"/>
  <c r="B1562"/>
  <c r="F1563"/>
  <c r="E1563"/>
  <c r="D1563"/>
  <c r="C1563"/>
  <c r="B1563"/>
  <c r="F1570"/>
  <c r="E1570"/>
  <c r="D1570"/>
  <c r="C1570"/>
  <c r="B1570"/>
  <c r="F1559"/>
  <c r="E1559"/>
  <c r="D1559"/>
  <c r="C1559"/>
  <c r="B1559"/>
  <c r="F1558"/>
  <c r="E1558"/>
  <c r="D1558"/>
  <c r="C1558"/>
  <c r="B1558"/>
  <c r="F1568"/>
  <c r="E1568"/>
  <c r="D1568"/>
  <c r="C1568"/>
  <c r="B1568"/>
  <c r="F1569"/>
  <c r="E1569"/>
  <c r="D1569"/>
  <c r="C1569"/>
  <c r="B1569"/>
  <c r="F1555"/>
  <c r="E1555"/>
  <c r="D1555"/>
  <c r="C1555"/>
  <c r="B1555"/>
  <c r="F1554"/>
  <c r="E1554"/>
  <c r="D1554"/>
  <c r="C1554"/>
  <c r="B1554"/>
  <c r="F1553"/>
  <c r="E1553"/>
  <c r="D1553"/>
  <c r="C1553"/>
  <c r="B1553"/>
  <c r="F1552"/>
  <c r="E1552"/>
  <c r="D1552"/>
  <c r="C1552"/>
  <c r="B1552"/>
  <c r="F1551"/>
  <c r="E1551"/>
  <c r="D1551"/>
  <c r="C1551"/>
  <c r="B1551"/>
  <c r="F1550"/>
  <c r="E1550"/>
  <c r="D1550"/>
  <c r="C1550"/>
  <c r="B1550"/>
  <c r="F1549"/>
  <c r="E1549"/>
  <c r="D1549"/>
  <c r="C1549"/>
  <c r="B1549"/>
  <c r="F1548"/>
  <c r="E1548"/>
  <c r="D1548"/>
  <c r="C1548"/>
  <c r="B1548"/>
  <c r="F1547"/>
  <c r="E1547"/>
  <c r="D1547"/>
  <c r="C1547"/>
  <c r="B1547"/>
  <c r="F1546"/>
  <c r="E1546"/>
  <c r="D1546"/>
  <c r="C1546"/>
  <c r="B1546"/>
  <c r="F1545"/>
  <c r="E1545"/>
  <c r="D1545"/>
  <c r="C1545"/>
  <c r="B1545"/>
  <c r="F1544"/>
  <c r="E1544"/>
  <c r="D1544"/>
  <c r="C1544"/>
  <c r="B1544"/>
  <c r="F1543"/>
  <c r="E1543"/>
  <c r="D1543"/>
  <c r="C1543"/>
  <c r="B1543"/>
  <c r="F1542"/>
  <c r="E1542"/>
  <c r="D1542"/>
  <c r="C1542"/>
  <c r="B1542"/>
  <c r="F1541"/>
  <c r="E1541"/>
  <c r="D1541"/>
  <c r="C1541"/>
  <c r="B1541"/>
  <c r="F1540"/>
  <c r="E1540"/>
  <c r="D1540"/>
  <c r="C1540"/>
  <c r="B1540"/>
  <c r="F1539"/>
  <c r="E1539"/>
  <c r="D1539"/>
  <c r="C1539"/>
  <c r="B1539"/>
  <c r="F1538"/>
  <c r="E1538"/>
  <c r="D1538"/>
  <c r="C1538"/>
  <c r="B1538"/>
  <c r="F1537"/>
  <c r="E1537"/>
  <c r="D1537"/>
  <c r="C1537"/>
  <c r="B1537"/>
  <c r="F1536"/>
  <c r="E1536"/>
  <c r="D1536"/>
  <c r="C1536"/>
  <c r="B1536"/>
  <c r="F1535"/>
  <c r="E1535"/>
  <c r="D1535"/>
  <c r="C1535"/>
  <c r="B1535"/>
  <c r="F1534"/>
  <c r="E1534"/>
  <c r="D1534"/>
  <c r="C1534"/>
  <c r="B1534"/>
  <c r="F1533"/>
  <c r="E1533"/>
  <c r="D1533"/>
  <c r="C1533"/>
  <c r="B1533"/>
  <c r="F1532"/>
  <c r="E1532"/>
  <c r="D1532"/>
  <c r="C1532"/>
  <c r="B1532"/>
  <c r="F1531"/>
  <c r="E1531"/>
  <c r="D1531"/>
  <c r="C1531"/>
  <c r="B1531"/>
  <c r="F1530"/>
  <c r="E1530"/>
  <c r="D1530"/>
  <c r="C1530"/>
  <c r="B1530"/>
  <c r="F1529"/>
  <c r="E1529"/>
  <c r="D1529"/>
  <c r="C1529"/>
  <c r="B1529"/>
  <c r="F1513"/>
  <c r="E1513"/>
  <c r="D1513"/>
  <c r="C1513"/>
  <c r="B1513"/>
  <c r="F1527"/>
  <c r="E1527"/>
  <c r="D1527"/>
  <c r="C1527"/>
  <c r="B1527"/>
  <c r="F1526"/>
  <c r="E1526"/>
  <c r="D1526"/>
  <c r="C1526"/>
  <c r="B1526"/>
  <c r="F1525"/>
  <c r="E1525"/>
  <c r="D1525"/>
  <c r="C1525"/>
  <c r="B1525"/>
  <c r="F1524"/>
  <c r="E1524"/>
  <c r="D1524"/>
  <c r="C1524"/>
  <c r="B1524"/>
  <c r="F1523"/>
  <c r="E1523"/>
  <c r="D1523"/>
  <c r="C1523"/>
  <c r="B1523"/>
  <c r="F1522"/>
  <c r="E1522"/>
  <c r="D1522"/>
  <c r="C1522"/>
  <c r="B1522"/>
  <c r="F1521"/>
  <c r="E1521"/>
  <c r="D1521"/>
  <c r="C1521"/>
  <c r="B1521"/>
  <c r="F1520"/>
  <c r="E1520"/>
  <c r="D1520"/>
  <c r="C1520"/>
  <c r="B1520"/>
  <c r="F1510"/>
  <c r="E1510"/>
  <c r="D1510"/>
  <c r="C1510"/>
  <c r="B1510"/>
  <c r="F1519"/>
  <c r="E1519"/>
  <c r="D1519"/>
  <c r="C1519"/>
  <c r="B1519"/>
  <c r="F1517"/>
  <c r="E1517"/>
  <c r="D1517"/>
  <c r="C1517"/>
  <c r="B1517"/>
  <c r="F1528"/>
  <c r="E1528"/>
  <c r="D1528"/>
  <c r="C1528"/>
  <c r="B1528"/>
  <c r="F1515"/>
  <c r="E1515"/>
  <c r="D1515"/>
  <c r="C1515"/>
  <c r="B1515"/>
  <c r="F1514"/>
  <c r="E1514"/>
  <c r="D1514"/>
  <c r="C1514"/>
  <c r="B1514"/>
  <c r="F1511"/>
  <c r="E1511"/>
  <c r="D1511"/>
  <c r="C1511"/>
  <c r="B1511"/>
  <c r="F1512"/>
  <c r="E1512"/>
  <c r="D1512"/>
  <c r="C1512"/>
  <c r="B1512"/>
  <c r="F1506"/>
  <c r="E1506"/>
  <c r="D1506"/>
  <c r="C1506"/>
  <c r="B1506"/>
  <c r="F1518"/>
  <c r="E1518"/>
  <c r="D1518"/>
  <c r="C1518"/>
  <c r="B1518"/>
  <c r="F1509"/>
  <c r="E1509"/>
  <c r="D1509"/>
  <c r="C1509"/>
  <c r="B1509"/>
  <c r="F1508"/>
  <c r="E1508"/>
  <c r="D1508"/>
  <c r="C1508"/>
  <c r="B1508"/>
  <c r="F1507"/>
  <c r="E1507"/>
  <c r="D1507"/>
  <c r="C1507"/>
  <c r="B1507"/>
  <c r="F1516"/>
  <c r="E1516"/>
  <c r="D1516"/>
  <c r="C1516"/>
  <c r="B1516"/>
  <c r="F1505"/>
  <c r="E1505"/>
  <c r="D1505"/>
  <c r="C1505"/>
  <c r="B1505"/>
  <c r="F1504"/>
  <c r="E1504"/>
  <c r="D1504"/>
  <c r="C1504"/>
  <c r="B1504"/>
  <c r="F1503"/>
  <c r="E1503"/>
  <c r="D1503"/>
  <c r="C1503"/>
  <c r="B1503"/>
  <c r="F1502"/>
  <c r="E1502"/>
  <c r="D1502"/>
  <c r="C1502"/>
  <c r="B1502"/>
  <c r="F1501"/>
  <c r="E1501"/>
  <c r="D1501"/>
  <c r="C1501"/>
  <c r="B1501"/>
  <c r="F1500"/>
  <c r="E1500"/>
  <c r="D1500"/>
  <c r="C1500"/>
  <c r="B1500"/>
  <c r="F1499"/>
  <c r="E1499"/>
  <c r="D1499"/>
  <c r="C1499"/>
  <c r="B1499"/>
  <c r="F1498"/>
  <c r="E1498"/>
  <c r="D1498"/>
  <c r="C1498"/>
  <c r="B1498"/>
  <c r="F1497"/>
  <c r="E1497"/>
  <c r="D1497"/>
  <c r="C1497"/>
  <c r="B1497"/>
  <c r="F1496"/>
  <c r="E1496"/>
  <c r="D1496"/>
  <c r="C1496"/>
  <c r="B1496"/>
  <c r="F1495"/>
  <c r="E1495"/>
  <c r="D1495"/>
  <c r="C1495"/>
  <c r="B1495"/>
  <c r="F1494"/>
  <c r="E1494"/>
  <c r="D1494"/>
  <c r="C1494"/>
  <c r="B1494"/>
  <c r="F1493"/>
  <c r="E1493"/>
  <c r="D1493"/>
  <c r="C1493"/>
  <c r="B1493"/>
  <c r="F1492"/>
  <c r="E1492"/>
  <c r="D1492"/>
  <c r="C1492"/>
  <c r="B1492"/>
  <c r="F1491"/>
  <c r="E1491"/>
  <c r="D1491"/>
  <c r="C1491"/>
  <c r="B1491"/>
  <c r="F1490"/>
  <c r="E1490"/>
  <c r="D1490"/>
  <c r="C1490"/>
  <c r="B1490"/>
  <c r="F1489"/>
  <c r="E1489"/>
  <c r="D1489"/>
  <c r="C1489"/>
  <c r="B1489"/>
  <c r="F1488"/>
  <c r="E1488"/>
  <c r="D1488"/>
  <c r="C1488"/>
  <c r="B1488"/>
  <c r="F1487"/>
  <c r="E1487"/>
  <c r="D1487"/>
  <c r="C1487"/>
  <c r="B1487"/>
  <c r="F1486"/>
  <c r="E1486"/>
  <c r="D1486"/>
  <c r="C1486"/>
  <c r="B1486"/>
  <c r="F1461"/>
  <c r="E1461"/>
  <c r="D1461"/>
  <c r="C1461"/>
  <c r="B1461"/>
  <c r="F1484"/>
  <c r="E1484"/>
  <c r="D1484"/>
  <c r="C1484"/>
  <c r="B1484"/>
  <c r="F1483"/>
  <c r="E1483"/>
  <c r="D1483"/>
  <c r="C1483"/>
  <c r="B1483"/>
  <c r="F1482"/>
  <c r="E1482"/>
  <c r="D1482"/>
  <c r="C1482"/>
  <c r="B1482"/>
  <c r="F1481"/>
  <c r="E1481"/>
  <c r="D1481"/>
  <c r="C1481"/>
  <c r="B1481"/>
  <c r="F1480"/>
  <c r="E1480"/>
  <c r="D1480"/>
  <c r="C1480"/>
  <c r="B1480"/>
  <c r="F1479"/>
  <c r="E1479"/>
  <c r="D1479"/>
  <c r="C1479"/>
  <c r="B1479"/>
  <c r="F1473"/>
  <c r="E1473"/>
  <c r="D1473"/>
  <c r="C1473"/>
  <c r="B1473"/>
  <c r="F1477"/>
  <c r="E1477"/>
  <c r="D1477"/>
  <c r="C1477"/>
  <c r="B1477"/>
  <c r="F1476"/>
  <c r="E1476"/>
  <c r="D1476"/>
  <c r="C1476"/>
  <c r="B1476"/>
  <c r="F1475"/>
  <c r="E1475"/>
  <c r="D1475"/>
  <c r="C1475"/>
  <c r="B1475"/>
  <c r="F1474"/>
  <c r="E1474"/>
  <c r="D1474"/>
  <c r="C1474"/>
  <c r="B1474"/>
  <c r="F1468"/>
  <c r="E1468"/>
  <c r="D1468"/>
  <c r="C1468"/>
  <c r="B1468"/>
  <c r="F1466"/>
  <c r="E1466"/>
  <c r="D1466"/>
  <c r="C1466"/>
  <c r="B1466"/>
  <c r="F1471"/>
  <c r="E1471"/>
  <c r="D1471"/>
  <c r="C1471"/>
  <c r="B1471"/>
  <c r="F1470"/>
  <c r="E1470"/>
  <c r="D1470"/>
  <c r="C1470"/>
  <c r="B1470"/>
  <c r="F1469"/>
  <c r="E1469"/>
  <c r="D1469"/>
  <c r="C1469"/>
  <c r="B1469"/>
  <c r="F1472"/>
  <c r="E1472"/>
  <c r="D1472"/>
  <c r="C1472"/>
  <c r="B1472"/>
  <c r="F1467"/>
  <c r="E1467"/>
  <c r="D1467"/>
  <c r="C1467"/>
  <c r="B1467"/>
  <c r="F1485"/>
  <c r="E1485"/>
  <c r="D1485"/>
  <c r="C1485"/>
  <c r="B1485"/>
  <c r="F1465"/>
  <c r="E1465"/>
  <c r="D1465"/>
  <c r="C1465"/>
  <c r="B1465"/>
  <c r="F1464"/>
  <c r="E1464"/>
  <c r="D1464"/>
  <c r="C1464"/>
  <c r="B1464"/>
  <c r="F1463"/>
  <c r="E1463"/>
  <c r="D1463"/>
  <c r="C1463"/>
  <c r="B1463"/>
  <c r="F1462"/>
  <c r="E1462"/>
  <c r="D1462"/>
  <c r="C1462"/>
  <c r="B1462"/>
  <c r="F1478"/>
  <c r="E1478"/>
  <c r="D1478"/>
  <c r="C1478"/>
  <c r="B1478"/>
  <c r="F1456"/>
  <c r="E1456"/>
  <c r="D1456"/>
  <c r="C1456"/>
  <c r="B1456"/>
  <c r="F1459"/>
  <c r="E1459"/>
  <c r="D1459"/>
  <c r="C1459"/>
  <c r="B1459"/>
  <c r="F1458"/>
  <c r="E1458"/>
  <c r="D1458"/>
  <c r="C1458"/>
  <c r="B1458"/>
  <c r="F1457"/>
  <c r="E1457"/>
  <c r="D1457"/>
  <c r="C1457"/>
  <c r="B1457"/>
  <c r="F1453"/>
  <c r="E1453"/>
  <c r="D1453"/>
  <c r="C1453"/>
  <c r="B1453"/>
  <c r="F1455"/>
  <c r="E1455"/>
  <c r="D1455"/>
  <c r="C1455"/>
  <c r="B1455"/>
  <c r="F1454"/>
  <c r="E1454"/>
  <c r="D1454"/>
  <c r="C1454"/>
  <c r="B1454"/>
  <c r="F1460"/>
  <c r="E1460"/>
  <c r="D1460"/>
  <c r="C1460"/>
  <c r="B1460"/>
  <c r="F1451"/>
  <c r="E1451"/>
  <c r="D1451"/>
  <c r="C1451"/>
  <c r="B1451"/>
  <c r="F1450"/>
  <c r="E1450"/>
  <c r="D1450"/>
  <c r="C1450"/>
  <c r="B1450"/>
  <c r="F1449"/>
  <c r="E1449"/>
  <c r="D1449"/>
  <c r="C1449"/>
  <c r="B1449"/>
  <c r="F1448"/>
  <c r="E1448"/>
  <c r="D1448"/>
  <c r="C1448"/>
  <c r="B1448"/>
  <c r="F1447"/>
  <c r="E1447"/>
  <c r="D1447"/>
  <c r="C1447"/>
  <c r="B1447"/>
  <c r="F1446"/>
  <c r="E1446"/>
  <c r="D1446"/>
  <c r="C1446"/>
  <c r="B1446"/>
  <c r="F1445"/>
  <c r="E1445"/>
  <c r="D1445"/>
  <c r="C1445"/>
  <c r="B1445"/>
  <c r="F1444"/>
  <c r="E1444"/>
  <c r="D1444"/>
  <c r="C1444"/>
  <c r="B1444"/>
  <c r="F1443"/>
  <c r="E1443"/>
  <c r="D1443"/>
  <c r="C1443"/>
  <c r="B1443"/>
  <c r="F1442"/>
  <c r="E1442"/>
  <c r="D1442"/>
  <c r="C1442"/>
  <c r="B1442"/>
  <c r="F1441"/>
  <c r="E1441"/>
  <c r="D1441"/>
  <c r="C1441"/>
  <c r="B1441"/>
  <c r="F1440"/>
  <c r="E1440"/>
  <c r="D1440"/>
  <c r="C1440"/>
  <c r="B1440"/>
  <c r="F1439"/>
  <c r="E1439"/>
  <c r="D1439"/>
  <c r="C1439"/>
  <c r="B1439"/>
  <c r="F1438"/>
  <c r="E1438"/>
  <c r="D1438"/>
  <c r="C1438"/>
  <c r="B1438"/>
  <c r="F1437"/>
  <c r="E1437"/>
  <c r="D1437"/>
  <c r="C1437"/>
  <c r="B1437"/>
  <c r="F1436"/>
  <c r="E1436"/>
  <c r="D1436"/>
  <c r="C1436"/>
  <c r="B1436"/>
  <c r="F1435"/>
  <c r="E1435"/>
  <c r="D1435"/>
  <c r="C1435"/>
  <c r="B1435"/>
  <c r="F1434"/>
  <c r="E1434"/>
  <c r="D1434"/>
  <c r="C1434"/>
  <c r="B1434"/>
  <c r="F1433"/>
  <c r="E1433"/>
  <c r="D1433"/>
  <c r="C1433"/>
  <c r="B1433"/>
  <c r="F1432"/>
  <c r="E1432"/>
  <c r="D1432"/>
  <c r="C1432"/>
  <c r="B1432"/>
  <c r="F1431"/>
  <c r="E1431"/>
  <c r="D1431"/>
  <c r="C1431"/>
  <c r="B1431"/>
  <c r="F1430"/>
  <c r="E1430"/>
  <c r="D1430"/>
  <c r="C1430"/>
  <c r="B1430"/>
  <c r="F1429"/>
  <c r="E1429"/>
  <c r="D1429"/>
  <c r="C1429"/>
  <c r="B1429"/>
  <c r="F1428"/>
  <c r="E1428"/>
  <c r="D1428"/>
  <c r="C1428"/>
  <c r="B1428"/>
  <c r="F1415"/>
  <c r="E1415"/>
  <c r="D1415"/>
  <c r="C1415"/>
  <c r="B1415"/>
  <c r="F1426"/>
  <c r="E1426"/>
  <c r="D1426"/>
  <c r="C1426"/>
  <c r="B1426"/>
  <c r="F1425"/>
  <c r="E1425"/>
  <c r="D1425"/>
  <c r="C1425"/>
  <c r="B1425"/>
  <c r="F1424"/>
  <c r="E1424"/>
  <c r="D1424"/>
  <c r="C1424"/>
  <c r="B1424"/>
  <c r="F1423"/>
  <c r="E1423"/>
  <c r="D1423"/>
  <c r="C1423"/>
  <c r="B1423"/>
  <c r="F1421"/>
  <c r="E1421"/>
  <c r="D1421"/>
  <c r="C1421"/>
  <c r="B1421"/>
  <c r="F1417"/>
  <c r="E1417"/>
  <c r="D1417"/>
  <c r="C1417"/>
  <c r="B1417"/>
  <c r="F1420"/>
  <c r="E1420"/>
  <c r="D1420"/>
  <c r="C1420"/>
  <c r="B1420"/>
  <c r="F1419"/>
  <c r="E1419"/>
  <c r="D1419"/>
  <c r="C1419"/>
  <c r="B1419"/>
  <c r="F1418"/>
  <c r="E1418"/>
  <c r="D1418"/>
  <c r="C1418"/>
  <c r="B1418"/>
  <c r="F1452"/>
  <c r="E1452"/>
  <c r="D1452"/>
  <c r="C1452"/>
  <c r="B1452"/>
  <c r="F1416"/>
  <c r="E1416"/>
  <c r="D1416"/>
  <c r="C1416"/>
  <c r="B1416"/>
  <c r="F1427"/>
  <c r="E1427"/>
  <c r="D1427"/>
  <c r="C1427"/>
  <c r="B1427"/>
  <c r="F1414"/>
  <c r="E1414"/>
  <c r="D1414"/>
  <c r="C1414"/>
  <c r="B1414"/>
  <c r="F1413"/>
  <c r="E1413"/>
  <c r="D1413"/>
  <c r="C1413"/>
  <c r="B1413"/>
  <c r="F1411"/>
  <c r="E1411"/>
  <c r="D1411"/>
  <c r="C1411"/>
  <c r="B1411"/>
  <c r="F1412"/>
  <c r="E1412"/>
  <c r="D1412"/>
  <c r="C1412"/>
  <c r="B1412"/>
  <c r="F1422"/>
  <c r="E1422"/>
  <c r="D1422"/>
  <c r="C1422"/>
  <c r="B1422"/>
  <c r="F1410"/>
  <c r="E1410"/>
  <c r="D1410"/>
  <c r="C1410"/>
  <c r="B1410"/>
  <c r="F1409"/>
  <c r="E1409"/>
  <c r="D1409"/>
  <c r="C1409"/>
  <c r="B1409"/>
  <c r="F1408"/>
  <c r="E1408"/>
  <c r="D1408"/>
  <c r="C1408"/>
  <c r="B1408"/>
  <c r="F1407"/>
  <c r="E1407"/>
  <c r="D1407"/>
  <c r="C1407"/>
  <c r="B1407"/>
  <c r="F1406"/>
  <c r="E1406"/>
  <c r="D1406"/>
  <c r="C1406"/>
  <c r="B1406"/>
  <c r="F1405"/>
  <c r="E1405"/>
  <c r="D1405"/>
  <c r="C1405"/>
  <c r="B1405"/>
  <c r="F1404"/>
  <c r="E1404"/>
  <c r="D1404"/>
  <c r="C1404"/>
  <c r="B1404"/>
  <c r="F1403"/>
  <c r="E1403"/>
  <c r="D1403"/>
  <c r="C1403"/>
  <c r="B1403"/>
  <c r="F1401"/>
  <c r="E1401"/>
  <c r="D1401"/>
  <c r="C1401"/>
  <c r="B1401"/>
  <c r="F1400"/>
  <c r="E1400"/>
  <c r="D1400"/>
  <c r="C1400"/>
  <c r="B1400"/>
  <c r="F1399"/>
  <c r="E1399"/>
  <c r="D1399"/>
  <c r="C1399"/>
  <c r="B1399"/>
  <c r="F1398"/>
  <c r="E1398"/>
  <c r="D1398"/>
  <c r="C1398"/>
  <c r="B1398"/>
  <c r="F1397"/>
  <c r="E1397"/>
  <c r="D1397"/>
  <c r="C1397"/>
  <c r="B1397"/>
  <c r="F1396"/>
  <c r="E1396"/>
  <c r="D1396"/>
  <c r="C1396"/>
  <c r="B1396"/>
  <c r="F1395"/>
  <c r="E1395"/>
  <c r="D1395"/>
  <c r="C1395"/>
  <c r="B1395"/>
  <c r="F1394"/>
  <c r="E1394"/>
  <c r="D1394"/>
  <c r="C1394"/>
  <c r="B1394"/>
  <c r="F1393"/>
  <c r="E1393"/>
  <c r="D1393"/>
  <c r="C1393"/>
  <c r="B1393"/>
  <c r="F1392"/>
  <c r="E1392"/>
  <c r="D1392"/>
  <c r="C1392"/>
  <c r="B1392"/>
  <c r="F1391"/>
  <c r="E1391"/>
  <c r="D1391"/>
  <c r="C1391"/>
  <c r="B1391"/>
  <c r="F1390"/>
  <c r="E1390"/>
  <c r="D1390"/>
  <c r="C1390"/>
  <c r="B1390"/>
  <c r="F1389"/>
  <c r="E1389"/>
  <c r="D1389"/>
  <c r="C1389"/>
  <c r="B1389"/>
  <c r="F1388"/>
  <c r="E1388"/>
  <c r="D1388"/>
  <c r="C1388"/>
  <c r="B1388"/>
  <c r="F1387"/>
  <c r="E1387"/>
  <c r="D1387"/>
  <c r="C1387"/>
  <c r="B1387"/>
  <c r="F1386"/>
  <c r="E1386"/>
  <c r="D1386"/>
  <c r="C1386"/>
  <c r="B1386"/>
  <c r="F1385"/>
  <c r="E1385"/>
  <c r="D1385"/>
  <c r="C1385"/>
  <c r="B1385"/>
  <c r="F1373"/>
  <c r="E1373"/>
  <c r="D1373"/>
  <c r="C1373"/>
  <c r="B1373"/>
  <c r="F1383"/>
  <c r="E1383"/>
  <c r="D1383"/>
  <c r="C1383"/>
  <c r="B1383"/>
  <c r="F1382"/>
  <c r="E1382"/>
  <c r="D1382"/>
  <c r="C1382"/>
  <c r="B1382"/>
  <c r="F1381"/>
  <c r="E1381"/>
  <c r="D1381"/>
  <c r="C1381"/>
  <c r="B1381"/>
  <c r="F1380"/>
  <c r="E1380"/>
  <c r="D1380"/>
  <c r="C1380"/>
  <c r="B1380"/>
  <c r="F1379"/>
  <c r="E1379"/>
  <c r="D1379"/>
  <c r="C1379"/>
  <c r="B1379"/>
  <c r="F1363"/>
  <c r="E1363"/>
  <c r="D1363"/>
  <c r="C1363"/>
  <c r="B1363"/>
  <c r="F1357"/>
  <c r="E1357"/>
  <c r="D1357"/>
  <c r="C1357"/>
  <c r="B1357"/>
  <c r="F1353"/>
  <c r="E1353"/>
  <c r="D1353"/>
  <c r="C1353"/>
  <c r="B1353"/>
  <c r="F1377"/>
  <c r="E1377"/>
  <c r="D1377"/>
  <c r="C1377"/>
  <c r="B1377"/>
  <c r="F1376"/>
  <c r="E1376"/>
  <c r="D1376"/>
  <c r="C1376"/>
  <c r="B1376"/>
  <c r="F1375"/>
  <c r="E1375"/>
  <c r="D1375"/>
  <c r="C1375"/>
  <c r="B1375"/>
  <c r="F1374"/>
  <c r="E1374"/>
  <c r="D1374"/>
  <c r="C1374"/>
  <c r="B1374"/>
  <c r="F1362"/>
  <c r="E1362"/>
  <c r="D1362"/>
  <c r="C1362"/>
  <c r="B1362"/>
  <c r="F1372"/>
  <c r="E1372"/>
  <c r="D1372"/>
  <c r="C1372"/>
  <c r="B1372"/>
  <c r="F1371"/>
  <c r="E1371"/>
  <c r="D1371"/>
  <c r="C1371"/>
  <c r="B1371"/>
  <c r="F1402"/>
  <c r="E1402"/>
  <c r="D1402"/>
  <c r="C1402"/>
  <c r="B1402"/>
  <c r="F1355"/>
  <c r="E1355"/>
  <c r="D1355"/>
  <c r="C1355"/>
  <c r="B1355"/>
  <c r="F1369"/>
  <c r="E1369"/>
  <c r="D1369"/>
  <c r="C1369"/>
  <c r="B1369"/>
  <c r="F1384"/>
  <c r="E1384"/>
  <c r="D1384"/>
  <c r="C1384"/>
  <c r="B1384"/>
  <c r="F1367"/>
  <c r="E1367"/>
  <c r="D1367"/>
  <c r="C1367"/>
  <c r="B1367"/>
  <c r="F1366"/>
  <c r="E1366"/>
  <c r="D1366"/>
  <c r="C1366"/>
  <c r="B1366"/>
  <c r="F1365"/>
  <c r="E1365"/>
  <c r="D1365"/>
  <c r="C1365"/>
  <c r="B1365"/>
  <c r="F1370"/>
  <c r="E1370"/>
  <c r="D1370"/>
  <c r="C1370"/>
  <c r="B1370"/>
  <c r="F1364"/>
  <c r="E1364"/>
  <c r="D1364"/>
  <c r="C1364"/>
  <c r="B1364"/>
  <c r="F1356"/>
  <c r="E1356"/>
  <c r="D1356"/>
  <c r="C1356"/>
  <c r="B1356"/>
  <c r="F1368"/>
  <c r="E1368"/>
  <c r="D1368"/>
  <c r="C1368"/>
  <c r="B1368"/>
  <c r="F1378"/>
  <c r="E1378"/>
  <c r="D1378"/>
  <c r="C1378"/>
  <c r="B1378"/>
  <c r="F1361"/>
  <c r="E1361"/>
  <c r="D1361"/>
  <c r="C1361"/>
  <c r="B1361"/>
  <c r="F1360"/>
  <c r="E1360"/>
  <c r="D1360"/>
  <c r="C1360"/>
  <c r="B1360"/>
  <c r="F1359"/>
  <c r="E1359"/>
  <c r="D1359"/>
  <c r="C1359"/>
  <c r="B1359"/>
  <c r="F1354"/>
  <c r="E1354"/>
  <c r="D1354"/>
  <c r="C1354"/>
  <c r="B1354"/>
  <c r="F1358"/>
  <c r="E1358"/>
  <c r="D1358"/>
  <c r="C1358"/>
  <c r="B1358"/>
  <c r="F1351"/>
  <c r="E1351"/>
  <c r="D1351"/>
  <c r="C1351"/>
  <c r="B1351"/>
  <c r="F1350"/>
  <c r="E1350"/>
  <c r="D1350"/>
  <c r="C1350"/>
  <c r="B1350"/>
  <c r="F1349"/>
  <c r="E1349"/>
  <c r="D1349"/>
  <c r="C1349"/>
  <c r="B1349"/>
  <c r="F1348"/>
  <c r="E1348"/>
  <c r="D1348"/>
  <c r="C1348"/>
  <c r="B1348"/>
  <c r="F1347"/>
  <c r="E1347"/>
  <c r="D1347"/>
  <c r="C1347"/>
  <c r="B1347"/>
  <c r="F1346"/>
  <c r="E1346"/>
  <c r="D1346"/>
  <c r="C1346"/>
  <c r="B1346"/>
  <c r="F1345"/>
  <c r="E1345"/>
  <c r="D1345"/>
  <c r="C1345"/>
  <c r="B1345"/>
  <c r="F1344"/>
  <c r="E1344"/>
  <c r="D1344"/>
  <c r="C1344"/>
  <c r="B1344"/>
  <c r="F1343"/>
  <c r="E1343"/>
  <c r="D1343"/>
  <c r="C1343"/>
  <c r="B1343"/>
  <c r="F1342"/>
  <c r="E1342"/>
  <c r="D1342"/>
  <c r="C1342"/>
  <c r="B1342"/>
  <c r="F1341"/>
  <c r="E1341"/>
  <c r="D1341"/>
  <c r="C1341"/>
  <c r="B1341"/>
  <c r="F1340"/>
  <c r="E1340"/>
  <c r="D1340"/>
  <c r="C1340"/>
  <c r="B1340"/>
  <c r="F1339"/>
  <c r="E1339"/>
  <c r="D1339"/>
  <c r="C1339"/>
  <c r="B1339"/>
  <c r="F1338"/>
  <c r="E1338"/>
  <c r="D1338"/>
  <c r="C1338"/>
  <c r="B1338"/>
  <c r="F1337"/>
  <c r="E1337"/>
  <c r="D1337"/>
  <c r="C1337"/>
  <c r="B1337"/>
  <c r="F1336"/>
  <c r="E1336"/>
  <c r="D1336"/>
  <c r="C1336"/>
  <c r="B1336"/>
  <c r="F1335"/>
  <c r="E1335"/>
  <c r="D1335"/>
  <c r="C1335"/>
  <c r="B1335"/>
  <c r="F1315"/>
  <c r="E1315"/>
  <c r="D1315"/>
  <c r="C1315"/>
  <c r="B1315"/>
  <c r="F1333"/>
  <c r="E1333"/>
  <c r="D1333"/>
  <c r="C1333"/>
  <c r="B1333"/>
  <c r="F1332"/>
  <c r="E1332"/>
  <c r="D1332"/>
  <c r="C1332"/>
  <c r="B1332"/>
  <c r="F1331"/>
  <c r="E1331"/>
  <c r="D1331"/>
  <c r="C1331"/>
  <c r="B1331"/>
  <c r="F1330"/>
  <c r="E1330"/>
  <c r="D1330"/>
  <c r="C1330"/>
  <c r="B1330"/>
  <c r="F1329"/>
  <c r="E1329"/>
  <c r="D1329"/>
  <c r="C1329"/>
  <c r="B1329"/>
  <c r="F1314"/>
  <c r="E1314"/>
  <c r="D1314"/>
  <c r="C1314"/>
  <c r="B1314"/>
  <c r="F1311"/>
  <c r="E1311"/>
  <c r="D1311"/>
  <c r="C1311"/>
  <c r="B1311"/>
  <c r="F1304"/>
  <c r="E1304"/>
  <c r="D1304"/>
  <c r="C1304"/>
  <c r="B1304"/>
  <c r="F1303"/>
  <c r="E1303"/>
  <c r="D1303"/>
  <c r="C1303"/>
  <c r="B1303"/>
  <c r="F1327"/>
  <c r="E1327"/>
  <c r="D1327"/>
  <c r="C1327"/>
  <c r="B1327"/>
  <c r="F1326"/>
  <c r="E1326"/>
  <c r="D1326"/>
  <c r="C1326"/>
  <c r="B1326"/>
  <c r="F1352"/>
  <c r="E1352"/>
  <c r="D1352"/>
  <c r="C1352"/>
  <c r="B1352"/>
  <c r="F1313"/>
  <c r="E1313"/>
  <c r="D1313"/>
  <c r="C1313"/>
  <c r="B1313"/>
  <c r="F1323"/>
  <c r="E1323"/>
  <c r="D1323"/>
  <c r="C1323"/>
  <c r="B1323"/>
  <c r="F1322"/>
  <c r="E1322"/>
  <c r="D1322"/>
  <c r="C1322"/>
  <c r="B1322"/>
  <c r="F1328"/>
  <c r="E1328"/>
  <c r="D1328"/>
  <c r="C1328"/>
  <c r="B1328"/>
  <c r="F1324"/>
  <c r="E1324"/>
  <c r="D1324"/>
  <c r="C1324"/>
  <c r="B1324"/>
  <c r="F1320"/>
  <c r="E1320"/>
  <c r="D1320"/>
  <c r="C1320"/>
  <c r="B1320"/>
  <c r="F1334"/>
  <c r="E1334"/>
  <c r="D1334"/>
  <c r="C1334"/>
  <c r="B1334"/>
  <c r="F1318"/>
  <c r="E1318"/>
  <c r="D1318"/>
  <c r="C1318"/>
  <c r="B1318"/>
  <c r="F1317"/>
  <c r="E1317"/>
  <c r="D1317"/>
  <c r="C1317"/>
  <c r="B1317"/>
  <c r="F1316"/>
  <c r="E1316"/>
  <c r="D1316"/>
  <c r="C1316"/>
  <c r="B1316"/>
  <c r="F1319"/>
  <c r="E1319"/>
  <c r="D1319"/>
  <c r="C1319"/>
  <c r="B1319"/>
  <c r="F1325"/>
  <c r="E1325"/>
  <c r="D1325"/>
  <c r="C1325"/>
  <c r="B1325"/>
  <c r="F1306"/>
  <c r="E1306"/>
  <c r="D1306"/>
  <c r="C1306"/>
  <c r="B1306"/>
  <c r="F1321"/>
  <c r="E1321"/>
  <c r="D1321"/>
  <c r="C1321"/>
  <c r="B1321"/>
  <c r="F1307"/>
  <c r="E1307"/>
  <c r="D1307"/>
  <c r="C1307"/>
  <c r="B1307"/>
  <c r="F1312"/>
  <c r="E1312"/>
  <c r="D1312"/>
  <c r="C1312"/>
  <c r="B1312"/>
  <c r="F1308"/>
  <c r="E1308"/>
  <c r="D1308"/>
  <c r="C1308"/>
  <c r="B1308"/>
  <c r="F1310"/>
  <c r="E1310"/>
  <c r="D1310"/>
  <c r="C1310"/>
  <c r="B1310"/>
  <c r="F1305"/>
  <c r="E1305"/>
  <c r="D1305"/>
  <c r="C1305"/>
  <c r="B1305"/>
  <c r="F1309"/>
  <c r="E1309"/>
  <c r="D1309"/>
  <c r="C1309"/>
  <c r="B1309"/>
  <c r="F1302"/>
  <c r="E1302"/>
  <c r="D1302"/>
  <c r="C1302"/>
  <c r="B1302"/>
  <c r="F1301"/>
  <c r="E1301"/>
  <c r="D1301"/>
  <c r="C1301"/>
  <c r="B1301"/>
  <c r="F1300"/>
  <c r="E1300"/>
  <c r="D1300"/>
  <c r="C1300"/>
  <c r="B1300"/>
  <c r="F1299"/>
  <c r="E1299"/>
  <c r="D1299"/>
  <c r="C1299"/>
  <c r="B1299"/>
  <c r="F1298"/>
  <c r="E1298"/>
  <c r="D1298"/>
  <c r="C1298"/>
  <c r="B1298"/>
  <c r="F1297"/>
  <c r="E1297"/>
  <c r="D1297"/>
  <c r="C1297"/>
  <c r="B1297"/>
  <c r="F1296"/>
  <c r="E1296"/>
  <c r="D1296"/>
  <c r="C1296"/>
  <c r="B1296"/>
  <c r="F1295"/>
  <c r="E1295"/>
  <c r="D1295"/>
  <c r="C1295"/>
  <c r="B1295"/>
  <c r="F1294"/>
  <c r="E1294"/>
  <c r="D1294"/>
  <c r="C1294"/>
  <c r="B1294"/>
  <c r="F1293"/>
  <c r="E1293"/>
  <c r="D1293"/>
  <c r="C1293"/>
  <c r="B1293"/>
  <c r="F1292"/>
  <c r="E1292"/>
  <c r="D1292"/>
  <c r="C1292"/>
  <c r="B1292"/>
  <c r="F1291"/>
  <c r="E1291"/>
  <c r="D1291"/>
  <c r="C1291"/>
  <c r="B1291"/>
  <c r="F1290"/>
  <c r="E1290"/>
  <c r="D1290"/>
  <c r="C1290"/>
  <c r="B1290"/>
  <c r="F1289"/>
  <c r="E1289"/>
  <c r="D1289"/>
  <c r="C1289"/>
  <c r="B1289"/>
  <c r="F1288"/>
  <c r="E1288"/>
  <c r="D1288"/>
  <c r="C1288"/>
  <c r="B1288"/>
  <c r="F1287"/>
  <c r="E1287"/>
  <c r="D1287"/>
  <c r="C1287"/>
  <c r="B1287"/>
  <c r="F1286"/>
  <c r="E1286"/>
  <c r="D1286"/>
  <c r="C1286"/>
  <c r="B1286"/>
  <c r="F1285"/>
  <c r="E1285"/>
  <c r="D1285"/>
  <c r="C1285"/>
  <c r="B1285"/>
  <c r="F1284"/>
  <c r="E1284"/>
  <c r="D1284"/>
  <c r="C1284"/>
  <c r="B1284"/>
  <c r="F1283"/>
  <c r="E1283"/>
  <c r="D1283"/>
  <c r="C1283"/>
  <c r="B1283"/>
  <c r="F1282"/>
  <c r="E1282"/>
  <c r="D1282"/>
  <c r="C1282"/>
  <c r="B1282"/>
  <c r="F1281"/>
  <c r="E1281"/>
  <c r="D1281"/>
  <c r="C1281"/>
  <c r="B1281"/>
  <c r="F1280"/>
  <c r="E1280"/>
  <c r="D1280"/>
  <c r="C1280"/>
  <c r="B1280"/>
  <c r="F1279"/>
  <c r="E1279"/>
  <c r="D1279"/>
  <c r="C1279"/>
  <c r="B1279"/>
  <c r="F1278"/>
  <c r="E1278"/>
  <c r="D1278"/>
  <c r="C1278"/>
  <c r="B1278"/>
  <c r="F1261"/>
  <c r="E1261"/>
  <c r="D1261"/>
  <c r="C1261"/>
  <c r="B1261"/>
  <c r="F1270"/>
  <c r="E1270"/>
  <c r="D1270"/>
  <c r="C1270"/>
  <c r="B1270"/>
  <c r="F1259"/>
  <c r="E1259"/>
  <c r="D1259"/>
  <c r="C1259"/>
  <c r="B1259"/>
  <c r="F1276"/>
  <c r="E1276"/>
  <c r="D1276"/>
  <c r="C1276"/>
  <c r="B1276"/>
  <c r="F1275"/>
  <c r="E1275"/>
  <c r="D1275"/>
  <c r="C1275"/>
  <c r="B1275"/>
  <c r="F1272"/>
  <c r="E1272"/>
  <c r="D1272"/>
  <c r="C1272"/>
  <c r="B1272"/>
  <c r="F1273"/>
  <c r="E1273"/>
  <c r="D1273"/>
  <c r="C1273"/>
  <c r="B1273"/>
  <c r="F1260"/>
  <c r="E1260"/>
  <c r="D1260"/>
  <c r="C1260"/>
  <c r="B1260"/>
  <c r="F1257"/>
  <c r="E1257"/>
  <c r="D1257"/>
  <c r="C1257"/>
  <c r="B1257"/>
  <c r="F1266"/>
  <c r="E1266"/>
  <c r="D1266"/>
  <c r="C1266"/>
  <c r="B1266"/>
  <c r="F1271"/>
  <c r="E1271"/>
  <c r="D1271"/>
  <c r="C1271"/>
  <c r="B1271"/>
  <c r="F1277"/>
  <c r="E1277"/>
  <c r="D1277"/>
  <c r="C1277"/>
  <c r="B1277"/>
  <c r="F1269"/>
  <c r="E1269"/>
  <c r="D1269"/>
  <c r="C1269"/>
  <c r="B1269"/>
  <c r="F1268"/>
  <c r="E1268"/>
  <c r="D1268"/>
  <c r="C1268"/>
  <c r="B1268"/>
  <c r="F1267"/>
  <c r="E1267"/>
  <c r="D1267"/>
  <c r="C1267"/>
  <c r="B1267"/>
  <c r="F1254"/>
  <c r="E1254"/>
  <c r="D1254"/>
  <c r="C1254"/>
  <c r="B1254"/>
  <c r="F1256"/>
  <c r="E1256"/>
  <c r="D1256"/>
  <c r="C1256"/>
  <c r="B1256"/>
  <c r="F1255"/>
  <c r="E1255"/>
  <c r="D1255"/>
  <c r="C1255"/>
  <c r="B1255"/>
  <c r="F1274"/>
  <c r="E1274"/>
  <c r="D1274"/>
  <c r="C1274"/>
  <c r="B1274"/>
  <c r="F1258"/>
  <c r="E1258"/>
  <c r="D1258"/>
  <c r="C1258"/>
  <c r="B1258"/>
  <c r="F1265"/>
  <c r="E1265"/>
  <c r="D1265"/>
  <c r="C1265"/>
  <c r="B1265"/>
  <c r="F1253"/>
  <c r="E1253"/>
  <c r="D1253"/>
  <c r="C1253"/>
  <c r="B1253"/>
  <c r="F1264"/>
  <c r="E1264"/>
  <c r="D1264"/>
  <c r="C1264"/>
  <c r="B1264"/>
  <c r="F1262"/>
  <c r="E1262"/>
  <c r="D1262"/>
  <c r="C1262"/>
  <c r="B1262"/>
  <c r="F1263"/>
  <c r="E1263"/>
  <c r="D1263"/>
  <c r="C1263"/>
  <c r="B1263"/>
  <c r="F1245"/>
  <c r="E1245"/>
  <c r="D1245"/>
  <c r="C1245"/>
  <c r="B1245"/>
  <c r="F1244"/>
  <c r="E1244"/>
  <c r="D1244"/>
  <c r="C1244"/>
  <c r="B1244"/>
  <c r="F1243"/>
  <c r="E1243"/>
  <c r="D1243"/>
  <c r="C1243"/>
  <c r="B1243"/>
  <c r="F1242"/>
  <c r="E1242"/>
  <c r="D1242"/>
  <c r="C1242"/>
  <c r="B1242"/>
  <c r="F1241"/>
  <c r="E1241"/>
  <c r="D1241"/>
  <c r="C1241"/>
  <c r="B1241"/>
  <c r="F1240"/>
  <c r="E1240"/>
  <c r="D1240"/>
  <c r="C1240"/>
  <c r="B1240"/>
  <c r="F1239"/>
  <c r="E1239"/>
  <c r="D1239"/>
  <c r="C1239"/>
  <c r="B1239"/>
  <c r="F1238"/>
  <c r="E1238"/>
  <c r="D1238"/>
  <c r="C1238"/>
  <c r="B1238"/>
  <c r="F1237"/>
  <c r="E1237"/>
  <c r="D1237"/>
  <c r="C1237"/>
  <c r="B1237"/>
  <c r="F1236"/>
  <c r="E1236"/>
  <c r="D1236"/>
  <c r="C1236"/>
  <c r="B1236"/>
  <c r="F1235"/>
  <c r="E1235"/>
  <c r="D1235"/>
  <c r="C1235"/>
  <c r="B1235"/>
  <c r="F1234"/>
  <c r="E1234"/>
  <c r="D1234"/>
  <c r="C1234"/>
  <c r="B1234"/>
  <c r="F1233"/>
  <c r="E1233"/>
  <c r="D1233"/>
  <c r="C1233"/>
  <c r="B1233"/>
  <c r="F1232"/>
  <c r="E1232"/>
  <c r="D1232"/>
  <c r="C1232"/>
  <c r="B1232"/>
  <c r="F1231"/>
  <c r="E1231"/>
  <c r="D1231"/>
  <c r="C1231"/>
  <c r="B1231"/>
  <c r="F1230"/>
  <c r="E1230"/>
  <c r="D1230"/>
  <c r="C1230"/>
  <c r="B1230"/>
  <c r="F1229"/>
  <c r="E1229"/>
  <c r="D1229"/>
  <c r="C1229"/>
  <c r="B1229"/>
  <c r="F1228"/>
  <c r="E1228"/>
  <c r="D1228"/>
  <c r="C1228"/>
  <c r="B1228"/>
  <c r="F1227"/>
  <c r="E1227"/>
  <c r="D1227"/>
  <c r="C1227"/>
  <c r="B1227"/>
  <c r="F1226"/>
  <c r="E1226"/>
  <c r="D1226"/>
  <c r="C1226"/>
  <c r="B1226"/>
  <c r="F1225"/>
  <c r="E1225"/>
  <c r="D1225"/>
  <c r="C1225"/>
  <c r="B1225"/>
  <c r="F1224"/>
  <c r="E1224"/>
  <c r="D1224"/>
  <c r="C1224"/>
  <c r="B1224"/>
  <c r="F1223"/>
  <c r="E1223"/>
  <c r="D1223"/>
  <c r="C1223"/>
  <c r="B1223"/>
  <c r="F1222"/>
  <c r="E1222"/>
  <c r="D1222"/>
  <c r="C1222"/>
  <c r="B1222"/>
  <c r="F1218"/>
  <c r="E1218"/>
  <c r="D1218"/>
  <c r="C1218"/>
  <c r="B1218"/>
  <c r="F1252"/>
  <c r="E1252"/>
  <c r="D1252"/>
  <c r="C1252"/>
  <c r="B1252"/>
  <c r="F1250"/>
  <c r="E1250"/>
  <c r="D1250"/>
  <c r="C1250"/>
  <c r="B1250"/>
  <c r="F1247"/>
  <c r="E1247"/>
  <c r="D1247"/>
  <c r="C1247"/>
  <c r="B1247"/>
  <c r="F1220"/>
  <c r="E1220"/>
  <c r="D1220"/>
  <c r="C1220"/>
  <c r="B1220"/>
  <c r="F1203"/>
  <c r="E1203"/>
  <c r="D1203"/>
  <c r="C1203"/>
  <c r="B1203"/>
  <c r="F1219"/>
  <c r="E1219"/>
  <c r="D1219"/>
  <c r="C1219"/>
  <c r="B1219"/>
  <c r="F1217"/>
  <c r="E1217"/>
  <c r="D1217"/>
  <c r="C1217"/>
  <c r="B1217"/>
  <c r="F1216"/>
  <c r="E1216"/>
  <c r="D1216"/>
  <c r="C1216"/>
  <c r="B1216"/>
  <c r="F1204"/>
  <c r="E1204"/>
  <c r="D1204"/>
  <c r="C1204"/>
  <c r="B1204"/>
  <c r="F1214"/>
  <c r="E1214"/>
  <c r="D1214"/>
  <c r="C1214"/>
  <c r="B1214"/>
  <c r="F1215"/>
  <c r="E1215"/>
  <c r="D1215"/>
  <c r="C1215"/>
  <c r="B1215"/>
  <c r="F1221"/>
  <c r="E1221"/>
  <c r="D1221"/>
  <c r="C1221"/>
  <c r="B1221"/>
  <c r="F1213"/>
  <c r="E1213"/>
  <c r="D1213"/>
  <c r="C1213"/>
  <c r="B1213"/>
  <c r="F1251"/>
  <c r="E1251"/>
  <c r="D1251"/>
  <c r="C1251"/>
  <c r="B1251"/>
  <c r="F1211"/>
  <c r="E1211"/>
  <c r="D1211"/>
  <c r="C1211"/>
  <c r="B1211"/>
  <c r="F1210"/>
  <c r="E1210"/>
  <c r="D1210"/>
  <c r="C1210"/>
  <c r="B1210"/>
  <c r="F1249"/>
  <c r="E1249"/>
  <c r="D1249"/>
  <c r="C1249"/>
  <c r="B1249"/>
  <c r="F1206"/>
  <c r="E1206"/>
  <c r="D1206"/>
  <c r="C1206"/>
  <c r="B1206"/>
  <c r="F1212"/>
  <c r="E1212"/>
  <c r="D1212"/>
  <c r="C1212"/>
  <c r="B1212"/>
  <c r="F1246"/>
  <c r="E1246"/>
  <c r="D1246"/>
  <c r="C1246"/>
  <c r="B1246"/>
  <c r="F1209"/>
  <c r="E1209"/>
  <c r="D1209"/>
  <c r="C1209"/>
  <c r="B1209"/>
  <c r="F1205"/>
  <c r="E1205"/>
  <c r="D1205"/>
  <c r="C1205"/>
  <c r="B1205"/>
  <c r="F1208"/>
  <c r="E1208"/>
  <c r="D1208"/>
  <c r="C1208"/>
  <c r="B1208"/>
  <c r="F1248"/>
  <c r="E1248"/>
  <c r="D1248"/>
  <c r="C1248"/>
  <c r="B1248"/>
  <c r="F1207"/>
  <c r="E1207"/>
  <c r="D1207"/>
  <c r="C1207"/>
  <c r="B1207"/>
  <c r="F1195"/>
  <c r="E1195"/>
  <c r="D1195"/>
  <c r="C1195"/>
  <c r="B1195"/>
  <c r="F1194"/>
  <c r="E1194"/>
  <c r="D1194"/>
  <c r="C1194"/>
  <c r="B1194"/>
  <c r="F1193"/>
  <c r="E1193"/>
  <c r="D1193"/>
  <c r="C1193"/>
  <c r="B1193"/>
  <c r="F1192"/>
  <c r="E1192"/>
  <c r="D1192"/>
  <c r="C1192"/>
  <c r="B1192"/>
  <c r="F1191"/>
  <c r="E1191"/>
  <c r="D1191"/>
  <c r="C1191"/>
  <c r="B1191"/>
  <c r="F1190"/>
  <c r="E1190"/>
  <c r="D1190"/>
  <c r="C1190"/>
  <c r="B1190"/>
  <c r="F1189"/>
  <c r="E1189"/>
  <c r="D1189"/>
  <c r="C1189"/>
  <c r="B1189"/>
  <c r="F1188"/>
  <c r="E1188"/>
  <c r="D1188"/>
  <c r="C1188"/>
  <c r="B1188"/>
  <c r="F1187"/>
  <c r="E1187"/>
  <c r="D1187"/>
  <c r="C1187"/>
  <c r="B1187"/>
  <c r="F1186"/>
  <c r="E1186"/>
  <c r="D1186"/>
  <c r="C1186"/>
  <c r="B1186"/>
  <c r="F1185"/>
  <c r="E1185"/>
  <c r="D1185"/>
  <c r="C1185"/>
  <c r="B1185"/>
  <c r="F1184"/>
  <c r="E1184"/>
  <c r="D1184"/>
  <c r="C1184"/>
  <c r="B1184"/>
  <c r="F1183"/>
  <c r="E1183"/>
  <c r="D1183"/>
  <c r="C1183"/>
  <c r="B1183"/>
  <c r="F1182"/>
  <c r="E1182"/>
  <c r="D1182"/>
  <c r="C1182"/>
  <c r="B1182"/>
  <c r="F1181"/>
  <c r="E1181"/>
  <c r="D1181"/>
  <c r="C1181"/>
  <c r="B1181"/>
  <c r="F1180"/>
  <c r="E1180"/>
  <c r="D1180"/>
  <c r="C1180"/>
  <c r="B1180"/>
  <c r="F1179"/>
  <c r="E1179"/>
  <c r="D1179"/>
  <c r="C1179"/>
  <c r="B1179"/>
  <c r="F1172"/>
  <c r="E1172"/>
  <c r="D1172"/>
  <c r="C1172"/>
  <c r="B1172"/>
  <c r="F1177"/>
  <c r="E1177"/>
  <c r="D1177"/>
  <c r="C1177"/>
  <c r="B1177"/>
  <c r="F1176"/>
  <c r="E1176"/>
  <c r="D1176"/>
  <c r="C1176"/>
  <c r="B1176"/>
  <c r="F1161"/>
  <c r="E1161"/>
  <c r="D1161"/>
  <c r="C1161"/>
  <c r="B1161"/>
  <c r="F1174"/>
  <c r="E1174"/>
  <c r="D1174"/>
  <c r="C1174"/>
  <c r="B1174"/>
  <c r="F1173"/>
  <c r="E1173"/>
  <c r="D1173"/>
  <c r="C1173"/>
  <c r="B1173"/>
  <c r="F1198"/>
  <c r="E1198"/>
  <c r="D1198"/>
  <c r="C1198"/>
  <c r="B1198"/>
  <c r="F1171"/>
  <c r="E1171"/>
  <c r="D1171"/>
  <c r="C1171"/>
  <c r="B1171"/>
  <c r="F1202"/>
  <c r="E1202"/>
  <c r="D1202"/>
  <c r="C1202"/>
  <c r="B1202"/>
  <c r="F1163"/>
  <c r="E1163"/>
  <c r="D1163"/>
  <c r="C1163"/>
  <c r="B1163"/>
  <c r="F1197"/>
  <c r="E1197"/>
  <c r="D1197"/>
  <c r="C1197"/>
  <c r="B1197"/>
  <c r="F1169"/>
  <c r="E1169"/>
  <c r="D1169"/>
  <c r="C1169"/>
  <c r="B1169"/>
  <c r="F1175"/>
  <c r="E1175"/>
  <c r="D1175"/>
  <c r="C1175"/>
  <c r="B1175"/>
  <c r="F1168"/>
  <c r="E1168"/>
  <c r="D1168"/>
  <c r="C1168"/>
  <c r="B1168"/>
  <c r="F1166"/>
  <c r="E1166"/>
  <c r="D1166"/>
  <c r="C1166"/>
  <c r="B1166"/>
  <c r="F1165"/>
  <c r="E1165"/>
  <c r="D1165"/>
  <c r="C1165"/>
  <c r="B1165"/>
  <c r="F1164"/>
  <c r="E1164"/>
  <c r="D1164"/>
  <c r="C1164"/>
  <c r="B1164"/>
  <c r="F1167"/>
  <c r="E1167"/>
  <c r="D1167"/>
  <c r="C1167"/>
  <c r="B1167"/>
  <c r="F1153"/>
  <c r="E1153"/>
  <c r="D1153"/>
  <c r="C1153"/>
  <c r="B1153"/>
  <c r="F1178"/>
  <c r="E1178"/>
  <c r="D1178"/>
  <c r="C1178"/>
  <c r="B1178"/>
  <c r="F1162"/>
  <c r="E1162"/>
  <c r="D1162"/>
  <c r="C1162"/>
  <c r="B1162"/>
  <c r="F1155"/>
  <c r="E1155"/>
  <c r="D1155"/>
  <c r="C1155"/>
  <c r="B1155"/>
  <c r="F1160"/>
  <c r="E1160"/>
  <c r="D1160"/>
  <c r="C1160"/>
  <c r="B1160"/>
  <c r="F1159"/>
  <c r="E1159"/>
  <c r="D1159"/>
  <c r="C1159"/>
  <c r="B1159"/>
  <c r="F1199"/>
  <c r="E1199"/>
  <c r="D1199"/>
  <c r="C1199"/>
  <c r="B1199"/>
  <c r="F1170"/>
  <c r="E1170"/>
  <c r="D1170"/>
  <c r="C1170"/>
  <c r="B1170"/>
  <c r="F1200"/>
  <c r="E1200"/>
  <c r="D1200"/>
  <c r="C1200"/>
  <c r="B1200"/>
  <c r="F1196"/>
  <c r="E1196"/>
  <c r="D1196"/>
  <c r="C1196"/>
  <c r="B1196"/>
  <c r="F1154"/>
  <c r="E1154"/>
  <c r="D1154"/>
  <c r="C1154"/>
  <c r="B1154"/>
  <c r="F1158"/>
  <c r="E1158"/>
  <c r="D1158"/>
  <c r="C1158"/>
  <c r="B1158"/>
  <c r="F1157"/>
  <c r="E1157"/>
  <c r="D1157"/>
  <c r="C1157"/>
  <c r="B1157"/>
  <c r="F1201"/>
  <c r="E1201"/>
  <c r="D1201"/>
  <c r="C1201"/>
  <c r="B1201"/>
  <c r="F1156"/>
  <c r="E1156"/>
  <c r="D1156"/>
  <c r="C1156"/>
  <c r="B1156"/>
  <c r="F1152"/>
  <c r="E1152"/>
  <c r="D1152"/>
  <c r="C1152"/>
  <c r="B1152"/>
  <c r="F1151"/>
  <c r="E1151"/>
  <c r="D1151"/>
  <c r="C1151"/>
  <c r="B1151"/>
  <c r="F1150"/>
  <c r="E1150"/>
  <c r="D1150"/>
  <c r="C1150"/>
  <c r="B1150"/>
  <c r="F1149"/>
  <c r="E1149"/>
  <c r="D1149"/>
  <c r="C1149"/>
  <c r="B1149"/>
  <c r="F1148"/>
  <c r="E1148"/>
  <c r="D1148"/>
  <c r="C1148"/>
  <c r="B1148"/>
  <c r="F1147"/>
  <c r="E1147"/>
  <c r="D1147"/>
  <c r="C1147"/>
  <c r="B1147"/>
  <c r="F1146"/>
  <c r="E1146"/>
  <c r="D1146"/>
  <c r="C1146"/>
  <c r="B1146"/>
  <c r="F1145"/>
  <c r="E1145"/>
  <c r="D1145"/>
  <c r="C1145"/>
  <c r="B1145"/>
  <c r="F1144"/>
  <c r="E1144"/>
  <c r="D1144"/>
  <c r="C1144"/>
  <c r="B1144"/>
  <c r="F1143"/>
  <c r="E1143"/>
  <c r="D1143"/>
  <c r="C1143"/>
  <c r="B1143"/>
  <c r="F1142"/>
  <c r="E1142"/>
  <c r="D1142"/>
  <c r="C1142"/>
  <c r="B1142"/>
  <c r="F1141"/>
  <c r="E1141"/>
  <c r="D1141"/>
  <c r="C1141"/>
  <c r="B1141"/>
  <c r="F1140"/>
  <c r="E1140"/>
  <c r="D1140"/>
  <c r="C1140"/>
  <c r="B1140"/>
  <c r="F1139"/>
  <c r="E1139"/>
  <c r="D1139"/>
  <c r="C1139"/>
  <c r="B1139"/>
  <c r="F1138"/>
  <c r="E1138"/>
  <c r="D1138"/>
  <c r="C1138"/>
  <c r="B1138"/>
  <c r="F1137"/>
  <c r="E1137"/>
  <c r="D1137"/>
  <c r="C1137"/>
  <c r="B1137"/>
  <c r="F1136"/>
  <c r="E1136"/>
  <c r="D1136"/>
  <c r="C1136"/>
  <c r="B1136"/>
  <c r="F1126"/>
  <c r="E1126"/>
  <c r="D1126"/>
  <c r="C1126"/>
  <c r="B1126"/>
  <c r="F1134"/>
  <c r="E1134"/>
  <c r="D1134"/>
  <c r="C1134"/>
  <c r="B1134"/>
  <c r="F1133"/>
  <c r="E1133"/>
  <c r="D1133"/>
  <c r="C1133"/>
  <c r="B1133"/>
  <c r="F1103"/>
  <c r="E1103"/>
  <c r="D1103"/>
  <c r="C1103"/>
  <c r="B1103"/>
  <c r="F1131"/>
  <c r="E1131"/>
  <c r="D1131"/>
  <c r="C1131"/>
  <c r="B1131"/>
  <c r="F1130"/>
  <c r="E1130"/>
  <c r="D1130"/>
  <c r="C1130"/>
  <c r="B1130"/>
  <c r="F1129"/>
  <c r="E1129"/>
  <c r="D1129"/>
  <c r="C1129"/>
  <c r="B1129"/>
  <c r="F1114"/>
  <c r="E1114"/>
  <c r="D1114"/>
  <c r="C1114"/>
  <c r="B1114"/>
  <c r="F1108"/>
  <c r="E1108"/>
  <c r="D1108"/>
  <c r="C1108"/>
  <c r="B1108"/>
  <c r="F1122"/>
  <c r="E1122"/>
  <c r="D1122"/>
  <c r="C1122"/>
  <c r="B1122"/>
  <c r="F1112"/>
  <c r="E1112"/>
  <c r="D1112"/>
  <c r="C1112"/>
  <c r="B1112"/>
  <c r="F1128"/>
  <c r="E1128"/>
  <c r="D1128"/>
  <c r="C1128"/>
  <c r="B1128"/>
  <c r="F1127"/>
  <c r="E1127"/>
  <c r="D1127"/>
  <c r="C1127"/>
  <c r="B1127"/>
  <c r="F1120"/>
  <c r="E1120"/>
  <c r="D1120"/>
  <c r="C1120"/>
  <c r="B1120"/>
  <c r="F1125"/>
  <c r="E1125"/>
  <c r="D1125"/>
  <c r="C1125"/>
  <c r="B1125"/>
  <c r="F1124"/>
  <c r="E1124"/>
  <c r="D1124"/>
  <c r="C1124"/>
  <c r="B1124"/>
  <c r="F1123"/>
  <c r="E1123"/>
  <c r="D1123"/>
  <c r="C1123"/>
  <c r="B1123"/>
  <c r="F1113"/>
  <c r="E1113"/>
  <c r="D1113"/>
  <c r="C1113"/>
  <c r="B1113"/>
  <c r="F1109"/>
  <c r="E1109"/>
  <c r="D1109"/>
  <c r="C1109"/>
  <c r="B1109"/>
  <c r="F1132"/>
  <c r="E1132"/>
  <c r="D1132"/>
  <c r="C1132"/>
  <c r="B1132"/>
  <c r="F1121"/>
  <c r="E1121"/>
  <c r="D1121"/>
  <c r="C1121"/>
  <c r="B1121"/>
  <c r="F1104"/>
  <c r="E1104"/>
  <c r="D1104"/>
  <c r="C1104"/>
  <c r="B1104"/>
  <c r="F1119"/>
  <c r="E1119"/>
  <c r="D1119"/>
  <c r="C1119"/>
  <c r="B1119"/>
  <c r="F1118"/>
  <c r="E1118"/>
  <c r="D1118"/>
  <c r="C1118"/>
  <c r="B1118"/>
  <c r="F1117"/>
  <c r="E1117"/>
  <c r="D1117"/>
  <c r="C1117"/>
  <c r="B1117"/>
  <c r="F1110"/>
  <c r="E1110"/>
  <c r="D1110"/>
  <c r="C1110"/>
  <c r="B1110"/>
  <c r="F1106"/>
  <c r="E1106"/>
  <c r="D1106"/>
  <c r="C1106"/>
  <c r="B1106"/>
  <c r="F1116"/>
  <c r="E1116"/>
  <c r="D1116"/>
  <c r="C1116"/>
  <c r="B1116"/>
  <c r="F1115"/>
  <c r="E1115"/>
  <c r="D1115"/>
  <c r="C1115"/>
  <c r="B1115"/>
  <c r="F1107"/>
  <c r="E1107"/>
  <c r="D1107"/>
  <c r="C1107"/>
  <c r="B1107"/>
  <c r="F1111"/>
  <c r="E1111"/>
  <c r="D1111"/>
  <c r="C1111"/>
  <c r="B1111"/>
  <c r="F1135"/>
  <c r="E1135"/>
  <c r="D1135"/>
  <c r="C1135"/>
  <c r="B1135"/>
  <c r="F1105"/>
  <c r="E1105"/>
  <c r="D1105"/>
  <c r="C1105"/>
  <c r="B1105"/>
  <c r="F1096"/>
  <c r="E1096"/>
  <c r="D1096"/>
  <c r="C1096"/>
  <c r="B1096"/>
  <c r="F1095"/>
  <c r="E1095"/>
  <c r="D1095"/>
  <c r="C1095"/>
  <c r="B1095"/>
  <c r="F1094"/>
  <c r="E1094"/>
  <c r="D1094"/>
  <c r="C1094"/>
  <c r="B1094"/>
  <c r="F1093"/>
  <c r="E1093"/>
  <c r="D1093"/>
  <c r="C1093"/>
  <c r="B1093"/>
  <c r="F1092"/>
  <c r="E1092"/>
  <c r="D1092"/>
  <c r="C1092"/>
  <c r="B1092"/>
  <c r="F1091"/>
  <c r="E1091"/>
  <c r="D1091"/>
  <c r="C1091"/>
  <c r="B1091"/>
  <c r="F1090"/>
  <c r="E1090"/>
  <c r="D1090"/>
  <c r="C1090"/>
  <c r="B1090"/>
  <c r="F1089"/>
  <c r="E1089"/>
  <c r="D1089"/>
  <c r="C1089"/>
  <c r="B1089"/>
  <c r="F1088"/>
  <c r="E1088"/>
  <c r="D1088"/>
  <c r="C1088"/>
  <c r="B1088"/>
  <c r="F1087"/>
  <c r="E1087"/>
  <c r="D1087"/>
  <c r="C1087"/>
  <c r="B1087"/>
  <c r="F1086"/>
  <c r="E1086"/>
  <c r="D1086"/>
  <c r="C1086"/>
  <c r="B1086"/>
  <c r="F1085"/>
  <c r="E1085"/>
  <c r="D1085"/>
  <c r="C1085"/>
  <c r="B1085"/>
  <c r="F1084"/>
  <c r="E1084"/>
  <c r="D1084"/>
  <c r="C1084"/>
  <c r="B1084"/>
  <c r="F1083"/>
  <c r="E1083"/>
  <c r="D1083"/>
  <c r="C1083"/>
  <c r="B1083"/>
  <c r="F1082"/>
  <c r="E1082"/>
  <c r="D1082"/>
  <c r="C1082"/>
  <c r="B1082"/>
  <c r="F1081"/>
  <c r="E1081"/>
  <c r="D1081"/>
  <c r="C1081"/>
  <c r="B1081"/>
  <c r="F1080"/>
  <c r="E1080"/>
  <c r="D1080"/>
  <c r="C1080"/>
  <c r="B1080"/>
  <c r="F1079"/>
  <c r="E1079"/>
  <c r="D1079"/>
  <c r="C1079"/>
  <c r="B1079"/>
  <c r="F1078"/>
  <c r="E1078"/>
  <c r="D1078"/>
  <c r="C1078"/>
  <c r="B1078"/>
  <c r="F1077"/>
  <c r="E1077"/>
  <c r="D1077"/>
  <c r="C1077"/>
  <c r="B1077"/>
  <c r="F1076"/>
  <c r="E1076"/>
  <c r="D1076"/>
  <c r="C1076"/>
  <c r="B1076"/>
  <c r="F1075"/>
  <c r="E1075"/>
  <c r="D1075"/>
  <c r="C1075"/>
  <c r="B1075"/>
  <c r="F1074"/>
  <c r="E1074"/>
  <c r="D1074"/>
  <c r="C1074"/>
  <c r="B1074"/>
  <c r="F1073"/>
  <c r="E1073"/>
  <c r="D1073"/>
  <c r="C1073"/>
  <c r="B1073"/>
  <c r="F1101"/>
  <c r="E1101"/>
  <c r="D1101"/>
  <c r="C1101"/>
  <c r="B1101"/>
  <c r="F1059"/>
  <c r="E1059"/>
  <c r="D1059"/>
  <c r="C1059"/>
  <c r="B1059"/>
  <c r="F1053"/>
  <c r="E1053"/>
  <c r="D1053"/>
  <c r="C1053"/>
  <c r="B1053"/>
  <c r="F1057"/>
  <c r="E1057"/>
  <c r="D1057"/>
  <c r="C1057"/>
  <c r="B1057"/>
  <c r="F1072"/>
  <c r="E1072"/>
  <c r="D1072"/>
  <c r="C1072"/>
  <c r="B1072"/>
  <c r="F1071"/>
  <c r="E1071"/>
  <c r="D1071"/>
  <c r="C1071"/>
  <c r="B1071"/>
  <c r="F1070"/>
  <c r="E1070"/>
  <c r="D1070"/>
  <c r="C1070"/>
  <c r="B1070"/>
  <c r="F1069"/>
  <c r="E1069"/>
  <c r="D1069"/>
  <c r="C1069"/>
  <c r="B1069"/>
  <c r="F1068"/>
  <c r="E1068"/>
  <c r="D1068"/>
  <c r="C1068"/>
  <c r="B1068"/>
  <c r="F1098"/>
  <c r="E1098"/>
  <c r="D1098"/>
  <c r="C1098"/>
  <c r="B1098"/>
  <c r="F1056"/>
  <c r="E1056"/>
  <c r="D1056"/>
  <c r="C1056"/>
  <c r="B1056"/>
  <c r="F1054"/>
  <c r="E1054"/>
  <c r="D1054"/>
  <c r="C1054"/>
  <c r="B1054"/>
  <c r="F1097"/>
  <c r="E1097"/>
  <c r="D1097"/>
  <c r="C1097"/>
  <c r="B1097"/>
  <c r="F1066"/>
  <c r="E1066"/>
  <c r="D1066"/>
  <c r="C1066"/>
  <c r="B1066"/>
  <c r="F1065"/>
  <c r="E1065"/>
  <c r="D1065"/>
  <c r="C1065"/>
  <c r="B1065"/>
  <c r="F1064"/>
  <c r="E1064"/>
  <c r="D1064"/>
  <c r="C1064"/>
  <c r="B1064"/>
  <c r="F1063"/>
  <c r="E1063"/>
  <c r="D1063"/>
  <c r="C1063"/>
  <c r="B1063"/>
  <c r="F1055"/>
  <c r="E1055"/>
  <c r="D1055"/>
  <c r="C1055"/>
  <c r="B1055"/>
  <c r="F1067"/>
  <c r="E1067"/>
  <c r="D1067"/>
  <c r="C1067"/>
  <c r="B1067"/>
  <c r="F1062"/>
  <c r="E1062"/>
  <c r="D1062"/>
  <c r="C1062"/>
  <c r="B1062"/>
  <c r="F1061"/>
  <c r="E1061"/>
  <c r="D1061"/>
  <c r="C1061"/>
  <c r="B1061"/>
  <c r="F1100"/>
  <c r="E1100"/>
  <c r="D1100"/>
  <c r="C1100"/>
  <c r="B1100"/>
  <c r="F1102"/>
  <c r="E1102"/>
  <c r="D1102"/>
  <c r="C1102"/>
  <c r="B1102"/>
  <c r="F1058"/>
  <c r="E1058"/>
  <c r="D1058"/>
  <c r="C1058"/>
  <c r="B1058"/>
  <c r="F1099"/>
  <c r="E1099"/>
  <c r="D1099"/>
  <c r="C1099"/>
  <c r="B1099"/>
  <c r="F1060"/>
  <c r="E1060"/>
  <c r="D1060"/>
  <c r="C1060"/>
  <c r="B1060"/>
  <c r="F1052"/>
  <c r="E1052"/>
  <c r="D1052"/>
  <c r="C1052"/>
  <c r="B1052"/>
  <c r="F1051"/>
  <c r="E1051"/>
  <c r="D1051"/>
  <c r="C1051"/>
  <c r="B1051"/>
  <c r="F1050"/>
  <c r="E1050"/>
  <c r="D1050"/>
  <c r="C1050"/>
  <c r="B1050"/>
  <c r="F1049"/>
  <c r="E1049"/>
  <c r="D1049"/>
  <c r="C1049"/>
  <c r="B1049"/>
  <c r="F1048"/>
  <c r="E1048"/>
  <c r="D1048"/>
  <c r="C1048"/>
  <c r="B1048"/>
  <c r="F1047"/>
  <c r="E1047"/>
  <c r="D1047"/>
  <c r="C1047"/>
  <c r="B1047"/>
  <c r="F1046"/>
  <c r="E1046"/>
  <c r="D1046"/>
  <c r="C1046"/>
  <c r="B1046"/>
  <c r="F1045"/>
  <c r="E1045"/>
  <c r="D1045"/>
  <c r="C1045"/>
  <c r="B1045"/>
  <c r="F1044"/>
  <c r="E1044"/>
  <c r="D1044"/>
  <c r="C1044"/>
  <c r="B1044"/>
  <c r="F1043"/>
  <c r="E1043"/>
  <c r="D1043"/>
  <c r="C1043"/>
  <c r="B1043"/>
  <c r="F1042"/>
  <c r="E1042"/>
  <c r="D1042"/>
  <c r="C1042"/>
  <c r="B1042"/>
  <c r="F1041"/>
  <c r="E1041"/>
  <c r="D1041"/>
  <c r="C1041"/>
  <c r="B1041"/>
  <c r="F1040"/>
  <c r="E1040"/>
  <c r="D1040"/>
  <c r="C1040"/>
  <c r="B1040"/>
  <c r="F1039"/>
  <c r="E1039"/>
  <c r="D1039"/>
  <c r="C1039"/>
  <c r="B1039"/>
  <c r="F1038"/>
  <c r="E1038"/>
  <c r="D1038"/>
  <c r="C1038"/>
  <c r="B1038"/>
  <c r="F1037"/>
  <c r="E1037"/>
  <c r="D1037"/>
  <c r="C1037"/>
  <c r="B1037"/>
  <c r="F1036"/>
  <c r="E1036"/>
  <c r="D1036"/>
  <c r="C1036"/>
  <c r="B1036"/>
  <c r="F1035"/>
  <c r="E1035"/>
  <c r="D1035"/>
  <c r="C1035"/>
  <c r="B1035"/>
  <c r="F1034"/>
  <c r="E1034"/>
  <c r="D1034"/>
  <c r="C1034"/>
  <c r="B1034"/>
  <c r="F1033"/>
  <c r="E1033"/>
  <c r="D1033"/>
  <c r="C1033"/>
  <c r="B1033"/>
  <c r="F1016"/>
  <c r="E1016"/>
  <c r="D1016"/>
  <c r="C1016"/>
  <c r="B1016"/>
  <c r="F1031"/>
  <c r="E1031"/>
  <c r="D1031"/>
  <c r="C1031"/>
  <c r="B1031"/>
  <c r="F1030"/>
  <c r="E1030"/>
  <c r="D1030"/>
  <c r="C1030"/>
  <c r="B1030"/>
  <c r="F1029"/>
  <c r="E1029"/>
  <c r="D1029"/>
  <c r="C1029"/>
  <c r="B1029"/>
  <c r="F1032"/>
  <c r="E1032"/>
  <c r="D1032"/>
  <c r="C1032"/>
  <c r="B1032"/>
  <c r="F1008"/>
  <c r="E1008"/>
  <c r="D1008"/>
  <c r="C1008"/>
  <c r="B1008"/>
  <c r="F1020"/>
  <c r="E1020"/>
  <c r="D1020"/>
  <c r="C1020"/>
  <c r="B1020"/>
  <c r="F1027"/>
  <c r="E1027"/>
  <c r="D1027"/>
  <c r="C1027"/>
  <c r="B1027"/>
  <c r="F1026"/>
  <c r="E1026"/>
  <c r="D1026"/>
  <c r="C1026"/>
  <c r="B1026"/>
  <c r="F1028"/>
  <c r="E1028"/>
  <c r="D1028"/>
  <c r="C1028"/>
  <c r="B1028"/>
  <c r="F1022"/>
  <c r="E1022"/>
  <c r="D1022"/>
  <c r="C1022"/>
  <c r="B1022"/>
  <c r="F1003"/>
  <c r="E1003"/>
  <c r="D1003"/>
  <c r="C1003"/>
  <c r="B1003"/>
  <c r="F1012"/>
  <c r="E1012"/>
  <c r="D1012"/>
  <c r="C1012"/>
  <c r="B1012"/>
  <c r="F1023"/>
  <c r="E1023"/>
  <c r="D1023"/>
  <c r="C1023"/>
  <c r="B1023"/>
  <c r="F1024"/>
  <c r="E1024"/>
  <c r="D1024"/>
  <c r="C1024"/>
  <c r="B1024"/>
  <c r="F1004"/>
  <c r="E1004"/>
  <c r="D1004"/>
  <c r="C1004"/>
  <c r="B1004"/>
  <c r="F1014"/>
  <c r="E1014"/>
  <c r="D1014"/>
  <c r="C1014"/>
  <c r="B1014"/>
  <c r="F1021"/>
  <c r="E1021"/>
  <c r="D1021"/>
  <c r="C1021"/>
  <c r="B1021"/>
  <c r="F1025"/>
  <c r="E1025"/>
  <c r="D1025"/>
  <c r="C1025"/>
  <c r="B1025"/>
  <c r="F1019"/>
  <c r="E1019"/>
  <c r="D1019"/>
  <c r="C1019"/>
  <c r="B1019"/>
  <c r="F1015"/>
  <c r="E1015"/>
  <c r="D1015"/>
  <c r="C1015"/>
  <c r="B1015"/>
  <c r="F1010"/>
  <c r="E1010"/>
  <c r="D1010"/>
  <c r="C1010"/>
  <c r="B1010"/>
  <c r="F1013"/>
  <c r="E1013"/>
  <c r="D1013"/>
  <c r="C1013"/>
  <c r="B1013"/>
  <c r="F1009"/>
  <c r="E1009"/>
  <c r="D1009"/>
  <c r="C1009"/>
  <c r="B1009"/>
  <c r="F1018"/>
  <c r="E1018"/>
  <c r="D1018"/>
  <c r="C1018"/>
  <c r="B1018"/>
  <c r="F1006"/>
  <c r="E1006"/>
  <c r="D1006"/>
  <c r="C1006"/>
  <c r="B1006"/>
  <c r="F1005"/>
  <c r="E1005"/>
  <c r="D1005"/>
  <c r="C1005"/>
  <c r="B1005"/>
  <c r="F1017"/>
  <c r="E1017"/>
  <c r="D1017"/>
  <c r="C1017"/>
  <c r="B1017"/>
  <c r="F1007"/>
  <c r="E1007"/>
  <c r="D1007"/>
  <c r="C1007"/>
  <c r="B1007"/>
  <c r="F1011"/>
  <c r="E1011"/>
  <c r="D1011"/>
  <c r="C1011"/>
  <c r="B1011"/>
  <c r="F1002"/>
  <c r="E1002"/>
  <c r="D1002"/>
  <c r="C1002"/>
  <c r="B1002"/>
  <c r="F1001"/>
  <c r="E1001"/>
  <c r="D1001"/>
  <c r="C1001"/>
  <c r="B1001"/>
  <c r="F1000"/>
  <c r="E1000"/>
  <c r="D1000"/>
  <c r="C1000"/>
  <c r="B1000"/>
  <c r="F999"/>
  <c r="E999"/>
  <c r="D999"/>
  <c r="C999"/>
  <c r="B999"/>
  <c r="F998"/>
  <c r="E998"/>
  <c r="D998"/>
  <c r="C998"/>
  <c r="B998"/>
  <c r="F997"/>
  <c r="E997"/>
  <c r="D997"/>
  <c r="C997"/>
  <c r="B997"/>
  <c r="F996"/>
  <c r="E996"/>
  <c r="D996"/>
  <c r="C996"/>
  <c r="B996"/>
  <c r="F995"/>
  <c r="E995"/>
  <c r="D995"/>
  <c r="C995"/>
  <c r="B995"/>
  <c r="F994"/>
  <c r="E994"/>
  <c r="D994"/>
  <c r="C994"/>
  <c r="B994"/>
  <c r="F993"/>
  <c r="E993"/>
  <c r="D993"/>
  <c r="C993"/>
  <c r="B993"/>
  <c r="F992"/>
  <c r="E992"/>
  <c r="D992"/>
  <c r="C992"/>
  <c r="B992"/>
  <c r="F991"/>
  <c r="E991"/>
  <c r="D991"/>
  <c r="C991"/>
  <c r="B991"/>
  <c r="F990"/>
  <c r="E990"/>
  <c r="D990"/>
  <c r="C990"/>
  <c r="B990"/>
  <c r="F989"/>
  <c r="E989"/>
  <c r="D989"/>
  <c r="C989"/>
  <c r="B989"/>
  <c r="F988"/>
  <c r="E988"/>
  <c r="D988"/>
  <c r="C988"/>
  <c r="B988"/>
  <c r="F987"/>
  <c r="E987"/>
  <c r="D987"/>
  <c r="C987"/>
  <c r="B987"/>
  <c r="F986"/>
  <c r="E986"/>
  <c r="D986"/>
  <c r="C986"/>
  <c r="B986"/>
  <c r="F985"/>
  <c r="E985"/>
  <c r="D985"/>
  <c r="C985"/>
  <c r="B985"/>
  <c r="F984"/>
  <c r="E984"/>
  <c r="D984"/>
  <c r="C984"/>
  <c r="B984"/>
  <c r="F983"/>
  <c r="E983"/>
  <c r="D983"/>
  <c r="C983"/>
  <c r="B983"/>
  <c r="F961"/>
  <c r="E961"/>
  <c r="D961"/>
  <c r="C961"/>
  <c r="B961"/>
  <c r="F981"/>
  <c r="E981"/>
  <c r="D981"/>
  <c r="C981"/>
  <c r="B981"/>
  <c r="F980"/>
  <c r="E980"/>
  <c r="D980"/>
  <c r="C980"/>
  <c r="B980"/>
  <c r="F955"/>
  <c r="E955"/>
  <c r="D955"/>
  <c r="C955"/>
  <c r="B955"/>
  <c r="F979"/>
  <c r="E979"/>
  <c r="D979"/>
  <c r="C979"/>
  <c r="B979"/>
  <c r="F964"/>
  <c r="E964"/>
  <c r="D964"/>
  <c r="C964"/>
  <c r="B964"/>
  <c r="F969"/>
  <c r="E969"/>
  <c r="D969"/>
  <c r="C969"/>
  <c r="B969"/>
  <c r="F957"/>
  <c r="E957"/>
  <c r="D957"/>
  <c r="C957"/>
  <c r="B957"/>
  <c r="F977"/>
  <c r="E977"/>
  <c r="D977"/>
  <c r="C977"/>
  <c r="B977"/>
  <c r="F976"/>
  <c r="E976"/>
  <c r="D976"/>
  <c r="C976"/>
  <c r="B976"/>
  <c r="F956"/>
  <c r="E956"/>
  <c r="D956"/>
  <c r="C956"/>
  <c r="B956"/>
  <c r="F974"/>
  <c r="E974"/>
  <c r="D974"/>
  <c r="C974"/>
  <c r="B974"/>
  <c r="F963"/>
  <c r="E963"/>
  <c r="D963"/>
  <c r="C963"/>
  <c r="B963"/>
  <c r="F975"/>
  <c r="E975"/>
  <c r="D975"/>
  <c r="C975"/>
  <c r="B975"/>
  <c r="F971"/>
  <c r="E971"/>
  <c r="D971"/>
  <c r="C971"/>
  <c r="B971"/>
  <c r="F972"/>
  <c r="E972"/>
  <c r="D972"/>
  <c r="C972"/>
  <c r="B972"/>
  <c r="F982"/>
  <c r="E982"/>
  <c r="D982"/>
  <c r="C982"/>
  <c r="B982"/>
  <c r="F970"/>
  <c r="E970"/>
  <c r="D970"/>
  <c r="C970"/>
  <c r="B970"/>
  <c r="F973"/>
  <c r="E973"/>
  <c r="D973"/>
  <c r="C973"/>
  <c r="B973"/>
  <c r="F968"/>
  <c r="E968"/>
  <c r="D968"/>
  <c r="C968"/>
  <c r="B968"/>
  <c r="F967"/>
  <c r="E967"/>
  <c r="D967"/>
  <c r="C967"/>
  <c r="B967"/>
  <c r="F958"/>
  <c r="E958"/>
  <c r="D958"/>
  <c r="C958"/>
  <c r="B958"/>
  <c r="F960"/>
  <c r="E960"/>
  <c r="D960"/>
  <c r="C960"/>
  <c r="B960"/>
  <c r="F978"/>
  <c r="E978"/>
  <c r="D978"/>
  <c r="C978"/>
  <c r="B978"/>
  <c r="F959"/>
  <c r="E959"/>
  <c r="D959"/>
  <c r="C959"/>
  <c r="B959"/>
  <c r="F966"/>
  <c r="E966"/>
  <c r="D966"/>
  <c r="C966"/>
  <c r="B966"/>
  <c r="F965"/>
  <c r="E965"/>
  <c r="D965"/>
  <c r="C965"/>
  <c r="B965"/>
  <c r="F962"/>
  <c r="E962"/>
  <c r="D962"/>
  <c r="C962"/>
  <c r="B962"/>
  <c r="F953"/>
  <c r="E953"/>
  <c r="D953"/>
  <c r="C953"/>
  <c r="B953"/>
  <c r="F954"/>
  <c r="E954"/>
  <c r="D954"/>
  <c r="C954"/>
  <c r="B954"/>
  <c r="F950"/>
  <c r="E950"/>
  <c r="D950"/>
  <c r="C950"/>
  <c r="B950"/>
  <c r="F949"/>
  <c r="E949"/>
  <c r="D949"/>
  <c r="C949"/>
  <c r="B949"/>
  <c r="F948"/>
  <c r="E948"/>
  <c r="D948"/>
  <c r="C948"/>
  <c r="B948"/>
  <c r="F947"/>
  <c r="E947"/>
  <c r="D947"/>
  <c r="C947"/>
  <c r="B947"/>
  <c r="F946"/>
  <c r="E946"/>
  <c r="D946"/>
  <c r="C946"/>
  <c r="B946"/>
  <c r="F945"/>
  <c r="E945"/>
  <c r="D945"/>
  <c r="C945"/>
  <c r="B945"/>
  <c r="F944"/>
  <c r="E944"/>
  <c r="D944"/>
  <c r="C944"/>
  <c r="B944"/>
  <c r="F943"/>
  <c r="E943"/>
  <c r="D943"/>
  <c r="C943"/>
  <c r="B943"/>
  <c r="F942"/>
  <c r="E942"/>
  <c r="D942"/>
  <c r="C942"/>
  <c r="B942"/>
  <c r="F941"/>
  <c r="E941"/>
  <c r="D941"/>
  <c r="C941"/>
  <c r="B941"/>
  <c r="F940"/>
  <c r="E940"/>
  <c r="D940"/>
  <c r="C940"/>
  <c r="B940"/>
  <c r="F939"/>
  <c r="E939"/>
  <c r="D939"/>
  <c r="C939"/>
  <c r="B939"/>
  <c r="F938"/>
  <c r="E938"/>
  <c r="D938"/>
  <c r="C938"/>
  <c r="B938"/>
  <c r="F937"/>
  <c r="E937"/>
  <c r="D937"/>
  <c r="C937"/>
  <c r="B937"/>
  <c r="F936"/>
  <c r="E936"/>
  <c r="D936"/>
  <c r="C936"/>
  <c r="B936"/>
  <c r="F935"/>
  <c r="E935"/>
  <c r="D935"/>
  <c r="C935"/>
  <c r="B935"/>
  <c r="F934"/>
  <c r="E934"/>
  <c r="D934"/>
  <c r="C934"/>
  <c r="B934"/>
  <c r="F933"/>
  <c r="E933"/>
  <c r="D933"/>
  <c r="C933"/>
  <c r="B933"/>
  <c r="F932"/>
  <c r="E932"/>
  <c r="D932"/>
  <c r="C932"/>
  <c r="B932"/>
  <c r="F931"/>
  <c r="E931"/>
  <c r="D931"/>
  <c r="C931"/>
  <c r="B931"/>
  <c r="F930"/>
  <c r="E930"/>
  <c r="D930"/>
  <c r="C930"/>
  <c r="B930"/>
  <c r="F904"/>
  <c r="E904"/>
  <c r="D904"/>
  <c r="C904"/>
  <c r="B904"/>
  <c r="F929"/>
  <c r="E929"/>
  <c r="D929"/>
  <c r="C929"/>
  <c r="B929"/>
  <c r="F928"/>
  <c r="E928"/>
  <c r="D928"/>
  <c r="C928"/>
  <c r="B928"/>
  <c r="F926"/>
  <c r="E926"/>
  <c r="D926"/>
  <c r="C926"/>
  <c r="B926"/>
  <c r="F952"/>
  <c r="E952"/>
  <c r="D952"/>
  <c r="C952"/>
  <c r="B952"/>
  <c r="F911"/>
  <c r="E911"/>
  <c r="D911"/>
  <c r="C911"/>
  <c r="B911"/>
  <c r="F907"/>
  <c r="E907"/>
  <c r="D907"/>
  <c r="C907"/>
  <c r="B907"/>
  <c r="F905"/>
  <c r="E905"/>
  <c r="D905"/>
  <c r="C905"/>
  <c r="B905"/>
  <c r="F924"/>
  <c r="E924"/>
  <c r="D924"/>
  <c r="C924"/>
  <c r="B924"/>
  <c r="F921"/>
  <c r="E921"/>
  <c r="D921"/>
  <c r="C921"/>
  <c r="B921"/>
  <c r="F922"/>
  <c r="E922"/>
  <c r="D922"/>
  <c r="C922"/>
  <c r="B922"/>
  <c r="F951"/>
  <c r="E951"/>
  <c r="D951"/>
  <c r="C951"/>
  <c r="B951"/>
  <c r="F925"/>
  <c r="E925"/>
  <c r="D925"/>
  <c r="C925"/>
  <c r="B925"/>
  <c r="F919"/>
  <c r="E919"/>
  <c r="D919"/>
  <c r="C919"/>
  <c r="B919"/>
  <c r="F920"/>
  <c r="E920"/>
  <c r="D920"/>
  <c r="C920"/>
  <c r="B920"/>
  <c r="F927"/>
  <c r="E927"/>
  <c r="D927"/>
  <c r="C927"/>
  <c r="B927"/>
  <c r="F918"/>
  <c r="E918"/>
  <c r="D918"/>
  <c r="C918"/>
  <c r="B918"/>
  <c r="F917"/>
  <c r="E917"/>
  <c r="D917"/>
  <c r="C917"/>
  <c r="B917"/>
  <c r="F916"/>
  <c r="E916"/>
  <c r="D916"/>
  <c r="C916"/>
  <c r="B916"/>
  <c r="F915"/>
  <c r="E915"/>
  <c r="D915"/>
  <c r="C915"/>
  <c r="B915"/>
  <c r="F923"/>
  <c r="E923"/>
  <c r="D923"/>
  <c r="C923"/>
  <c r="B923"/>
  <c r="F912"/>
  <c r="E912"/>
  <c r="D912"/>
  <c r="C912"/>
  <c r="B912"/>
  <c r="F906"/>
  <c r="E906"/>
  <c r="D906"/>
  <c r="C906"/>
  <c r="B906"/>
  <c r="F910"/>
  <c r="E910"/>
  <c r="D910"/>
  <c r="C910"/>
  <c r="B910"/>
  <c r="F903"/>
  <c r="E903"/>
  <c r="D903"/>
  <c r="C903"/>
  <c r="B903"/>
  <c r="F914"/>
  <c r="E914"/>
  <c r="D914"/>
  <c r="C914"/>
  <c r="B914"/>
  <c r="F913"/>
  <c r="E913"/>
  <c r="D913"/>
  <c r="C913"/>
  <c r="B913"/>
  <c r="F909"/>
  <c r="E909"/>
  <c r="D909"/>
  <c r="C909"/>
  <c r="B909"/>
  <c r="F908"/>
  <c r="E908"/>
  <c r="D908"/>
  <c r="C908"/>
  <c r="B908"/>
  <c r="F902"/>
  <c r="E902"/>
  <c r="D902"/>
  <c r="C902"/>
  <c r="B902"/>
  <c r="F901"/>
  <c r="E901"/>
  <c r="D901"/>
  <c r="C901"/>
  <c r="B901"/>
  <c r="F900"/>
  <c r="E900"/>
  <c r="D900"/>
  <c r="C900"/>
  <c r="B900"/>
  <c r="F899"/>
  <c r="E899"/>
  <c r="D899"/>
  <c r="C899"/>
  <c r="B899"/>
  <c r="F898"/>
  <c r="E898"/>
  <c r="D898"/>
  <c r="C898"/>
  <c r="B898"/>
  <c r="F897"/>
  <c r="E897"/>
  <c r="D897"/>
  <c r="C897"/>
  <c r="B897"/>
  <c r="F896"/>
  <c r="E896"/>
  <c r="D896"/>
  <c r="C896"/>
  <c r="B896"/>
  <c r="F895"/>
  <c r="E895"/>
  <c r="D895"/>
  <c r="C895"/>
  <c r="B895"/>
  <c r="F894"/>
  <c r="E894"/>
  <c r="D894"/>
  <c r="C894"/>
  <c r="B894"/>
  <c r="F893"/>
  <c r="E893"/>
  <c r="D893"/>
  <c r="C893"/>
  <c r="B893"/>
  <c r="F892"/>
  <c r="E892"/>
  <c r="D892"/>
  <c r="C892"/>
  <c r="B892"/>
  <c r="F891"/>
  <c r="E891"/>
  <c r="D891"/>
  <c r="C891"/>
  <c r="B891"/>
  <c r="F890"/>
  <c r="E890"/>
  <c r="D890"/>
  <c r="C890"/>
  <c r="B890"/>
  <c r="F889"/>
  <c r="E889"/>
  <c r="D889"/>
  <c r="C889"/>
  <c r="B889"/>
  <c r="F888"/>
  <c r="E888"/>
  <c r="D888"/>
  <c r="C888"/>
  <c r="B888"/>
  <c r="F887"/>
  <c r="E887"/>
  <c r="D887"/>
  <c r="C887"/>
  <c r="B887"/>
  <c r="F886"/>
  <c r="E886"/>
  <c r="D886"/>
  <c r="C886"/>
  <c r="B886"/>
  <c r="F878"/>
  <c r="E878"/>
  <c r="D878"/>
  <c r="C878"/>
  <c r="B878"/>
  <c r="F884"/>
  <c r="E884"/>
  <c r="D884"/>
  <c r="C884"/>
  <c r="B884"/>
  <c r="F883"/>
  <c r="E883"/>
  <c r="D883"/>
  <c r="C883"/>
  <c r="B883"/>
  <c r="F882"/>
  <c r="E882"/>
  <c r="D882"/>
  <c r="C882"/>
  <c r="B882"/>
  <c r="F881"/>
  <c r="E881"/>
  <c r="D881"/>
  <c r="C881"/>
  <c r="B881"/>
  <c r="F880"/>
  <c r="E880"/>
  <c r="D880"/>
  <c r="C880"/>
  <c r="B880"/>
  <c r="F853"/>
  <c r="E853"/>
  <c r="D853"/>
  <c r="C853"/>
  <c r="B853"/>
  <c r="F873"/>
  <c r="E873"/>
  <c r="D873"/>
  <c r="C873"/>
  <c r="B873"/>
  <c r="F862"/>
  <c r="E862"/>
  <c r="D862"/>
  <c r="C862"/>
  <c r="B862"/>
  <c r="F869"/>
  <c r="E869"/>
  <c r="D869"/>
  <c r="C869"/>
  <c r="B869"/>
  <c r="F877"/>
  <c r="E877"/>
  <c r="D877"/>
  <c r="C877"/>
  <c r="B877"/>
  <c r="F876"/>
  <c r="E876"/>
  <c r="D876"/>
  <c r="C876"/>
  <c r="B876"/>
  <c r="F865"/>
  <c r="E865"/>
  <c r="D865"/>
  <c r="C865"/>
  <c r="B865"/>
  <c r="F858"/>
  <c r="E858"/>
  <c r="D858"/>
  <c r="C858"/>
  <c r="B858"/>
  <c r="F874"/>
  <c r="E874"/>
  <c r="D874"/>
  <c r="C874"/>
  <c r="B874"/>
  <c r="F860"/>
  <c r="E860"/>
  <c r="D860"/>
  <c r="C860"/>
  <c r="B860"/>
  <c r="F859"/>
  <c r="E859"/>
  <c r="D859"/>
  <c r="C859"/>
  <c r="B859"/>
  <c r="F871"/>
  <c r="E871"/>
  <c r="D871"/>
  <c r="C871"/>
  <c r="B871"/>
  <c r="F872"/>
  <c r="E872"/>
  <c r="D872"/>
  <c r="C872"/>
  <c r="B872"/>
  <c r="F885"/>
  <c r="E885"/>
  <c r="D885"/>
  <c r="C885"/>
  <c r="B885"/>
  <c r="F870"/>
  <c r="E870"/>
  <c r="D870"/>
  <c r="C870"/>
  <c r="B870"/>
  <c r="F866"/>
  <c r="E866"/>
  <c r="D866"/>
  <c r="C866"/>
  <c r="B866"/>
  <c r="F868"/>
  <c r="E868"/>
  <c r="D868"/>
  <c r="C868"/>
  <c r="B868"/>
  <c r="F867"/>
  <c r="E867"/>
  <c r="D867"/>
  <c r="C867"/>
  <c r="B867"/>
  <c r="F879"/>
  <c r="E879"/>
  <c r="D879"/>
  <c r="C879"/>
  <c r="B879"/>
  <c r="F857"/>
  <c r="E857"/>
  <c r="D857"/>
  <c r="C857"/>
  <c r="B857"/>
  <c r="F854"/>
  <c r="E854"/>
  <c r="D854"/>
  <c r="C854"/>
  <c r="B854"/>
  <c r="F875"/>
  <c r="E875"/>
  <c r="D875"/>
  <c r="C875"/>
  <c r="B875"/>
  <c r="F864"/>
  <c r="E864"/>
  <c r="D864"/>
  <c r="C864"/>
  <c r="B864"/>
  <c r="F856"/>
  <c r="E856"/>
  <c r="D856"/>
  <c r="C856"/>
  <c r="B856"/>
  <c r="F855"/>
  <c r="E855"/>
  <c r="D855"/>
  <c r="C855"/>
  <c r="B855"/>
  <c r="F861"/>
  <c r="E861"/>
  <c r="D861"/>
  <c r="C861"/>
  <c r="B861"/>
  <c r="F863"/>
  <c r="E863"/>
  <c r="D863"/>
  <c r="C863"/>
  <c r="B863"/>
  <c r="F852"/>
  <c r="E852"/>
  <c r="D852"/>
  <c r="C852"/>
  <c r="B852"/>
  <c r="F851"/>
  <c r="E851"/>
  <c r="D851"/>
  <c r="C851"/>
  <c r="B851"/>
  <c r="F850"/>
  <c r="E850"/>
  <c r="D850"/>
  <c r="C850"/>
  <c r="B850"/>
  <c r="F849"/>
  <c r="E849"/>
  <c r="D849"/>
  <c r="C849"/>
  <c r="B849"/>
  <c r="F848"/>
  <c r="E848"/>
  <c r="D848"/>
  <c r="C848"/>
  <c r="B848"/>
  <c r="F847"/>
  <c r="E847"/>
  <c r="D847"/>
  <c r="C847"/>
  <c r="B847"/>
  <c r="F846"/>
  <c r="E846"/>
  <c r="D846"/>
  <c r="C846"/>
  <c r="B846"/>
  <c r="F845"/>
  <c r="E845"/>
  <c r="D845"/>
  <c r="C845"/>
  <c r="B845"/>
  <c r="F844"/>
  <c r="E844"/>
  <c r="D844"/>
  <c r="C844"/>
  <c r="B844"/>
  <c r="F843"/>
  <c r="E843"/>
  <c r="D843"/>
  <c r="C843"/>
  <c r="B843"/>
  <c r="F842"/>
  <c r="E842"/>
  <c r="D842"/>
  <c r="C842"/>
  <c r="B842"/>
  <c r="F841"/>
  <c r="E841"/>
  <c r="D841"/>
  <c r="C841"/>
  <c r="B841"/>
  <c r="F840"/>
  <c r="E840"/>
  <c r="D840"/>
  <c r="C840"/>
  <c r="B840"/>
  <c r="F839"/>
  <c r="E839"/>
  <c r="D839"/>
  <c r="C839"/>
  <c r="B839"/>
  <c r="F838"/>
  <c r="E838"/>
  <c r="D838"/>
  <c r="C838"/>
  <c r="B838"/>
  <c r="F837"/>
  <c r="E837"/>
  <c r="D837"/>
  <c r="C837"/>
  <c r="B837"/>
  <c r="F836"/>
  <c r="E836"/>
  <c r="D836"/>
  <c r="C836"/>
  <c r="B836"/>
  <c r="F821"/>
  <c r="E821"/>
  <c r="D821"/>
  <c r="C821"/>
  <c r="B821"/>
  <c r="F834"/>
  <c r="E834"/>
  <c r="D834"/>
  <c r="C834"/>
  <c r="B834"/>
  <c r="F833"/>
  <c r="E833"/>
  <c r="D833"/>
  <c r="C833"/>
  <c r="B833"/>
  <c r="F832"/>
  <c r="E832"/>
  <c r="D832"/>
  <c r="C832"/>
  <c r="B832"/>
  <c r="F831"/>
  <c r="E831"/>
  <c r="D831"/>
  <c r="C831"/>
  <c r="B831"/>
  <c r="F830"/>
  <c r="E830"/>
  <c r="D830"/>
  <c r="C830"/>
  <c r="B830"/>
  <c r="F803"/>
  <c r="E803"/>
  <c r="D803"/>
  <c r="C803"/>
  <c r="B803"/>
  <c r="F804"/>
  <c r="E804"/>
  <c r="D804"/>
  <c r="C804"/>
  <c r="B804"/>
  <c r="F811"/>
  <c r="E811"/>
  <c r="D811"/>
  <c r="C811"/>
  <c r="B811"/>
  <c r="F816"/>
  <c r="E816"/>
  <c r="D816"/>
  <c r="C816"/>
  <c r="B816"/>
  <c r="F827"/>
  <c r="E827"/>
  <c r="D827"/>
  <c r="C827"/>
  <c r="B827"/>
  <c r="F826"/>
  <c r="E826"/>
  <c r="D826"/>
  <c r="C826"/>
  <c r="B826"/>
  <c r="F809"/>
  <c r="E809"/>
  <c r="D809"/>
  <c r="C809"/>
  <c r="B809"/>
  <c r="F828"/>
  <c r="E828"/>
  <c r="D828"/>
  <c r="C828"/>
  <c r="B828"/>
  <c r="F824"/>
  <c r="E824"/>
  <c r="D824"/>
  <c r="C824"/>
  <c r="B824"/>
  <c r="F806"/>
  <c r="E806"/>
  <c r="D806"/>
  <c r="C806"/>
  <c r="B806"/>
  <c r="F810"/>
  <c r="E810"/>
  <c r="D810"/>
  <c r="C810"/>
  <c r="B810"/>
  <c r="F819"/>
  <c r="E819"/>
  <c r="D819"/>
  <c r="C819"/>
  <c r="B819"/>
  <c r="F822"/>
  <c r="E822"/>
  <c r="D822"/>
  <c r="C822"/>
  <c r="B822"/>
  <c r="F835"/>
  <c r="E835"/>
  <c r="D835"/>
  <c r="C835"/>
  <c r="B835"/>
  <c r="F820"/>
  <c r="E820"/>
  <c r="D820"/>
  <c r="C820"/>
  <c r="B820"/>
  <c r="F808"/>
  <c r="E808"/>
  <c r="D808"/>
  <c r="C808"/>
  <c r="B808"/>
  <c r="F818"/>
  <c r="E818"/>
  <c r="D818"/>
  <c r="C818"/>
  <c r="B818"/>
  <c r="F817"/>
  <c r="E817"/>
  <c r="D817"/>
  <c r="C817"/>
  <c r="B817"/>
  <c r="F829"/>
  <c r="E829"/>
  <c r="D829"/>
  <c r="C829"/>
  <c r="B829"/>
  <c r="F815"/>
  <c r="E815"/>
  <c r="D815"/>
  <c r="C815"/>
  <c r="B815"/>
  <c r="F823"/>
  <c r="E823"/>
  <c r="D823"/>
  <c r="C823"/>
  <c r="B823"/>
  <c r="F825"/>
  <c r="E825"/>
  <c r="D825"/>
  <c r="C825"/>
  <c r="B825"/>
  <c r="F814"/>
  <c r="E814"/>
  <c r="D814"/>
  <c r="C814"/>
  <c r="B814"/>
  <c r="F807"/>
  <c r="E807"/>
  <c r="D807"/>
  <c r="C807"/>
  <c r="B807"/>
  <c r="F813"/>
  <c r="E813"/>
  <c r="D813"/>
  <c r="C813"/>
  <c r="B813"/>
  <c r="F805"/>
  <c r="E805"/>
  <c r="D805"/>
  <c r="C805"/>
  <c r="B805"/>
  <c r="F812"/>
  <c r="E812"/>
  <c r="D812"/>
  <c r="C812"/>
  <c r="B812"/>
  <c r="F802"/>
  <c r="E802"/>
  <c r="D802"/>
  <c r="C802"/>
  <c r="B802"/>
  <c r="F801"/>
  <c r="E801"/>
  <c r="D801"/>
  <c r="C801"/>
  <c r="B801"/>
  <c r="F800"/>
  <c r="E800"/>
  <c r="D800"/>
  <c r="C800"/>
  <c r="B800"/>
  <c r="F799"/>
  <c r="E799"/>
  <c r="D799"/>
  <c r="C799"/>
  <c r="B799"/>
  <c r="F798"/>
  <c r="E798"/>
  <c r="D798"/>
  <c r="C798"/>
  <c r="B798"/>
  <c r="F797"/>
  <c r="E797"/>
  <c r="D797"/>
  <c r="C797"/>
  <c r="B797"/>
  <c r="F796"/>
  <c r="E796"/>
  <c r="D796"/>
  <c r="C796"/>
  <c r="B796"/>
  <c r="F795"/>
  <c r="E795"/>
  <c r="D795"/>
  <c r="C795"/>
  <c r="B795"/>
  <c r="F794"/>
  <c r="E794"/>
  <c r="D794"/>
  <c r="C794"/>
  <c r="B794"/>
  <c r="F793"/>
  <c r="E793"/>
  <c r="D793"/>
  <c r="C793"/>
  <c r="B793"/>
  <c r="F792"/>
  <c r="E792"/>
  <c r="D792"/>
  <c r="C792"/>
  <c r="B792"/>
  <c r="F791"/>
  <c r="E791"/>
  <c r="D791"/>
  <c r="C791"/>
  <c r="B791"/>
  <c r="F790"/>
  <c r="E790"/>
  <c r="D790"/>
  <c r="C790"/>
  <c r="B790"/>
  <c r="F789"/>
  <c r="E789"/>
  <c r="D789"/>
  <c r="C789"/>
  <c r="B789"/>
  <c r="F788"/>
  <c r="E788"/>
  <c r="D788"/>
  <c r="C788"/>
  <c r="B788"/>
  <c r="F787"/>
  <c r="E787"/>
  <c r="D787"/>
  <c r="C787"/>
  <c r="B787"/>
  <c r="F786"/>
  <c r="E786"/>
  <c r="D786"/>
  <c r="C786"/>
  <c r="B786"/>
  <c r="F785"/>
  <c r="E785"/>
  <c r="D785"/>
  <c r="C785"/>
  <c r="B785"/>
  <c r="F760"/>
  <c r="E760"/>
  <c r="D760"/>
  <c r="C760"/>
  <c r="B760"/>
  <c r="F783"/>
  <c r="E783"/>
  <c r="D783"/>
  <c r="C783"/>
  <c r="B783"/>
  <c r="F782"/>
  <c r="E782"/>
  <c r="D782"/>
  <c r="C782"/>
  <c r="B782"/>
  <c r="F781"/>
  <c r="E781"/>
  <c r="D781"/>
  <c r="C781"/>
  <c r="B781"/>
  <c r="F780"/>
  <c r="E780"/>
  <c r="D780"/>
  <c r="C780"/>
  <c r="B780"/>
  <c r="F762"/>
  <c r="E762"/>
  <c r="D762"/>
  <c r="C762"/>
  <c r="B762"/>
  <c r="F777"/>
  <c r="E777"/>
  <c r="D777"/>
  <c r="C777"/>
  <c r="B777"/>
  <c r="F767"/>
  <c r="E767"/>
  <c r="D767"/>
  <c r="C767"/>
  <c r="B767"/>
  <c r="F758"/>
  <c r="E758"/>
  <c r="D758"/>
  <c r="C758"/>
  <c r="B758"/>
  <c r="F769"/>
  <c r="E769"/>
  <c r="D769"/>
  <c r="C769"/>
  <c r="B769"/>
  <c r="F778"/>
  <c r="E778"/>
  <c r="D778"/>
  <c r="C778"/>
  <c r="B778"/>
  <c r="F764"/>
  <c r="E764"/>
  <c r="D764"/>
  <c r="C764"/>
  <c r="B764"/>
  <c r="F754"/>
  <c r="E754"/>
  <c r="D754"/>
  <c r="C754"/>
  <c r="B754"/>
  <c r="F776"/>
  <c r="E776"/>
  <c r="D776"/>
  <c r="C776"/>
  <c r="B776"/>
  <c r="F763"/>
  <c r="E763"/>
  <c r="D763"/>
  <c r="C763"/>
  <c r="B763"/>
  <c r="F761"/>
  <c r="E761"/>
  <c r="D761"/>
  <c r="C761"/>
  <c r="B761"/>
  <c r="F779"/>
  <c r="E779"/>
  <c r="D779"/>
  <c r="C779"/>
  <c r="B779"/>
  <c r="F774"/>
  <c r="E774"/>
  <c r="D774"/>
  <c r="C774"/>
  <c r="B774"/>
  <c r="F755"/>
  <c r="E755"/>
  <c r="D755"/>
  <c r="C755"/>
  <c r="B755"/>
  <c r="F759"/>
  <c r="E759"/>
  <c r="D759"/>
  <c r="C759"/>
  <c r="B759"/>
  <c r="F772"/>
  <c r="E772"/>
  <c r="D772"/>
  <c r="C772"/>
  <c r="B772"/>
  <c r="F773"/>
  <c r="E773"/>
  <c r="D773"/>
  <c r="C773"/>
  <c r="B773"/>
  <c r="F770"/>
  <c r="E770"/>
  <c r="D770"/>
  <c r="C770"/>
  <c r="B770"/>
  <c r="F784"/>
  <c r="E784"/>
  <c r="D784"/>
  <c r="C784"/>
  <c r="B784"/>
  <c r="F771"/>
  <c r="E771"/>
  <c r="D771"/>
  <c r="C771"/>
  <c r="B771"/>
  <c r="F753"/>
  <c r="E753"/>
  <c r="D753"/>
  <c r="C753"/>
  <c r="B753"/>
  <c r="F768"/>
  <c r="E768"/>
  <c r="D768"/>
  <c r="C768"/>
  <c r="B768"/>
  <c r="F775"/>
  <c r="E775"/>
  <c r="D775"/>
  <c r="C775"/>
  <c r="B775"/>
  <c r="F756"/>
  <c r="E756"/>
  <c r="D756"/>
  <c r="C756"/>
  <c r="B756"/>
  <c r="F765"/>
  <c r="E765"/>
  <c r="D765"/>
  <c r="C765"/>
  <c r="B765"/>
  <c r="F766"/>
  <c r="E766"/>
  <c r="D766"/>
  <c r="C766"/>
  <c r="B766"/>
  <c r="F757"/>
  <c r="E757"/>
  <c r="D757"/>
  <c r="C757"/>
  <c r="B757"/>
  <c r="F752"/>
  <c r="E752"/>
  <c r="D752"/>
  <c r="C752"/>
  <c r="B752"/>
  <c r="F751"/>
  <c r="E751"/>
  <c r="D751"/>
  <c r="C751"/>
  <c r="B751"/>
  <c r="F750"/>
  <c r="E750"/>
  <c r="D750"/>
  <c r="C750"/>
  <c r="B750"/>
  <c r="F749"/>
  <c r="E749"/>
  <c r="D749"/>
  <c r="C749"/>
  <c r="B749"/>
  <c r="F748"/>
  <c r="E748"/>
  <c r="D748"/>
  <c r="C748"/>
  <c r="B748"/>
  <c r="F747"/>
  <c r="E747"/>
  <c r="D747"/>
  <c r="C747"/>
  <c r="B747"/>
  <c r="F746"/>
  <c r="E746"/>
  <c r="D746"/>
  <c r="C746"/>
  <c r="B746"/>
  <c r="F745"/>
  <c r="E745"/>
  <c r="D745"/>
  <c r="C745"/>
  <c r="B745"/>
  <c r="F744"/>
  <c r="E744"/>
  <c r="D744"/>
  <c r="C744"/>
  <c r="B744"/>
  <c r="F743"/>
  <c r="E743"/>
  <c r="D743"/>
  <c r="C743"/>
  <c r="B743"/>
  <c r="F742"/>
  <c r="E742"/>
  <c r="D742"/>
  <c r="C742"/>
  <c r="B742"/>
  <c r="F741"/>
  <c r="E741"/>
  <c r="D741"/>
  <c r="C741"/>
  <c r="B741"/>
  <c r="F740"/>
  <c r="E740"/>
  <c r="D740"/>
  <c r="C740"/>
  <c r="B740"/>
  <c r="F739"/>
  <c r="E739"/>
  <c r="D739"/>
  <c r="C739"/>
  <c r="B739"/>
  <c r="F738"/>
  <c r="E738"/>
  <c r="D738"/>
  <c r="C738"/>
  <c r="B738"/>
  <c r="F737"/>
  <c r="E737"/>
  <c r="D737"/>
  <c r="C737"/>
  <c r="B737"/>
  <c r="F736"/>
  <c r="E736"/>
  <c r="D736"/>
  <c r="C736"/>
  <c r="B736"/>
  <c r="F735"/>
  <c r="E735"/>
  <c r="D735"/>
  <c r="C735"/>
  <c r="B735"/>
  <c r="F734"/>
  <c r="E734"/>
  <c r="D734"/>
  <c r="C734"/>
  <c r="B734"/>
  <c r="F733"/>
  <c r="E733"/>
  <c r="D733"/>
  <c r="C733"/>
  <c r="B733"/>
  <c r="F732"/>
  <c r="E732"/>
  <c r="D732"/>
  <c r="C732"/>
  <c r="B732"/>
  <c r="F731"/>
  <c r="E731"/>
  <c r="D731"/>
  <c r="C731"/>
  <c r="B731"/>
  <c r="F730"/>
  <c r="E730"/>
  <c r="D730"/>
  <c r="C730"/>
  <c r="B730"/>
  <c r="F729"/>
  <c r="E729"/>
  <c r="D729"/>
  <c r="C729"/>
  <c r="B729"/>
  <c r="F718"/>
  <c r="E718"/>
  <c r="D718"/>
  <c r="C718"/>
  <c r="B718"/>
  <c r="F711"/>
  <c r="E711"/>
  <c r="D711"/>
  <c r="C711"/>
  <c r="B711"/>
  <c r="F719"/>
  <c r="E719"/>
  <c r="D719"/>
  <c r="C719"/>
  <c r="B719"/>
  <c r="F704"/>
  <c r="E704"/>
  <c r="D704"/>
  <c r="C704"/>
  <c r="B704"/>
  <c r="F726"/>
  <c r="E726"/>
  <c r="D726"/>
  <c r="C726"/>
  <c r="B726"/>
  <c r="F710"/>
  <c r="E710"/>
  <c r="D710"/>
  <c r="C710"/>
  <c r="B710"/>
  <c r="F727"/>
  <c r="E727"/>
  <c r="D727"/>
  <c r="C727"/>
  <c r="B727"/>
  <c r="F724"/>
  <c r="E724"/>
  <c r="D724"/>
  <c r="C724"/>
  <c r="B724"/>
  <c r="F712"/>
  <c r="E712"/>
  <c r="D712"/>
  <c r="C712"/>
  <c r="B712"/>
  <c r="F725"/>
  <c r="E725"/>
  <c r="D725"/>
  <c r="C725"/>
  <c r="B725"/>
  <c r="F708"/>
  <c r="E708"/>
  <c r="D708"/>
  <c r="C708"/>
  <c r="B708"/>
  <c r="F703"/>
  <c r="E703"/>
  <c r="D703"/>
  <c r="C703"/>
  <c r="B703"/>
  <c r="F709"/>
  <c r="E709"/>
  <c r="D709"/>
  <c r="C709"/>
  <c r="B709"/>
  <c r="F721"/>
  <c r="E721"/>
  <c r="D721"/>
  <c r="C721"/>
  <c r="B721"/>
  <c r="F720"/>
  <c r="E720"/>
  <c r="D720"/>
  <c r="C720"/>
  <c r="B720"/>
  <c r="F722"/>
  <c r="E722"/>
  <c r="D722"/>
  <c r="C722"/>
  <c r="B722"/>
  <c r="F706"/>
  <c r="E706"/>
  <c r="D706"/>
  <c r="C706"/>
  <c r="B706"/>
  <c r="F728"/>
  <c r="E728"/>
  <c r="D728"/>
  <c r="C728"/>
  <c r="B728"/>
  <c r="F723"/>
  <c r="E723"/>
  <c r="D723"/>
  <c r="C723"/>
  <c r="B723"/>
  <c r="F717"/>
  <c r="E717"/>
  <c r="D717"/>
  <c r="C717"/>
  <c r="B717"/>
  <c r="F705"/>
  <c r="E705"/>
  <c r="D705"/>
  <c r="C705"/>
  <c r="B705"/>
  <c r="F716"/>
  <c r="E716"/>
  <c r="D716"/>
  <c r="C716"/>
  <c r="B716"/>
  <c r="F715"/>
  <c r="E715"/>
  <c r="D715"/>
  <c r="C715"/>
  <c r="B715"/>
  <c r="F714"/>
  <c r="E714"/>
  <c r="D714"/>
  <c r="C714"/>
  <c r="B714"/>
  <c r="F707"/>
  <c r="E707"/>
  <c r="D707"/>
  <c r="C707"/>
  <c r="B707"/>
  <c r="F713"/>
  <c r="E713"/>
  <c r="D713"/>
  <c r="C713"/>
  <c r="B713"/>
  <c r="F701"/>
  <c r="E701"/>
  <c r="D701"/>
  <c r="C701"/>
  <c r="B701"/>
  <c r="F700"/>
  <c r="E700"/>
  <c r="D700"/>
  <c r="C700"/>
  <c r="B700"/>
  <c r="F699"/>
  <c r="E699"/>
  <c r="D699"/>
  <c r="C699"/>
  <c r="B699"/>
  <c r="F698"/>
  <c r="E698"/>
  <c r="D698"/>
  <c r="C698"/>
  <c r="B698"/>
  <c r="F697"/>
  <c r="E697"/>
  <c r="D697"/>
  <c r="C697"/>
  <c r="B697"/>
  <c r="F696"/>
  <c r="E696"/>
  <c r="D696"/>
  <c r="C696"/>
  <c r="B696"/>
  <c r="F695"/>
  <c r="E695"/>
  <c r="D695"/>
  <c r="C695"/>
  <c r="B695"/>
  <c r="F694"/>
  <c r="E694"/>
  <c r="D694"/>
  <c r="C694"/>
  <c r="B694"/>
  <c r="F693"/>
  <c r="E693"/>
  <c r="D693"/>
  <c r="C693"/>
  <c r="B693"/>
  <c r="F692"/>
  <c r="E692"/>
  <c r="D692"/>
  <c r="C692"/>
  <c r="B692"/>
  <c r="F691"/>
  <c r="E691"/>
  <c r="D691"/>
  <c r="C691"/>
  <c r="B691"/>
  <c r="F690"/>
  <c r="E690"/>
  <c r="D690"/>
  <c r="C690"/>
  <c r="B690"/>
  <c r="F689"/>
  <c r="E689"/>
  <c r="D689"/>
  <c r="C689"/>
  <c r="B689"/>
  <c r="F688"/>
  <c r="E688"/>
  <c r="D688"/>
  <c r="C688"/>
  <c r="B688"/>
  <c r="F687"/>
  <c r="E687"/>
  <c r="D687"/>
  <c r="C687"/>
  <c r="B687"/>
  <c r="F686"/>
  <c r="E686"/>
  <c r="D686"/>
  <c r="C686"/>
  <c r="B686"/>
  <c r="F685"/>
  <c r="E685"/>
  <c r="D685"/>
  <c r="C685"/>
  <c r="B685"/>
  <c r="F684"/>
  <c r="E684"/>
  <c r="D684"/>
  <c r="C684"/>
  <c r="B684"/>
  <c r="F683"/>
  <c r="E683"/>
  <c r="D683"/>
  <c r="C683"/>
  <c r="B683"/>
  <c r="F666"/>
  <c r="E666"/>
  <c r="D666"/>
  <c r="C666"/>
  <c r="B666"/>
  <c r="F681"/>
  <c r="E681"/>
  <c r="D681"/>
  <c r="C681"/>
  <c r="B681"/>
  <c r="F680"/>
  <c r="E680"/>
  <c r="D680"/>
  <c r="C680"/>
  <c r="B680"/>
  <c r="F679"/>
  <c r="E679"/>
  <c r="D679"/>
  <c r="C679"/>
  <c r="B679"/>
  <c r="F678"/>
  <c r="E678"/>
  <c r="D678"/>
  <c r="C678"/>
  <c r="B678"/>
  <c r="F677"/>
  <c r="E677"/>
  <c r="D677"/>
  <c r="C677"/>
  <c r="B677"/>
  <c r="F661"/>
  <c r="E661"/>
  <c r="D661"/>
  <c r="C661"/>
  <c r="B661"/>
  <c r="F676"/>
  <c r="E676"/>
  <c r="D676"/>
  <c r="C676"/>
  <c r="B676"/>
  <c r="F655"/>
  <c r="E655"/>
  <c r="D655"/>
  <c r="C655"/>
  <c r="B655"/>
  <c r="F675"/>
  <c r="E675"/>
  <c r="D675"/>
  <c r="C675"/>
  <c r="B675"/>
  <c r="F674"/>
  <c r="E674"/>
  <c r="D674"/>
  <c r="C674"/>
  <c r="B674"/>
  <c r="F658"/>
  <c r="E658"/>
  <c r="D658"/>
  <c r="C658"/>
  <c r="B658"/>
  <c r="F673"/>
  <c r="E673"/>
  <c r="D673"/>
  <c r="C673"/>
  <c r="B673"/>
  <c r="F660"/>
  <c r="E660"/>
  <c r="D660"/>
  <c r="C660"/>
  <c r="B660"/>
  <c r="F672"/>
  <c r="E672"/>
  <c r="D672"/>
  <c r="C672"/>
  <c r="B672"/>
  <c r="F667"/>
  <c r="E667"/>
  <c r="D667"/>
  <c r="C667"/>
  <c r="B667"/>
  <c r="F671"/>
  <c r="E671"/>
  <c r="D671"/>
  <c r="C671"/>
  <c r="B671"/>
  <c r="F670"/>
  <c r="E670"/>
  <c r="D670"/>
  <c r="C670"/>
  <c r="B670"/>
  <c r="F669"/>
  <c r="E669"/>
  <c r="D669"/>
  <c r="C669"/>
  <c r="B669"/>
  <c r="F668"/>
  <c r="E668"/>
  <c r="D668"/>
  <c r="C668"/>
  <c r="B668"/>
  <c r="F682"/>
  <c r="E682"/>
  <c r="D682"/>
  <c r="C682"/>
  <c r="B682"/>
  <c r="F653"/>
  <c r="E653"/>
  <c r="D653"/>
  <c r="C653"/>
  <c r="B653"/>
  <c r="F657"/>
  <c r="E657"/>
  <c r="D657"/>
  <c r="C657"/>
  <c r="B657"/>
  <c r="F662"/>
  <c r="E662"/>
  <c r="D662"/>
  <c r="C662"/>
  <c r="B662"/>
  <c r="F702"/>
  <c r="E702"/>
  <c r="D702"/>
  <c r="C702"/>
  <c r="B702"/>
  <c r="F654"/>
  <c r="E654"/>
  <c r="D654"/>
  <c r="C654"/>
  <c r="B654"/>
  <c r="F665"/>
  <c r="E665"/>
  <c r="D665"/>
  <c r="C665"/>
  <c r="B665"/>
  <c r="F664"/>
  <c r="E664"/>
  <c r="D664"/>
  <c r="C664"/>
  <c r="B664"/>
  <c r="F659"/>
  <c r="E659"/>
  <c r="D659"/>
  <c r="C659"/>
  <c r="B659"/>
  <c r="F656"/>
  <c r="E656"/>
  <c r="D656"/>
  <c r="C656"/>
  <c r="B656"/>
  <c r="F663"/>
  <c r="E663"/>
  <c r="D663"/>
  <c r="C663"/>
  <c r="B663"/>
  <c r="F652"/>
  <c r="E652"/>
  <c r="D652"/>
  <c r="C652"/>
  <c r="B652"/>
  <c r="F651"/>
  <c r="E651"/>
  <c r="D651"/>
  <c r="C651"/>
  <c r="B651"/>
  <c r="F650"/>
  <c r="E650"/>
  <c r="D650"/>
  <c r="C650"/>
  <c r="B650"/>
  <c r="F649"/>
  <c r="E649"/>
  <c r="D649"/>
  <c r="C649"/>
  <c r="B649"/>
  <c r="F648"/>
  <c r="E648"/>
  <c r="D648"/>
  <c r="C648"/>
  <c r="B648"/>
  <c r="F647"/>
  <c r="E647"/>
  <c r="D647"/>
  <c r="C647"/>
  <c r="B647"/>
  <c r="F646"/>
  <c r="E646"/>
  <c r="D646"/>
  <c r="C646"/>
  <c r="B646"/>
  <c r="F645"/>
  <c r="E645"/>
  <c r="D645"/>
  <c r="C645"/>
  <c r="B645"/>
  <c r="F644"/>
  <c r="E644"/>
  <c r="D644"/>
  <c r="C644"/>
  <c r="B644"/>
  <c r="F643"/>
  <c r="E643"/>
  <c r="D643"/>
  <c r="C643"/>
  <c r="B643"/>
  <c r="F642"/>
  <c r="E642"/>
  <c r="D642"/>
  <c r="C642"/>
  <c r="B642"/>
  <c r="F641"/>
  <c r="E641"/>
  <c r="D641"/>
  <c r="C641"/>
  <c r="B641"/>
  <c r="F640"/>
  <c r="E640"/>
  <c r="D640"/>
  <c r="C640"/>
  <c r="B640"/>
  <c r="F639"/>
  <c r="E639"/>
  <c r="D639"/>
  <c r="C639"/>
  <c r="B639"/>
  <c r="F638"/>
  <c r="E638"/>
  <c r="D638"/>
  <c r="C638"/>
  <c r="B638"/>
  <c r="F637"/>
  <c r="E637"/>
  <c r="D637"/>
  <c r="C637"/>
  <c r="B637"/>
  <c r="F636"/>
  <c r="E636"/>
  <c r="D636"/>
  <c r="C636"/>
  <c r="B636"/>
  <c r="F635"/>
  <c r="E635"/>
  <c r="D635"/>
  <c r="C635"/>
  <c r="B635"/>
  <c r="F621"/>
  <c r="E621"/>
  <c r="D621"/>
  <c r="C621"/>
  <c r="B621"/>
  <c r="F633"/>
  <c r="E633"/>
  <c r="D633"/>
  <c r="C633"/>
  <c r="B633"/>
  <c r="F632"/>
  <c r="E632"/>
  <c r="D632"/>
  <c r="C632"/>
  <c r="B632"/>
  <c r="F631"/>
  <c r="E631"/>
  <c r="D631"/>
  <c r="C631"/>
  <c r="B631"/>
  <c r="F630"/>
  <c r="E630"/>
  <c r="D630"/>
  <c r="C630"/>
  <c r="B630"/>
  <c r="F611"/>
  <c r="E611"/>
  <c r="D611"/>
  <c r="C611"/>
  <c r="B611"/>
  <c r="F628"/>
  <c r="E628"/>
  <c r="D628"/>
  <c r="C628"/>
  <c r="B628"/>
  <c r="F615"/>
  <c r="E615"/>
  <c r="D615"/>
  <c r="C615"/>
  <c r="B615"/>
  <c r="F627"/>
  <c r="E627"/>
  <c r="D627"/>
  <c r="C627"/>
  <c r="B627"/>
  <c r="F605"/>
  <c r="E605"/>
  <c r="D605"/>
  <c r="C605"/>
  <c r="B605"/>
  <c r="F626"/>
  <c r="E626"/>
  <c r="D626"/>
  <c r="C626"/>
  <c r="B626"/>
  <c r="F625"/>
  <c r="E625"/>
  <c r="D625"/>
  <c r="C625"/>
  <c r="B625"/>
  <c r="F610"/>
  <c r="E610"/>
  <c r="D610"/>
  <c r="C610"/>
  <c r="B610"/>
  <c r="F624"/>
  <c r="E624"/>
  <c r="D624"/>
  <c r="C624"/>
  <c r="B624"/>
  <c r="F607"/>
  <c r="E607"/>
  <c r="D607"/>
  <c r="C607"/>
  <c r="B607"/>
  <c r="F623"/>
  <c r="E623"/>
  <c r="D623"/>
  <c r="C623"/>
  <c r="B623"/>
  <c r="F634"/>
  <c r="E634"/>
  <c r="D634"/>
  <c r="C634"/>
  <c r="B634"/>
  <c r="F622"/>
  <c r="E622"/>
  <c r="D622"/>
  <c r="C622"/>
  <c r="B622"/>
  <c r="F629"/>
  <c r="E629"/>
  <c r="D629"/>
  <c r="C629"/>
  <c r="B629"/>
  <c r="F620"/>
  <c r="E620"/>
  <c r="D620"/>
  <c r="C620"/>
  <c r="B620"/>
  <c r="F619"/>
  <c r="E619"/>
  <c r="D619"/>
  <c r="C619"/>
  <c r="B619"/>
  <c r="F618"/>
  <c r="E618"/>
  <c r="D618"/>
  <c r="C618"/>
  <c r="B618"/>
  <c r="F614"/>
  <c r="E614"/>
  <c r="D614"/>
  <c r="C614"/>
  <c r="B614"/>
  <c r="F608"/>
  <c r="E608"/>
  <c r="D608"/>
  <c r="C608"/>
  <c r="B608"/>
  <c r="F609"/>
  <c r="E609"/>
  <c r="D609"/>
  <c r="C609"/>
  <c r="B609"/>
  <c r="F604"/>
  <c r="E604"/>
  <c r="D604"/>
  <c r="C604"/>
  <c r="B604"/>
  <c r="F617"/>
  <c r="E617"/>
  <c r="D617"/>
  <c r="C617"/>
  <c r="B617"/>
  <c r="F606"/>
  <c r="E606"/>
  <c r="D606"/>
  <c r="C606"/>
  <c r="B606"/>
  <c r="F603"/>
  <c r="E603"/>
  <c r="D603"/>
  <c r="C603"/>
  <c r="B603"/>
  <c r="F613"/>
  <c r="E613"/>
  <c r="D613"/>
  <c r="C613"/>
  <c r="B613"/>
  <c r="F612"/>
  <c r="E612"/>
  <c r="D612"/>
  <c r="C612"/>
  <c r="B612"/>
  <c r="F616"/>
  <c r="E616"/>
  <c r="D616"/>
  <c r="C616"/>
  <c r="B616"/>
  <c r="F601"/>
  <c r="E601"/>
  <c r="D601"/>
  <c r="C601"/>
  <c r="B601"/>
  <c r="F600"/>
  <c r="E600"/>
  <c r="D600"/>
  <c r="C600"/>
  <c r="B600"/>
  <c r="F599"/>
  <c r="E599"/>
  <c r="D599"/>
  <c r="C599"/>
  <c r="B599"/>
  <c r="F598"/>
  <c r="E598"/>
  <c r="D598"/>
  <c r="C598"/>
  <c r="B598"/>
  <c r="F597"/>
  <c r="E597"/>
  <c r="D597"/>
  <c r="C597"/>
  <c r="B597"/>
  <c r="F596"/>
  <c r="E596"/>
  <c r="D596"/>
  <c r="C596"/>
  <c r="B596"/>
  <c r="F595"/>
  <c r="E595"/>
  <c r="D595"/>
  <c r="C595"/>
  <c r="B595"/>
  <c r="F594"/>
  <c r="E594"/>
  <c r="D594"/>
  <c r="C594"/>
  <c r="B594"/>
  <c r="F593"/>
  <c r="E593"/>
  <c r="D593"/>
  <c r="C593"/>
  <c r="B593"/>
  <c r="F592"/>
  <c r="E592"/>
  <c r="D592"/>
  <c r="C592"/>
  <c r="B592"/>
  <c r="F591"/>
  <c r="E591"/>
  <c r="D591"/>
  <c r="C591"/>
  <c r="B591"/>
  <c r="F590"/>
  <c r="E590"/>
  <c r="D590"/>
  <c r="C590"/>
  <c r="B590"/>
  <c r="F589"/>
  <c r="E589"/>
  <c r="D589"/>
  <c r="C589"/>
  <c r="B589"/>
  <c r="F588"/>
  <c r="E588"/>
  <c r="D588"/>
  <c r="C588"/>
  <c r="B588"/>
  <c r="F587"/>
  <c r="E587"/>
  <c r="D587"/>
  <c r="C587"/>
  <c r="B587"/>
  <c r="F586"/>
  <c r="E586"/>
  <c r="D586"/>
  <c r="C586"/>
  <c r="B586"/>
  <c r="F585"/>
  <c r="E585"/>
  <c r="D585"/>
  <c r="C585"/>
  <c r="B585"/>
  <c r="F584"/>
  <c r="E584"/>
  <c r="D584"/>
  <c r="C584"/>
  <c r="B584"/>
  <c r="F583"/>
  <c r="E583"/>
  <c r="D583"/>
  <c r="C583"/>
  <c r="B583"/>
  <c r="F582"/>
  <c r="E582"/>
  <c r="D582"/>
  <c r="C582"/>
  <c r="B582"/>
  <c r="F581"/>
  <c r="E581"/>
  <c r="D581"/>
  <c r="C581"/>
  <c r="B581"/>
  <c r="F580"/>
  <c r="E580"/>
  <c r="D580"/>
  <c r="C580"/>
  <c r="B580"/>
  <c r="F579"/>
  <c r="E579"/>
  <c r="D579"/>
  <c r="C579"/>
  <c r="B579"/>
  <c r="F553"/>
  <c r="E553"/>
  <c r="D553"/>
  <c r="C553"/>
  <c r="B553"/>
  <c r="F575"/>
  <c r="E575"/>
  <c r="D575"/>
  <c r="C575"/>
  <c r="B575"/>
  <c r="F562"/>
  <c r="E562"/>
  <c r="D562"/>
  <c r="C562"/>
  <c r="B562"/>
  <c r="F578"/>
  <c r="E578"/>
  <c r="D578"/>
  <c r="C578"/>
  <c r="B578"/>
  <c r="F577"/>
  <c r="E577"/>
  <c r="D577"/>
  <c r="C577"/>
  <c r="B577"/>
  <c r="F576"/>
  <c r="E576"/>
  <c r="D576"/>
  <c r="C576"/>
  <c r="B576"/>
  <c r="F557"/>
  <c r="E557"/>
  <c r="D557"/>
  <c r="C557"/>
  <c r="B557"/>
  <c r="F559"/>
  <c r="E559"/>
  <c r="D559"/>
  <c r="C559"/>
  <c r="B559"/>
  <c r="F554"/>
  <c r="E554"/>
  <c r="D554"/>
  <c r="C554"/>
  <c r="B554"/>
  <c r="F558"/>
  <c r="E558"/>
  <c r="D558"/>
  <c r="C558"/>
  <c r="B558"/>
  <c r="F574"/>
  <c r="E574"/>
  <c r="D574"/>
  <c r="C574"/>
  <c r="B574"/>
  <c r="F572"/>
  <c r="E572"/>
  <c r="D572"/>
  <c r="C572"/>
  <c r="B572"/>
  <c r="F573"/>
  <c r="E573"/>
  <c r="D573"/>
  <c r="C573"/>
  <c r="B573"/>
  <c r="F563"/>
  <c r="E563"/>
  <c r="D563"/>
  <c r="C563"/>
  <c r="B563"/>
  <c r="F571"/>
  <c r="E571"/>
  <c r="D571"/>
  <c r="C571"/>
  <c r="B571"/>
  <c r="F570"/>
  <c r="E570"/>
  <c r="D570"/>
  <c r="C570"/>
  <c r="B570"/>
  <c r="F569"/>
  <c r="E569"/>
  <c r="D569"/>
  <c r="C569"/>
  <c r="B569"/>
  <c r="F568"/>
  <c r="E568"/>
  <c r="D568"/>
  <c r="C568"/>
  <c r="B568"/>
  <c r="F555"/>
  <c r="E555"/>
  <c r="D555"/>
  <c r="C555"/>
  <c r="B555"/>
  <c r="F556"/>
  <c r="E556"/>
  <c r="D556"/>
  <c r="C556"/>
  <c r="B556"/>
  <c r="F567"/>
  <c r="E567"/>
  <c r="D567"/>
  <c r="C567"/>
  <c r="B567"/>
  <c r="F566"/>
  <c r="E566"/>
  <c r="D566"/>
  <c r="C566"/>
  <c r="B566"/>
  <c r="F565"/>
  <c r="E565"/>
  <c r="D565"/>
  <c r="C565"/>
  <c r="B565"/>
  <c r="F602"/>
  <c r="E602"/>
  <c r="D602"/>
  <c r="C602"/>
  <c r="B602"/>
  <c r="F560"/>
  <c r="E560"/>
  <c r="D560"/>
  <c r="C560"/>
  <c r="B560"/>
  <c r="F561"/>
  <c r="E561"/>
  <c r="D561"/>
  <c r="C561"/>
  <c r="B561"/>
  <c r="F564"/>
  <c r="E564"/>
  <c r="D564"/>
  <c r="C564"/>
  <c r="B564"/>
  <c r="F552"/>
  <c r="E552"/>
  <c r="D552"/>
  <c r="C552"/>
  <c r="B552"/>
  <c r="F551"/>
  <c r="E551"/>
  <c r="D551"/>
  <c r="C551"/>
  <c r="B551"/>
  <c r="F550"/>
  <c r="E550"/>
  <c r="D550"/>
  <c r="C550"/>
  <c r="B550"/>
  <c r="F549"/>
  <c r="E549"/>
  <c r="D549"/>
  <c r="C549"/>
  <c r="B549"/>
  <c r="F548"/>
  <c r="E548"/>
  <c r="D548"/>
  <c r="C548"/>
  <c r="B548"/>
  <c r="F547"/>
  <c r="E547"/>
  <c r="D547"/>
  <c r="C547"/>
  <c r="B547"/>
  <c r="F546"/>
  <c r="E546"/>
  <c r="D546"/>
  <c r="C546"/>
  <c r="B546"/>
  <c r="F545"/>
  <c r="E545"/>
  <c r="D545"/>
  <c r="C545"/>
  <c r="B545"/>
  <c r="F544"/>
  <c r="E544"/>
  <c r="D544"/>
  <c r="C544"/>
  <c r="B544"/>
  <c r="F543"/>
  <c r="E543"/>
  <c r="D543"/>
  <c r="C543"/>
  <c r="B543"/>
  <c r="F542"/>
  <c r="E542"/>
  <c r="D542"/>
  <c r="C542"/>
  <c r="B542"/>
  <c r="F541"/>
  <c r="E541"/>
  <c r="D541"/>
  <c r="C541"/>
  <c r="B541"/>
  <c r="F540"/>
  <c r="E540"/>
  <c r="D540"/>
  <c r="C540"/>
  <c r="B540"/>
  <c r="F539"/>
  <c r="E539"/>
  <c r="D539"/>
  <c r="C539"/>
  <c r="B539"/>
  <c r="F538"/>
  <c r="E538"/>
  <c r="D538"/>
  <c r="C538"/>
  <c r="B538"/>
  <c r="F537"/>
  <c r="E537"/>
  <c r="D537"/>
  <c r="C537"/>
  <c r="B537"/>
  <c r="F536"/>
  <c r="E536"/>
  <c r="D536"/>
  <c r="C536"/>
  <c r="B536"/>
  <c r="F535"/>
  <c r="E535"/>
  <c r="D535"/>
  <c r="C535"/>
  <c r="B535"/>
  <c r="F534"/>
  <c r="E534"/>
  <c r="D534"/>
  <c r="C534"/>
  <c r="B534"/>
  <c r="F533"/>
  <c r="E533"/>
  <c r="D533"/>
  <c r="C533"/>
  <c r="B533"/>
  <c r="F532"/>
  <c r="E532"/>
  <c r="D532"/>
  <c r="C532"/>
  <c r="B532"/>
  <c r="F531"/>
  <c r="E531"/>
  <c r="D531"/>
  <c r="C531"/>
  <c r="B531"/>
  <c r="F530"/>
  <c r="E530"/>
  <c r="D530"/>
  <c r="C530"/>
  <c r="B530"/>
  <c r="F503"/>
  <c r="E503"/>
  <c r="D503"/>
  <c r="C503"/>
  <c r="B503"/>
  <c r="F506"/>
  <c r="E506"/>
  <c r="D506"/>
  <c r="C506"/>
  <c r="B506"/>
  <c r="F512"/>
  <c r="E512"/>
  <c r="D512"/>
  <c r="C512"/>
  <c r="B512"/>
  <c r="F507"/>
  <c r="E507"/>
  <c r="D507"/>
  <c r="C507"/>
  <c r="B507"/>
  <c r="F528"/>
  <c r="E528"/>
  <c r="D528"/>
  <c r="C528"/>
  <c r="B528"/>
  <c r="F527"/>
  <c r="E527"/>
  <c r="D527"/>
  <c r="C527"/>
  <c r="B527"/>
  <c r="F504"/>
  <c r="E504"/>
  <c r="D504"/>
  <c r="C504"/>
  <c r="B504"/>
  <c r="F514"/>
  <c r="E514"/>
  <c r="D514"/>
  <c r="C514"/>
  <c r="B514"/>
  <c r="F525"/>
  <c r="E525"/>
  <c r="D525"/>
  <c r="C525"/>
  <c r="B525"/>
  <c r="F508"/>
  <c r="E508"/>
  <c r="D508"/>
  <c r="C508"/>
  <c r="B508"/>
  <c r="F524"/>
  <c r="E524"/>
  <c r="D524"/>
  <c r="C524"/>
  <c r="B524"/>
  <c r="F511"/>
  <c r="E511"/>
  <c r="D511"/>
  <c r="C511"/>
  <c r="B511"/>
  <c r="F523"/>
  <c r="E523"/>
  <c r="D523"/>
  <c r="C523"/>
  <c r="B523"/>
  <c r="F519"/>
  <c r="E519"/>
  <c r="D519"/>
  <c r="C519"/>
  <c r="B519"/>
  <c r="F521"/>
  <c r="E521"/>
  <c r="D521"/>
  <c r="C521"/>
  <c r="B521"/>
  <c r="F520"/>
  <c r="E520"/>
  <c r="D520"/>
  <c r="C520"/>
  <c r="B520"/>
  <c r="F522"/>
  <c r="E522"/>
  <c r="D522"/>
  <c r="C522"/>
  <c r="B522"/>
  <c r="F518"/>
  <c r="E518"/>
  <c r="D518"/>
  <c r="C518"/>
  <c r="B518"/>
  <c r="F529"/>
  <c r="E529"/>
  <c r="D529"/>
  <c r="C529"/>
  <c r="B529"/>
  <c r="F510"/>
  <c r="E510"/>
  <c r="D510"/>
  <c r="C510"/>
  <c r="B510"/>
  <c r="F517"/>
  <c r="E517"/>
  <c r="D517"/>
  <c r="C517"/>
  <c r="B517"/>
  <c r="F516"/>
  <c r="E516"/>
  <c r="D516"/>
  <c r="C516"/>
  <c r="B516"/>
  <c r="F526"/>
  <c r="E526"/>
  <c r="D526"/>
  <c r="C526"/>
  <c r="B526"/>
  <c r="F505"/>
  <c r="E505"/>
  <c r="D505"/>
  <c r="C505"/>
  <c r="B505"/>
  <c r="F513"/>
  <c r="E513"/>
  <c r="D513"/>
  <c r="C513"/>
  <c r="B513"/>
  <c r="F509"/>
  <c r="E509"/>
  <c r="D509"/>
  <c r="C509"/>
  <c r="B509"/>
  <c r="F515"/>
  <c r="E515"/>
  <c r="D515"/>
  <c r="C515"/>
  <c r="B515"/>
  <c r="F497"/>
  <c r="E497"/>
  <c r="D497"/>
  <c r="C497"/>
  <c r="B497"/>
  <c r="F496"/>
  <c r="E496"/>
  <c r="D496"/>
  <c r="C496"/>
  <c r="B496"/>
  <c r="F495"/>
  <c r="E495"/>
  <c r="D495"/>
  <c r="C495"/>
  <c r="B495"/>
  <c r="F494"/>
  <c r="E494"/>
  <c r="D494"/>
  <c r="C494"/>
  <c r="B494"/>
  <c r="F493"/>
  <c r="E493"/>
  <c r="D493"/>
  <c r="C493"/>
  <c r="B493"/>
  <c r="F492"/>
  <c r="E492"/>
  <c r="D492"/>
  <c r="C492"/>
  <c r="B492"/>
  <c r="F491"/>
  <c r="E491"/>
  <c r="D491"/>
  <c r="C491"/>
  <c r="B491"/>
  <c r="F490"/>
  <c r="E490"/>
  <c r="D490"/>
  <c r="C490"/>
  <c r="B490"/>
  <c r="F489"/>
  <c r="E489"/>
  <c r="D489"/>
  <c r="C489"/>
  <c r="B489"/>
  <c r="F488"/>
  <c r="E488"/>
  <c r="D488"/>
  <c r="C488"/>
  <c r="B488"/>
  <c r="F487"/>
  <c r="E487"/>
  <c r="D487"/>
  <c r="C487"/>
  <c r="B487"/>
  <c r="F486"/>
  <c r="E486"/>
  <c r="D486"/>
  <c r="C486"/>
  <c r="B486"/>
  <c r="F485"/>
  <c r="E485"/>
  <c r="D485"/>
  <c r="C485"/>
  <c r="B485"/>
  <c r="F484"/>
  <c r="E484"/>
  <c r="D484"/>
  <c r="C484"/>
  <c r="B484"/>
  <c r="F483"/>
  <c r="E483"/>
  <c r="D483"/>
  <c r="C483"/>
  <c r="B483"/>
  <c r="F482"/>
  <c r="E482"/>
  <c r="D482"/>
  <c r="C482"/>
  <c r="B482"/>
  <c r="F481"/>
  <c r="E481"/>
  <c r="D481"/>
  <c r="C481"/>
  <c r="B481"/>
  <c r="F480"/>
  <c r="E480"/>
  <c r="D480"/>
  <c r="C480"/>
  <c r="B480"/>
  <c r="F453"/>
  <c r="E453"/>
  <c r="D453"/>
  <c r="C453"/>
  <c r="B453"/>
  <c r="F479"/>
  <c r="E479"/>
  <c r="D479"/>
  <c r="C479"/>
  <c r="B479"/>
  <c r="F478"/>
  <c r="E478"/>
  <c r="D478"/>
  <c r="C478"/>
  <c r="B478"/>
  <c r="F477"/>
  <c r="E477"/>
  <c r="D477"/>
  <c r="C477"/>
  <c r="B477"/>
  <c r="F476"/>
  <c r="E476"/>
  <c r="D476"/>
  <c r="C476"/>
  <c r="B476"/>
  <c r="F454"/>
  <c r="E454"/>
  <c r="D454"/>
  <c r="C454"/>
  <c r="B454"/>
  <c r="F461"/>
  <c r="E461"/>
  <c r="D461"/>
  <c r="C461"/>
  <c r="B461"/>
  <c r="F499"/>
  <c r="E499"/>
  <c r="D499"/>
  <c r="C499"/>
  <c r="B499"/>
  <c r="F455"/>
  <c r="E455"/>
  <c r="D455"/>
  <c r="C455"/>
  <c r="B455"/>
  <c r="F472"/>
  <c r="E472"/>
  <c r="D472"/>
  <c r="C472"/>
  <c r="B472"/>
  <c r="F471"/>
  <c r="E471"/>
  <c r="D471"/>
  <c r="C471"/>
  <c r="B471"/>
  <c r="F470"/>
  <c r="E470"/>
  <c r="D470"/>
  <c r="C470"/>
  <c r="B470"/>
  <c r="F469"/>
  <c r="E469"/>
  <c r="D469"/>
  <c r="C469"/>
  <c r="B469"/>
  <c r="F468"/>
  <c r="E468"/>
  <c r="D468"/>
  <c r="C468"/>
  <c r="B468"/>
  <c r="F467"/>
  <c r="E467"/>
  <c r="D467"/>
  <c r="C467"/>
  <c r="B467"/>
  <c r="F501"/>
  <c r="E501"/>
  <c r="D501"/>
  <c r="C501"/>
  <c r="B501"/>
  <c r="F502"/>
  <c r="E502"/>
  <c r="D502"/>
  <c r="C502"/>
  <c r="B502"/>
  <c r="F465"/>
  <c r="E465"/>
  <c r="D465"/>
  <c r="C465"/>
  <c r="B465"/>
  <c r="F466"/>
  <c r="E466"/>
  <c r="D466"/>
  <c r="C466"/>
  <c r="B466"/>
  <c r="F475"/>
  <c r="E475"/>
  <c r="D475"/>
  <c r="C475"/>
  <c r="B475"/>
  <c r="F464"/>
  <c r="E464"/>
  <c r="D464"/>
  <c r="C464"/>
  <c r="B464"/>
  <c r="F463"/>
  <c r="E463"/>
  <c r="D463"/>
  <c r="C463"/>
  <c r="B463"/>
  <c r="F462"/>
  <c r="E462"/>
  <c r="D462"/>
  <c r="C462"/>
  <c r="B462"/>
  <c r="F473"/>
  <c r="E473"/>
  <c r="D473"/>
  <c r="C473"/>
  <c r="B473"/>
  <c r="F474"/>
  <c r="E474"/>
  <c r="D474"/>
  <c r="C474"/>
  <c r="B474"/>
  <c r="F460"/>
  <c r="E460"/>
  <c r="D460"/>
  <c r="C460"/>
  <c r="B460"/>
  <c r="F459"/>
  <c r="E459"/>
  <c r="D459"/>
  <c r="C459"/>
  <c r="B459"/>
  <c r="F458"/>
  <c r="E458"/>
  <c r="D458"/>
  <c r="C458"/>
  <c r="B458"/>
  <c r="F457"/>
  <c r="E457"/>
  <c r="D457"/>
  <c r="C457"/>
  <c r="B457"/>
  <c r="F500"/>
  <c r="E500"/>
  <c r="D500"/>
  <c r="C500"/>
  <c r="B500"/>
  <c r="F498"/>
  <c r="E498"/>
  <c r="D498"/>
  <c r="C498"/>
  <c r="B498"/>
  <c r="F456"/>
  <c r="E456"/>
  <c r="D456"/>
  <c r="C456"/>
  <c r="B456"/>
  <c r="F450"/>
  <c r="E450"/>
  <c r="D450"/>
  <c r="C450"/>
  <c r="B450"/>
  <c r="F449"/>
  <c r="E449"/>
  <c r="D449"/>
  <c r="C449"/>
  <c r="B449"/>
  <c r="F448"/>
  <c r="E448"/>
  <c r="D448"/>
  <c r="C448"/>
  <c r="B448"/>
  <c r="F447"/>
  <c r="E447"/>
  <c r="D447"/>
  <c r="C447"/>
  <c r="B447"/>
  <c r="F446"/>
  <c r="E446"/>
  <c r="D446"/>
  <c r="C446"/>
  <c r="B446"/>
  <c r="F445"/>
  <c r="E445"/>
  <c r="D445"/>
  <c r="C445"/>
  <c r="B445"/>
  <c r="F444"/>
  <c r="E444"/>
  <c r="D444"/>
  <c r="C444"/>
  <c r="B444"/>
  <c r="F443"/>
  <c r="E443"/>
  <c r="D443"/>
  <c r="C443"/>
  <c r="B443"/>
  <c r="F442"/>
  <c r="E442"/>
  <c r="D442"/>
  <c r="C442"/>
  <c r="B442"/>
  <c r="F441"/>
  <c r="E441"/>
  <c r="D441"/>
  <c r="C441"/>
  <c r="B441"/>
  <c r="F440"/>
  <c r="E440"/>
  <c r="D440"/>
  <c r="C440"/>
  <c r="B440"/>
  <c r="F439"/>
  <c r="E439"/>
  <c r="D439"/>
  <c r="C439"/>
  <c r="B439"/>
  <c r="F438"/>
  <c r="E438"/>
  <c r="D438"/>
  <c r="C438"/>
  <c r="B438"/>
  <c r="F437"/>
  <c r="E437"/>
  <c r="D437"/>
  <c r="C437"/>
  <c r="B437"/>
  <c r="F436"/>
  <c r="E436"/>
  <c r="D436"/>
  <c r="C436"/>
  <c r="B436"/>
  <c r="F435"/>
  <c r="E435"/>
  <c r="D435"/>
  <c r="C435"/>
  <c r="B435"/>
  <c r="F434"/>
  <c r="E434"/>
  <c r="D434"/>
  <c r="C434"/>
  <c r="B434"/>
  <c r="F433"/>
  <c r="E433"/>
  <c r="D433"/>
  <c r="C433"/>
  <c r="B433"/>
  <c r="F432"/>
  <c r="E432"/>
  <c r="D432"/>
  <c r="C432"/>
  <c r="B432"/>
  <c r="F431"/>
  <c r="E431"/>
  <c r="D431"/>
  <c r="C431"/>
  <c r="B431"/>
  <c r="F430"/>
  <c r="E430"/>
  <c r="D430"/>
  <c r="C430"/>
  <c r="B430"/>
  <c r="F429"/>
  <c r="E429"/>
  <c r="D429"/>
  <c r="C429"/>
  <c r="B429"/>
  <c r="F428"/>
  <c r="E428"/>
  <c r="D428"/>
  <c r="C428"/>
  <c r="B428"/>
  <c r="F452"/>
  <c r="E452"/>
  <c r="D452"/>
  <c r="C452"/>
  <c r="B452"/>
  <c r="F407"/>
  <c r="E407"/>
  <c r="D407"/>
  <c r="C407"/>
  <c r="B407"/>
  <c r="F406"/>
  <c r="E406"/>
  <c r="D406"/>
  <c r="C406"/>
  <c r="B406"/>
  <c r="F426"/>
  <c r="E426"/>
  <c r="D426"/>
  <c r="C426"/>
  <c r="B426"/>
  <c r="F425"/>
  <c r="E425"/>
  <c r="D425"/>
  <c r="C425"/>
  <c r="B425"/>
  <c r="F424"/>
  <c r="E424"/>
  <c r="D424"/>
  <c r="C424"/>
  <c r="B424"/>
  <c r="F451"/>
  <c r="E451"/>
  <c r="D451"/>
  <c r="C451"/>
  <c r="B451"/>
  <c r="F422"/>
  <c r="E422"/>
  <c r="D422"/>
  <c r="C422"/>
  <c r="B422"/>
  <c r="F421"/>
  <c r="E421"/>
  <c r="D421"/>
  <c r="C421"/>
  <c r="B421"/>
  <c r="F420"/>
  <c r="E420"/>
  <c r="D420"/>
  <c r="C420"/>
  <c r="B420"/>
  <c r="F419"/>
  <c r="E419"/>
  <c r="D419"/>
  <c r="C419"/>
  <c r="B419"/>
  <c r="F417"/>
  <c r="E417"/>
  <c r="D417"/>
  <c r="C417"/>
  <c r="B417"/>
  <c r="F418"/>
  <c r="E418"/>
  <c r="D418"/>
  <c r="C418"/>
  <c r="B418"/>
  <c r="F427"/>
  <c r="E427"/>
  <c r="D427"/>
  <c r="C427"/>
  <c r="B427"/>
  <c r="F416"/>
  <c r="E416"/>
  <c r="D416"/>
  <c r="C416"/>
  <c r="B416"/>
  <c r="F415"/>
  <c r="E415"/>
  <c r="D415"/>
  <c r="C415"/>
  <c r="B415"/>
  <c r="F414"/>
  <c r="E414"/>
  <c r="D414"/>
  <c r="C414"/>
  <c r="B414"/>
  <c r="F413"/>
  <c r="E413"/>
  <c r="D413"/>
  <c r="C413"/>
  <c r="B413"/>
  <c r="F423"/>
  <c r="E423"/>
  <c r="D423"/>
  <c r="C423"/>
  <c r="B423"/>
  <c r="F404"/>
  <c r="E404"/>
  <c r="D404"/>
  <c r="C404"/>
  <c r="B404"/>
  <c r="F403"/>
  <c r="E403"/>
  <c r="D403"/>
  <c r="C403"/>
  <c r="B403"/>
  <c r="F412"/>
  <c r="E412"/>
  <c r="D412"/>
  <c r="C412"/>
  <c r="B412"/>
  <c r="F411"/>
  <c r="E411"/>
  <c r="D411"/>
  <c r="C411"/>
  <c r="B411"/>
  <c r="F410"/>
  <c r="E410"/>
  <c r="D410"/>
  <c r="C410"/>
  <c r="B410"/>
  <c r="F405"/>
  <c r="E405"/>
  <c r="D405"/>
  <c r="C405"/>
  <c r="B405"/>
  <c r="F408"/>
  <c r="E408"/>
  <c r="D408"/>
  <c r="C408"/>
  <c r="B408"/>
  <c r="F409"/>
  <c r="E409"/>
  <c r="D409"/>
  <c r="C409"/>
  <c r="B409"/>
  <c r="F399"/>
  <c r="E399"/>
  <c r="D399"/>
  <c r="C399"/>
  <c r="B399"/>
  <c r="F398"/>
  <c r="E398"/>
  <c r="D398"/>
  <c r="C398"/>
  <c r="B398"/>
  <c r="F397"/>
  <c r="E397"/>
  <c r="D397"/>
  <c r="C397"/>
  <c r="B397"/>
  <c r="F396"/>
  <c r="E396"/>
  <c r="D396"/>
  <c r="C396"/>
  <c r="B396"/>
  <c r="F395"/>
  <c r="E395"/>
  <c r="D395"/>
  <c r="C395"/>
  <c r="B395"/>
  <c r="F394"/>
  <c r="E394"/>
  <c r="D394"/>
  <c r="C394"/>
  <c r="B394"/>
  <c r="F393"/>
  <c r="E393"/>
  <c r="D393"/>
  <c r="C393"/>
  <c r="B393"/>
  <c r="F392"/>
  <c r="E392"/>
  <c r="D392"/>
  <c r="C392"/>
  <c r="B392"/>
  <c r="F391"/>
  <c r="E391"/>
  <c r="D391"/>
  <c r="C391"/>
  <c r="B391"/>
  <c r="F390"/>
  <c r="E390"/>
  <c r="D390"/>
  <c r="C390"/>
  <c r="B390"/>
  <c r="F389"/>
  <c r="E389"/>
  <c r="D389"/>
  <c r="C389"/>
  <c r="B389"/>
  <c r="F388"/>
  <c r="E388"/>
  <c r="D388"/>
  <c r="C388"/>
  <c r="B388"/>
  <c r="F387"/>
  <c r="E387"/>
  <c r="D387"/>
  <c r="C387"/>
  <c r="B387"/>
  <c r="F386"/>
  <c r="E386"/>
  <c r="D386"/>
  <c r="C386"/>
  <c r="B386"/>
  <c r="F385"/>
  <c r="E385"/>
  <c r="D385"/>
  <c r="C385"/>
  <c r="B385"/>
  <c r="F384"/>
  <c r="E384"/>
  <c r="D384"/>
  <c r="C384"/>
  <c r="B384"/>
  <c r="F383"/>
  <c r="E383"/>
  <c r="D383"/>
  <c r="C383"/>
  <c r="B383"/>
  <c r="F382"/>
  <c r="E382"/>
  <c r="D382"/>
  <c r="C382"/>
  <c r="B382"/>
  <c r="F381"/>
  <c r="E381"/>
  <c r="D381"/>
  <c r="C381"/>
  <c r="B381"/>
  <c r="F380"/>
  <c r="E380"/>
  <c r="D380"/>
  <c r="C380"/>
  <c r="B380"/>
  <c r="F379"/>
  <c r="E379"/>
  <c r="D379"/>
  <c r="C379"/>
  <c r="B379"/>
  <c r="F378"/>
  <c r="E378"/>
  <c r="D378"/>
  <c r="C378"/>
  <c r="B378"/>
  <c r="F377"/>
  <c r="E377"/>
  <c r="D377"/>
  <c r="C377"/>
  <c r="B377"/>
  <c r="F401"/>
  <c r="E401"/>
  <c r="D401"/>
  <c r="C401"/>
  <c r="B401"/>
  <c r="F402"/>
  <c r="E402"/>
  <c r="D402"/>
  <c r="C402"/>
  <c r="B402"/>
  <c r="F354"/>
  <c r="E354"/>
  <c r="D354"/>
  <c r="C354"/>
  <c r="B354"/>
  <c r="F375"/>
  <c r="E375"/>
  <c r="D375"/>
  <c r="C375"/>
  <c r="B375"/>
  <c r="F374"/>
  <c r="E374"/>
  <c r="D374"/>
  <c r="C374"/>
  <c r="B374"/>
  <c r="F373"/>
  <c r="E373"/>
  <c r="D373"/>
  <c r="C373"/>
  <c r="B373"/>
  <c r="F400"/>
  <c r="E400"/>
  <c r="D400"/>
  <c r="C400"/>
  <c r="B400"/>
  <c r="F371"/>
  <c r="E371"/>
  <c r="D371"/>
  <c r="C371"/>
  <c r="B371"/>
  <c r="F370"/>
  <c r="E370"/>
  <c r="D370"/>
  <c r="C370"/>
  <c r="B370"/>
  <c r="F369"/>
  <c r="E369"/>
  <c r="D369"/>
  <c r="C369"/>
  <c r="B369"/>
  <c r="F368"/>
  <c r="E368"/>
  <c r="D368"/>
  <c r="C368"/>
  <c r="B368"/>
  <c r="F363"/>
  <c r="E363"/>
  <c r="D363"/>
  <c r="C363"/>
  <c r="B363"/>
  <c r="F367"/>
  <c r="E367"/>
  <c r="D367"/>
  <c r="C367"/>
  <c r="B367"/>
  <c r="F376"/>
  <c r="E376"/>
  <c r="D376"/>
  <c r="C376"/>
  <c r="B376"/>
  <c r="F365"/>
  <c r="E365"/>
  <c r="D365"/>
  <c r="C365"/>
  <c r="B365"/>
  <c r="F372"/>
  <c r="E372"/>
  <c r="D372"/>
  <c r="C372"/>
  <c r="B372"/>
  <c r="F364"/>
  <c r="E364"/>
  <c r="D364"/>
  <c r="C364"/>
  <c r="B364"/>
  <c r="F353"/>
  <c r="E353"/>
  <c r="D353"/>
  <c r="C353"/>
  <c r="B353"/>
  <c r="F366"/>
  <c r="E366"/>
  <c r="D366"/>
  <c r="C366"/>
  <c r="B366"/>
  <c r="F355"/>
  <c r="E355"/>
  <c r="D355"/>
  <c r="C355"/>
  <c r="B355"/>
  <c r="F362"/>
  <c r="E362"/>
  <c r="D362"/>
  <c r="C362"/>
  <c r="B362"/>
  <c r="F361"/>
  <c r="E361"/>
  <c r="D361"/>
  <c r="C361"/>
  <c r="B361"/>
  <c r="F360"/>
  <c r="E360"/>
  <c r="D360"/>
  <c r="C360"/>
  <c r="B360"/>
  <c r="F359"/>
  <c r="E359"/>
  <c r="D359"/>
  <c r="C359"/>
  <c r="B359"/>
  <c r="F356"/>
  <c r="E356"/>
  <c r="D356"/>
  <c r="C356"/>
  <c r="B356"/>
  <c r="F357"/>
  <c r="E357"/>
  <c r="D357"/>
  <c r="C357"/>
  <c r="B357"/>
  <c r="F358"/>
  <c r="E358"/>
  <c r="D358"/>
  <c r="C358"/>
  <c r="B358"/>
  <c r="F350"/>
  <c r="E350"/>
  <c r="D350"/>
  <c r="C350"/>
  <c r="B350"/>
  <c r="F349"/>
  <c r="E349"/>
  <c r="D349"/>
  <c r="C349"/>
  <c r="B349"/>
  <c r="F348"/>
  <c r="E348"/>
  <c r="D348"/>
  <c r="C348"/>
  <c r="B348"/>
  <c r="F347"/>
  <c r="E347"/>
  <c r="D347"/>
  <c r="C347"/>
  <c r="B347"/>
  <c r="F346"/>
  <c r="E346"/>
  <c r="D346"/>
  <c r="C346"/>
  <c r="B346"/>
  <c r="F345"/>
  <c r="E345"/>
  <c r="D345"/>
  <c r="C345"/>
  <c r="B345"/>
  <c r="F344"/>
  <c r="E344"/>
  <c r="D344"/>
  <c r="C344"/>
  <c r="B344"/>
  <c r="F343"/>
  <c r="E343"/>
  <c r="D343"/>
  <c r="C343"/>
  <c r="B343"/>
  <c r="F342"/>
  <c r="E342"/>
  <c r="D342"/>
  <c r="C342"/>
  <c r="B342"/>
  <c r="F341"/>
  <c r="E341"/>
  <c r="D341"/>
  <c r="C341"/>
  <c r="B341"/>
  <c r="F340"/>
  <c r="E340"/>
  <c r="D340"/>
  <c r="C340"/>
  <c r="B340"/>
  <c r="F339"/>
  <c r="E339"/>
  <c r="D339"/>
  <c r="C339"/>
  <c r="B339"/>
  <c r="F338"/>
  <c r="E338"/>
  <c r="D338"/>
  <c r="C338"/>
  <c r="B338"/>
  <c r="F337"/>
  <c r="E337"/>
  <c r="D337"/>
  <c r="C337"/>
  <c r="B337"/>
  <c r="F336"/>
  <c r="E336"/>
  <c r="D336"/>
  <c r="C336"/>
  <c r="B336"/>
  <c r="F335"/>
  <c r="E335"/>
  <c r="D335"/>
  <c r="C335"/>
  <c r="B335"/>
  <c r="F334"/>
  <c r="E334"/>
  <c r="D334"/>
  <c r="C334"/>
  <c r="B334"/>
  <c r="F333"/>
  <c r="E333"/>
  <c r="D333"/>
  <c r="C333"/>
  <c r="B333"/>
  <c r="F332"/>
  <c r="E332"/>
  <c r="D332"/>
  <c r="C332"/>
  <c r="B332"/>
  <c r="F331"/>
  <c r="E331"/>
  <c r="D331"/>
  <c r="C331"/>
  <c r="B331"/>
  <c r="F330"/>
  <c r="E330"/>
  <c r="D330"/>
  <c r="C330"/>
  <c r="B330"/>
  <c r="F329"/>
  <c r="E329"/>
  <c r="D329"/>
  <c r="C329"/>
  <c r="B329"/>
  <c r="F328"/>
  <c r="E328"/>
  <c r="D328"/>
  <c r="C328"/>
  <c r="B328"/>
  <c r="F351"/>
  <c r="E351"/>
  <c r="D351"/>
  <c r="C351"/>
  <c r="B351"/>
  <c r="F352"/>
  <c r="E352"/>
  <c r="D352"/>
  <c r="C352"/>
  <c r="B352"/>
  <c r="F304"/>
  <c r="E304"/>
  <c r="D304"/>
  <c r="C304"/>
  <c r="B304"/>
  <c r="F326"/>
  <c r="E326"/>
  <c r="D326"/>
  <c r="C326"/>
  <c r="B326"/>
  <c r="F314"/>
  <c r="E314"/>
  <c r="D314"/>
  <c r="C314"/>
  <c r="B314"/>
  <c r="F324"/>
  <c r="E324"/>
  <c r="D324"/>
  <c r="C324"/>
  <c r="B324"/>
  <c r="F323"/>
  <c r="E323"/>
  <c r="D323"/>
  <c r="C323"/>
  <c r="B323"/>
  <c r="F322"/>
  <c r="E322"/>
  <c r="D322"/>
  <c r="C322"/>
  <c r="B322"/>
  <c r="F321"/>
  <c r="E321"/>
  <c r="D321"/>
  <c r="C321"/>
  <c r="B321"/>
  <c r="F320"/>
  <c r="E320"/>
  <c r="D320"/>
  <c r="C320"/>
  <c r="B320"/>
  <c r="F319"/>
  <c r="E319"/>
  <c r="D319"/>
  <c r="C319"/>
  <c r="B319"/>
  <c r="F327"/>
  <c r="E327"/>
  <c r="D327"/>
  <c r="C327"/>
  <c r="B327"/>
  <c r="F318"/>
  <c r="E318"/>
  <c r="D318"/>
  <c r="C318"/>
  <c r="B318"/>
  <c r="F317"/>
  <c r="E317"/>
  <c r="D317"/>
  <c r="C317"/>
  <c r="B317"/>
  <c r="F316"/>
  <c r="E316"/>
  <c r="D316"/>
  <c r="C316"/>
  <c r="B316"/>
  <c r="F315"/>
  <c r="E315"/>
  <c r="D315"/>
  <c r="C315"/>
  <c r="B315"/>
  <c r="F325"/>
  <c r="E325"/>
  <c r="D325"/>
  <c r="C325"/>
  <c r="B325"/>
  <c r="F313"/>
  <c r="E313"/>
  <c r="D313"/>
  <c r="C313"/>
  <c r="B313"/>
  <c r="F303"/>
  <c r="E303"/>
  <c r="D303"/>
  <c r="C303"/>
  <c r="B303"/>
  <c r="F306"/>
  <c r="E306"/>
  <c r="D306"/>
  <c r="C306"/>
  <c r="B306"/>
  <c r="F312"/>
  <c r="E312"/>
  <c r="D312"/>
  <c r="C312"/>
  <c r="B312"/>
  <c r="F311"/>
  <c r="E311"/>
  <c r="D311"/>
  <c r="C311"/>
  <c r="B311"/>
  <c r="F310"/>
  <c r="E310"/>
  <c r="D310"/>
  <c r="C310"/>
  <c r="B310"/>
  <c r="F309"/>
  <c r="E309"/>
  <c r="D309"/>
  <c r="C309"/>
  <c r="B309"/>
  <c r="F308"/>
  <c r="E308"/>
  <c r="D308"/>
  <c r="C308"/>
  <c r="B308"/>
  <c r="F305"/>
  <c r="E305"/>
  <c r="D305"/>
  <c r="C305"/>
  <c r="B305"/>
  <c r="F307"/>
  <c r="E307"/>
  <c r="D307"/>
  <c r="C307"/>
  <c r="B307"/>
  <c r="F299"/>
  <c r="E299"/>
  <c r="D299"/>
  <c r="C299"/>
  <c r="B299"/>
  <c r="F298"/>
  <c r="E298"/>
  <c r="D298"/>
  <c r="C298"/>
  <c r="B298"/>
  <c r="F297"/>
  <c r="E297"/>
  <c r="D297"/>
  <c r="C297"/>
  <c r="B297"/>
  <c r="F296"/>
  <c r="E296"/>
  <c r="D296"/>
  <c r="C296"/>
  <c r="B296"/>
  <c r="F295"/>
  <c r="E295"/>
  <c r="D295"/>
  <c r="C295"/>
  <c r="B295"/>
  <c r="F294"/>
  <c r="E294"/>
  <c r="D294"/>
  <c r="C294"/>
  <c r="B294"/>
  <c r="F293"/>
  <c r="E293"/>
  <c r="D293"/>
  <c r="C293"/>
  <c r="B293"/>
  <c r="F292"/>
  <c r="E292"/>
  <c r="D292"/>
  <c r="C292"/>
  <c r="B292"/>
  <c r="F291"/>
  <c r="E291"/>
  <c r="D291"/>
  <c r="C291"/>
  <c r="B291"/>
  <c r="F290"/>
  <c r="E290"/>
  <c r="D290"/>
  <c r="C290"/>
  <c r="B290"/>
  <c r="F289"/>
  <c r="E289"/>
  <c r="D289"/>
  <c r="C289"/>
  <c r="B289"/>
  <c r="F288"/>
  <c r="E288"/>
  <c r="D288"/>
  <c r="C288"/>
  <c r="B288"/>
  <c r="F287"/>
  <c r="E287"/>
  <c r="D287"/>
  <c r="C287"/>
  <c r="B287"/>
  <c r="F286"/>
  <c r="E286"/>
  <c r="D286"/>
  <c r="C286"/>
  <c r="B286"/>
  <c r="F285"/>
  <c r="E285"/>
  <c r="D285"/>
  <c r="C285"/>
  <c r="B285"/>
  <c r="F284"/>
  <c r="E284"/>
  <c r="D284"/>
  <c r="C284"/>
  <c r="B284"/>
  <c r="F283"/>
  <c r="E283"/>
  <c r="D283"/>
  <c r="C283"/>
  <c r="B283"/>
  <c r="F282"/>
  <c r="E282"/>
  <c r="D282"/>
  <c r="C282"/>
  <c r="B282"/>
  <c r="F281"/>
  <c r="E281"/>
  <c r="D281"/>
  <c r="C281"/>
  <c r="B281"/>
  <c r="F280"/>
  <c r="E280"/>
  <c r="D280"/>
  <c r="C280"/>
  <c r="B280"/>
  <c r="F279"/>
  <c r="E279"/>
  <c r="D279"/>
  <c r="C279"/>
  <c r="B279"/>
  <c r="F264"/>
  <c r="E264"/>
  <c r="D264"/>
  <c r="C264"/>
  <c r="B264"/>
  <c r="F273"/>
  <c r="E273"/>
  <c r="D273"/>
  <c r="C273"/>
  <c r="B273"/>
  <c r="F300"/>
  <c r="E300"/>
  <c r="D300"/>
  <c r="C300"/>
  <c r="B300"/>
  <c r="F277"/>
  <c r="E277"/>
  <c r="D277"/>
  <c r="C277"/>
  <c r="B277"/>
  <c r="F257"/>
  <c r="E257"/>
  <c r="D257"/>
  <c r="C257"/>
  <c r="B257"/>
  <c r="F275"/>
  <c r="E275"/>
  <c r="D275"/>
  <c r="C275"/>
  <c r="B275"/>
  <c r="F274"/>
  <c r="E274"/>
  <c r="D274"/>
  <c r="C274"/>
  <c r="B274"/>
  <c r="F278"/>
  <c r="E278"/>
  <c r="D278"/>
  <c r="C278"/>
  <c r="B278"/>
  <c r="F272"/>
  <c r="E272"/>
  <c r="D272"/>
  <c r="C272"/>
  <c r="B272"/>
  <c r="F271"/>
  <c r="E271"/>
  <c r="D271"/>
  <c r="C271"/>
  <c r="B271"/>
  <c r="F270"/>
  <c r="E270"/>
  <c r="D270"/>
  <c r="C270"/>
  <c r="B270"/>
  <c r="F269"/>
  <c r="E269"/>
  <c r="D269"/>
  <c r="C269"/>
  <c r="B269"/>
  <c r="F268"/>
  <c r="E268"/>
  <c r="D268"/>
  <c r="C268"/>
  <c r="B268"/>
  <c r="F254"/>
  <c r="E254"/>
  <c r="D254"/>
  <c r="C254"/>
  <c r="B254"/>
  <c r="F253"/>
  <c r="E253"/>
  <c r="D253"/>
  <c r="C253"/>
  <c r="B253"/>
  <c r="F267"/>
  <c r="E267"/>
  <c r="D267"/>
  <c r="C267"/>
  <c r="B267"/>
  <c r="F276"/>
  <c r="E276"/>
  <c r="D276"/>
  <c r="C276"/>
  <c r="B276"/>
  <c r="F256"/>
  <c r="E256"/>
  <c r="D256"/>
  <c r="C256"/>
  <c r="B256"/>
  <c r="F266"/>
  <c r="E266"/>
  <c r="D266"/>
  <c r="C266"/>
  <c r="B266"/>
  <c r="F265"/>
  <c r="E265"/>
  <c r="D265"/>
  <c r="C265"/>
  <c r="B265"/>
  <c r="F255"/>
  <c r="E255"/>
  <c r="D255"/>
  <c r="C255"/>
  <c r="B255"/>
  <c r="F260"/>
  <c r="E260"/>
  <c r="D260"/>
  <c r="C260"/>
  <c r="B260"/>
  <c r="F263"/>
  <c r="E263"/>
  <c r="D263"/>
  <c r="C263"/>
  <c r="B263"/>
  <c r="F302"/>
  <c r="E302"/>
  <c r="D302"/>
  <c r="C302"/>
  <c r="B302"/>
  <c r="F301"/>
  <c r="E301"/>
  <c r="D301"/>
  <c r="C301"/>
  <c r="B301"/>
  <c r="F262"/>
  <c r="E262"/>
  <c r="D262"/>
  <c r="C262"/>
  <c r="B262"/>
  <c r="F259"/>
  <c r="E259"/>
  <c r="D259"/>
  <c r="C259"/>
  <c r="B259"/>
  <c r="F258"/>
  <c r="E258"/>
  <c r="D258"/>
  <c r="C258"/>
  <c r="B258"/>
  <c r="F261"/>
  <c r="E261"/>
  <c r="D261"/>
  <c r="C261"/>
  <c r="B261"/>
  <c r="F252"/>
  <c r="E252"/>
  <c r="D252"/>
  <c r="C252"/>
  <c r="B252"/>
  <c r="F251"/>
  <c r="E251"/>
  <c r="D251"/>
  <c r="C251"/>
  <c r="B251"/>
  <c r="F250"/>
  <c r="E250"/>
  <c r="D250"/>
  <c r="C250"/>
  <c r="B250"/>
  <c r="F249"/>
  <c r="E249"/>
  <c r="D249"/>
  <c r="C249"/>
  <c r="B249"/>
  <c r="F248"/>
  <c r="E248"/>
  <c r="D248"/>
  <c r="C248"/>
  <c r="B248"/>
  <c r="F247"/>
  <c r="E247"/>
  <c r="D247"/>
  <c r="C247"/>
  <c r="B247"/>
  <c r="F246"/>
  <c r="E246"/>
  <c r="D246"/>
  <c r="C246"/>
  <c r="B246"/>
  <c r="F245"/>
  <c r="E245"/>
  <c r="D245"/>
  <c r="C245"/>
  <c r="B245"/>
  <c r="F244"/>
  <c r="E244"/>
  <c r="D244"/>
  <c r="C244"/>
  <c r="B244"/>
  <c r="F243"/>
  <c r="E243"/>
  <c r="D243"/>
  <c r="C243"/>
  <c r="B243"/>
  <c r="F242"/>
  <c r="E242"/>
  <c r="D242"/>
  <c r="C242"/>
  <c r="B242"/>
  <c r="F241"/>
  <c r="E241"/>
  <c r="D241"/>
  <c r="C241"/>
  <c r="B241"/>
  <c r="F240"/>
  <c r="E240"/>
  <c r="D240"/>
  <c r="C240"/>
  <c r="B240"/>
  <c r="F239"/>
  <c r="E239"/>
  <c r="D239"/>
  <c r="C239"/>
  <c r="B239"/>
  <c r="F238"/>
  <c r="E238"/>
  <c r="D238"/>
  <c r="C238"/>
  <c r="B238"/>
  <c r="F237"/>
  <c r="E237"/>
  <c r="D237"/>
  <c r="C237"/>
  <c r="B237"/>
  <c r="F236"/>
  <c r="E236"/>
  <c r="D236"/>
  <c r="C236"/>
  <c r="B236"/>
  <c r="F235"/>
  <c r="E235"/>
  <c r="D235"/>
  <c r="C235"/>
  <c r="B235"/>
  <c r="F234"/>
  <c r="E234"/>
  <c r="D234"/>
  <c r="C234"/>
  <c r="B234"/>
  <c r="F233"/>
  <c r="E233"/>
  <c r="D233"/>
  <c r="C233"/>
  <c r="B233"/>
  <c r="F232"/>
  <c r="E232"/>
  <c r="D232"/>
  <c r="C232"/>
  <c r="B232"/>
  <c r="F219"/>
  <c r="E219"/>
  <c r="D219"/>
  <c r="C219"/>
  <c r="B219"/>
  <c r="F230"/>
  <c r="E230"/>
  <c r="D230"/>
  <c r="C230"/>
  <c r="B230"/>
  <c r="F229"/>
  <c r="E229"/>
  <c r="D229"/>
  <c r="C229"/>
  <c r="B229"/>
  <c r="F208"/>
  <c r="E208"/>
  <c r="D208"/>
  <c r="C208"/>
  <c r="B208"/>
  <c r="F207"/>
  <c r="E207"/>
  <c r="D207"/>
  <c r="C207"/>
  <c r="B207"/>
  <c r="F227"/>
  <c r="E227"/>
  <c r="D227"/>
  <c r="C227"/>
  <c r="B227"/>
  <c r="F226"/>
  <c r="E226"/>
  <c r="D226"/>
  <c r="C226"/>
  <c r="B226"/>
  <c r="F225"/>
  <c r="E225"/>
  <c r="D225"/>
  <c r="C225"/>
  <c r="B225"/>
  <c r="F224"/>
  <c r="E224"/>
  <c r="D224"/>
  <c r="C224"/>
  <c r="B224"/>
  <c r="F223"/>
  <c r="E223"/>
  <c r="D223"/>
  <c r="C223"/>
  <c r="B223"/>
  <c r="F228"/>
  <c r="E228"/>
  <c r="D228"/>
  <c r="C228"/>
  <c r="B228"/>
  <c r="F222"/>
  <c r="E222"/>
  <c r="D222"/>
  <c r="C222"/>
  <c r="B222"/>
  <c r="F221"/>
  <c r="E221"/>
  <c r="D221"/>
  <c r="C221"/>
  <c r="B221"/>
  <c r="F205"/>
  <c r="E205"/>
  <c r="D205"/>
  <c r="C205"/>
  <c r="B205"/>
  <c r="F220"/>
  <c r="E220"/>
  <c r="D220"/>
  <c r="C220"/>
  <c r="B220"/>
  <c r="F216"/>
  <c r="E216"/>
  <c r="D216"/>
  <c r="C216"/>
  <c r="B216"/>
  <c r="F231"/>
  <c r="E231"/>
  <c r="D231"/>
  <c r="C231"/>
  <c r="B231"/>
  <c r="F218"/>
  <c r="E218"/>
  <c r="D218"/>
  <c r="C218"/>
  <c r="B218"/>
  <c r="F217"/>
  <c r="E217"/>
  <c r="D217"/>
  <c r="C217"/>
  <c r="B217"/>
  <c r="F203"/>
  <c r="E203"/>
  <c r="D203"/>
  <c r="C203"/>
  <c r="B203"/>
  <c r="F206"/>
  <c r="E206"/>
  <c r="D206"/>
  <c r="C206"/>
  <c r="B206"/>
  <c r="F210"/>
  <c r="E210"/>
  <c r="D210"/>
  <c r="C210"/>
  <c r="B210"/>
  <c r="F215"/>
  <c r="E215"/>
  <c r="D215"/>
  <c r="C215"/>
  <c r="B215"/>
  <c r="F204"/>
  <c r="E204"/>
  <c r="D204"/>
  <c r="C204"/>
  <c r="B204"/>
  <c r="F214"/>
  <c r="E214"/>
  <c r="D214"/>
  <c r="C214"/>
  <c r="B214"/>
  <c r="F213"/>
  <c r="E213"/>
  <c r="D213"/>
  <c r="C213"/>
  <c r="B213"/>
  <c r="F212"/>
  <c r="E212"/>
  <c r="D212"/>
  <c r="C212"/>
  <c r="B212"/>
  <c r="F47"/>
  <c r="E47"/>
  <c r="D47"/>
  <c r="C47"/>
  <c r="B47"/>
  <c r="F46"/>
  <c r="E46"/>
  <c r="D46"/>
  <c r="C46"/>
  <c r="B46"/>
  <c r="B162"/>
  <c r="C162"/>
  <c r="D162"/>
  <c r="E162"/>
  <c r="F162"/>
  <c r="B165"/>
  <c r="C165"/>
  <c r="D165"/>
  <c r="E165"/>
  <c r="F165"/>
  <c r="B166"/>
  <c r="C166"/>
  <c r="D166"/>
  <c r="E166"/>
  <c r="F166"/>
  <c r="B167"/>
  <c r="C167"/>
  <c r="D167"/>
  <c r="E167"/>
  <c r="F167"/>
  <c r="B168"/>
  <c r="C168"/>
  <c r="D168"/>
  <c r="E168"/>
  <c r="F168"/>
  <c r="B164"/>
  <c r="C164"/>
  <c r="D164"/>
  <c r="E164"/>
  <c r="F164"/>
  <c r="B173"/>
  <c r="C173"/>
  <c r="D173"/>
  <c r="E173"/>
  <c r="F173"/>
  <c r="B172"/>
  <c r="C172"/>
  <c r="D172"/>
  <c r="E172"/>
  <c r="F172"/>
  <c r="B158"/>
  <c r="C158"/>
  <c r="D158"/>
  <c r="E158"/>
  <c r="F158"/>
  <c r="B171"/>
  <c r="C171"/>
  <c r="D171"/>
  <c r="E171"/>
  <c r="F171"/>
  <c r="B156"/>
  <c r="C156"/>
  <c r="D156"/>
  <c r="E156"/>
  <c r="F156"/>
  <c r="B155"/>
  <c r="C155"/>
  <c r="D155"/>
  <c r="E155"/>
  <c r="F155"/>
  <c r="B170"/>
  <c r="C170"/>
  <c r="D170"/>
  <c r="E170"/>
  <c r="F170"/>
  <c r="B178"/>
  <c r="C178"/>
  <c r="D178"/>
  <c r="E178"/>
  <c r="F178"/>
  <c r="B174"/>
  <c r="C174"/>
  <c r="D174"/>
  <c r="E174"/>
  <c r="F174"/>
  <c r="B175"/>
  <c r="C175"/>
  <c r="D175"/>
  <c r="E175"/>
  <c r="F175"/>
  <c r="B160"/>
  <c r="C160"/>
  <c r="D160"/>
  <c r="E160"/>
  <c r="F160"/>
  <c r="B176"/>
  <c r="C176"/>
  <c r="D176"/>
  <c r="E176"/>
  <c r="F176"/>
  <c r="B157"/>
  <c r="C157"/>
  <c r="D157"/>
  <c r="E157"/>
  <c r="F157"/>
  <c r="B161"/>
  <c r="C161"/>
  <c r="D161"/>
  <c r="E161"/>
  <c r="F161"/>
  <c r="B177"/>
  <c r="C177"/>
  <c r="D177"/>
  <c r="E177"/>
  <c r="F177"/>
  <c r="B153"/>
  <c r="C153"/>
  <c r="D153"/>
  <c r="E153"/>
  <c r="F153"/>
  <c r="B159"/>
  <c r="C159"/>
  <c r="D159"/>
  <c r="E159"/>
  <c r="F159"/>
  <c r="B169"/>
  <c r="C169"/>
  <c r="D169"/>
  <c r="E169"/>
  <c r="F169"/>
  <c r="B179"/>
  <c r="C179"/>
  <c r="D179"/>
  <c r="E179"/>
  <c r="F179"/>
  <c r="B180"/>
  <c r="C180"/>
  <c r="D180"/>
  <c r="E180"/>
  <c r="F180"/>
  <c r="B181"/>
  <c r="C181"/>
  <c r="D181"/>
  <c r="E181"/>
  <c r="F181"/>
  <c r="B182"/>
  <c r="C182"/>
  <c r="D182"/>
  <c r="E182"/>
  <c r="F182"/>
  <c r="B183"/>
  <c r="C183"/>
  <c r="D183"/>
  <c r="E183"/>
  <c r="F183"/>
  <c r="B184"/>
  <c r="C184"/>
  <c r="D184"/>
  <c r="E184"/>
  <c r="F184"/>
  <c r="B185"/>
  <c r="C185"/>
  <c r="D185"/>
  <c r="E185"/>
  <c r="F185"/>
  <c r="B186"/>
  <c r="C186"/>
  <c r="D186"/>
  <c r="E186"/>
  <c r="F186"/>
  <c r="B187"/>
  <c r="C187"/>
  <c r="D187"/>
  <c r="E187"/>
  <c r="F187"/>
  <c r="B188"/>
  <c r="C188"/>
  <c r="D188"/>
  <c r="E188"/>
  <c r="F188"/>
  <c r="B189"/>
  <c r="C189"/>
  <c r="D189"/>
  <c r="E189"/>
  <c r="F189"/>
  <c r="B190"/>
  <c r="C190"/>
  <c r="D190"/>
  <c r="E190"/>
  <c r="F190"/>
  <c r="B112"/>
  <c r="C112"/>
  <c r="D112"/>
  <c r="E112"/>
  <c r="F112"/>
  <c r="B113"/>
  <c r="C113"/>
  <c r="D113"/>
  <c r="E113"/>
  <c r="F113"/>
  <c r="B114"/>
  <c r="C114"/>
  <c r="D114"/>
  <c r="E114"/>
  <c r="F114"/>
  <c r="B152"/>
  <c r="C152"/>
  <c r="D152"/>
  <c r="E152"/>
  <c r="F152"/>
  <c r="B115"/>
  <c r="C115"/>
  <c r="D115"/>
  <c r="E115"/>
  <c r="F115"/>
  <c r="B109"/>
  <c r="C109"/>
  <c r="D109"/>
  <c r="E109"/>
  <c r="F109"/>
  <c r="B110"/>
  <c r="C110"/>
  <c r="D110"/>
  <c r="E110"/>
  <c r="F110"/>
  <c r="B107"/>
  <c r="C107"/>
  <c r="D107"/>
  <c r="E107"/>
  <c r="F107"/>
  <c r="B117"/>
  <c r="C117"/>
  <c r="D117"/>
  <c r="E117"/>
  <c r="F117"/>
  <c r="B106"/>
  <c r="C106"/>
  <c r="D106"/>
  <c r="E106"/>
  <c r="F106"/>
  <c r="B103"/>
  <c r="C103"/>
  <c r="D103"/>
  <c r="E103"/>
  <c r="F103"/>
  <c r="B118"/>
  <c r="C118"/>
  <c r="D118"/>
  <c r="E118"/>
  <c r="F118"/>
  <c r="B119"/>
  <c r="C119"/>
  <c r="D119"/>
  <c r="E119"/>
  <c r="F119"/>
  <c r="B105"/>
  <c r="C105"/>
  <c r="D105"/>
  <c r="E105"/>
  <c r="F105"/>
  <c r="B120"/>
  <c r="C120"/>
  <c r="D120"/>
  <c r="E120"/>
  <c r="F120"/>
  <c r="B121"/>
  <c r="C121"/>
  <c r="D121"/>
  <c r="E121"/>
  <c r="F121"/>
  <c r="B116"/>
  <c r="C116"/>
  <c r="D116"/>
  <c r="E116"/>
  <c r="F116"/>
  <c r="B122"/>
  <c r="C122"/>
  <c r="D122"/>
  <c r="E122"/>
  <c r="F122"/>
  <c r="B123"/>
  <c r="C123"/>
  <c r="D123"/>
  <c r="E123"/>
  <c r="F123"/>
  <c r="B124"/>
  <c r="C124"/>
  <c r="D124"/>
  <c r="E124"/>
  <c r="F124"/>
  <c r="B104"/>
  <c r="C104"/>
  <c r="D104"/>
  <c r="E104"/>
  <c r="F104"/>
  <c r="B125"/>
  <c r="C125"/>
  <c r="D125"/>
  <c r="E125"/>
  <c r="F125"/>
  <c r="B126"/>
  <c r="C126"/>
  <c r="D126"/>
  <c r="E126"/>
  <c r="F126"/>
  <c r="B127"/>
  <c r="C127"/>
  <c r="D127"/>
  <c r="E127"/>
  <c r="F127"/>
  <c r="B128"/>
  <c r="C128"/>
  <c r="D128"/>
  <c r="E128"/>
  <c r="F128"/>
  <c r="B129"/>
  <c r="C129"/>
  <c r="D129"/>
  <c r="E129"/>
  <c r="F129"/>
  <c r="B130"/>
  <c r="C130"/>
  <c r="D130"/>
  <c r="E130"/>
  <c r="F130"/>
  <c r="B131"/>
  <c r="C131"/>
  <c r="D131"/>
  <c r="E131"/>
  <c r="F131"/>
  <c r="B132"/>
  <c r="C132"/>
  <c r="D132"/>
  <c r="E132"/>
  <c r="F132"/>
  <c r="B133"/>
  <c r="C133"/>
  <c r="D133"/>
  <c r="E133"/>
  <c r="F133"/>
  <c r="B134"/>
  <c r="C134"/>
  <c r="D134"/>
  <c r="E134"/>
  <c r="F134"/>
  <c r="B135"/>
  <c r="C135"/>
  <c r="D135"/>
  <c r="E135"/>
  <c r="F135"/>
  <c r="B136"/>
  <c r="C136"/>
  <c r="D136"/>
  <c r="E136"/>
  <c r="F136"/>
  <c r="B137"/>
  <c r="C137"/>
  <c r="D137"/>
  <c r="E137"/>
  <c r="F137"/>
  <c r="B138"/>
  <c r="C138"/>
  <c r="D138"/>
  <c r="E138"/>
  <c r="F138"/>
  <c r="B139"/>
  <c r="C139"/>
  <c r="D139"/>
  <c r="E139"/>
  <c r="F139"/>
  <c r="B59"/>
  <c r="C59"/>
  <c r="D59"/>
  <c r="E59"/>
  <c r="F59"/>
  <c r="B60"/>
  <c r="C60"/>
  <c r="D60"/>
  <c r="E60"/>
  <c r="F60"/>
  <c r="B61"/>
  <c r="C61"/>
  <c r="D61"/>
  <c r="E61"/>
  <c r="F61"/>
  <c r="B62"/>
  <c r="C62"/>
  <c r="D62"/>
  <c r="E62"/>
  <c r="F62"/>
  <c r="B102"/>
  <c r="C102"/>
  <c r="D102"/>
  <c r="E102"/>
  <c r="F102"/>
  <c r="B56"/>
  <c r="C56"/>
  <c r="D56"/>
  <c r="E56"/>
  <c r="F56"/>
  <c r="B54"/>
  <c r="C54"/>
  <c r="D54"/>
  <c r="E54"/>
  <c r="F54"/>
  <c r="B63"/>
  <c r="C63"/>
  <c r="D63"/>
  <c r="E63"/>
  <c r="F63"/>
  <c r="B55"/>
  <c r="C55"/>
  <c r="D55"/>
  <c r="E55"/>
  <c r="F55"/>
  <c r="B64"/>
  <c r="C64"/>
  <c r="D64"/>
  <c r="E64"/>
  <c r="F64"/>
  <c r="B100"/>
  <c r="C100"/>
  <c r="D100"/>
  <c r="E100"/>
  <c r="F100"/>
  <c r="B53"/>
  <c r="C53"/>
  <c r="D53"/>
  <c r="E53"/>
  <c r="F53"/>
  <c r="B66"/>
  <c r="C66"/>
  <c r="D66"/>
  <c r="E66"/>
  <c r="F66"/>
  <c r="B78"/>
  <c r="C78"/>
  <c r="D78"/>
  <c r="E78"/>
  <c r="F78"/>
  <c r="B67"/>
  <c r="C67"/>
  <c r="D67"/>
  <c r="E67"/>
  <c r="F67"/>
  <c r="B68"/>
  <c r="C68"/>
  <c r="D68"/>
  <c r="E68"/>
  <c r="F68"/>
  <c r="B65"/>
  <c r="C65"/>
  <c r="D65"/>
  <c r="E65"/>
  <c r="F65"/>
  <c r="B69"/>
  <c r="C69"/>
  <c r="D69"/>
  <c r="E69"/>
  <c r="F69"/>
  <c r="B70"/>
  <c r="C70"/>
  <c r="D70"/>
  <c r="E70"/>
  <c r="F70"/>
  <c r="B71"/>
  <c r="C71"/>
  <c r="D71"/>
  <c r="E71"/>
  <c r="F71"/>
  <c r="B72"/>
  <c r="C72"/>
  <c r="D72"/>
  <c r="E72"/>
  <c r="F72"/>
  <c r="B73"/>
  <c r="C73"/>
  <c r="D73"/>
  <c r="E73"/>
  <c r="F73"/>
  <c r="B74"/>
  <c r="C74"/>
  <c r="D74"/>
  <c r="E74"/>
  <c r="F74"/>
  <c r="B75"/>
  <c r="C75"/>
  <c r="D75"/>
  <c r="E75"/>
  <c r="F75"/>
  <c r="B76"/>
  <c r="C76"/>
  <c r="D76"/>
  <c r="E76"/>
  <c r="F76"/>
  <c r="B77"/>
  <c r="C77"/>
  <c r="D77"/>
  <c r="E77"/>
  <c r="F77"/>
  <c r="B101"/>
  <c r="C101"/>
  <c r="D101"/>
  <c r="E101"/>
  <c r="F101"/>
  <c r="B79"/>
  <c r="C79"/>
  <c r="D79"/>
  <c r="E79"/>
  <c r="F79"/>
  <c r="B80"/>
  <c r="C80"/>
  <c r="D80"/>
  <c r="E80"/>
  <c r="F80"/>
  <c r="B81"/>
  <c r="C81"/>
  <c r="D81"/>
  <c r="E81"/>
  <c r="F81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7"/>
  <c r="C7"/>
  <c r="D7"/>
  <c r="E7"/>
  <c r="F7"/>
  <c r="B13"/>
  <c r="C13"/>
  <c r="D13"/>
  <c r="E13"/>
  <c r="F13"/>
  <c r="B14"/>
  <c r="C14"/>
  <c r="D14"/>
  <c r="E14"/>
  <c r="F14"/>
  <c r="B5"/>
  <c r="C5"/>
  <c r="D5"/>
  <c r="E5"/>
  <c r="F5"/>
  <c r="B4"/>
  <c r="C4"/>
  <c r="D4"/>
  <c r="E4"/>
  <c r="F4"/>
  <c r="B52"/>
  <c r="C52"/>
  <c r="D52"/>
  <c r="E52"/>
  <c r="F52"/>
  <c r="B3"/>
  <c r="C3"/>
  <c r="D3"/>
  <c r="E3"/>
  <c r="F3"/>
  <c r="B16"/>
  <c r="C16"/>
  <c r="D16"/>
  <c r="E16"/>
  <c r="F16"/>
  <c r="B29"/>
  <c r="C29"/>
  <c r="D29"/>
  <c r="E29"/>
  <c r="F29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15"/>
  <c r="C15"/>
  <c r="D15"/>
  <c r="E15"/>
  <c r="F15"/>
  <c r="B30"/>
  <c r="C30"/>
  <c r="D30"/>
  <c r="E30"/>
  <c r="F30"/>
  <c r="B31"/>
  <c r="C31"/>
  <c r="D31"/>
  <c r="E31"/>
  <c r="F31"/>
  <c r="B12"/>
  <c r="C12"/>
  <c r="D12"/>
  <c r="E12"/>
  <c r="F12"/>
  <c r="B51"/>
  <c r="C51"/>
  <c r="D51"/>
  <c r="E51"/>
  <c r="F5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K386" i="13" l="1"/>
  <c r="K469" i="6"/>
  <c r="K464"/>
  <c r="K466"/>
  <c r="K502"/>
  <c r="K491"/>
  <c r="K457"/>
  <c r="K476"/>
  <c r="K473"/>
  <c r="K453"/>
  <c r="K487"/>
  <c r="K495"/>
  <c r="K483"/>
  <c r="K493"/>
  <c r="K1181"/>
  <c r="K1214"/>
  <c r="K1241"/>
  <c r="K500"/>
  <c r="K463"/>
  <c r="K468"/>
  <c r="K454"/>
  <c r="K482"/>
  <c r="K490"/>
  <c r="K458"/>
  <c r="K475"/>
  <c r="K470"/>
  <c r="K477"/>
  <c r="K484"/>
  <c r="K492"/>
  <c r="K498"/>
  <c r="K462"/>
  <c r="K467"/>
  <c r="K474"/>
  <c r="K481"/>
  <c r="K489"/>
  <c r="K497"/>
  <c r="K1189"/>
  <c r="K1202"/>
  <c r="K1246"/>
  <c r="K1197"/>
  <c r="K460"/>
  <c r="K465"/>
  <c r="K472"/>
  <c r="K479"/>
  <c r="K486"/>
  <c r="K494"/>
  <c r="K456"/>
  <c r="K461"/>
  <c r="K501"/>
  <c r="K499"/>
  <c r="K480"/>
  <c r="K488"/>
  <c r="K496"/>
  <c r="K459"/>
  <c r="K455"/>
  <c r="K471"/>
  <c r="K478"/>
  <c r="K485"/>
  <c r="K162" i="11"/>
  <c r="K147"/>
  <c r="K70"/>
  <c r="K38"/>
  <c r="K78"/>
  <c r="K135"/>
  <c r="K99"/>
  <c r="K71"/>
  <c r="K15"/>
  <c r="K102"/>
  <c r="K134"/>
  <c r="K177"/>
  <c r="K170"/>
  <c r="K154"/>
  <c r="K157"/>
  <c r="K145"/>
  <c r="K139"/>
  <c r="K130"/>
  <c r="K119"/>
  <c r="K111"/>
  <c r="K103"/>
  <c r="K100"/>
  <c r="K87"/>
  <c r="K79"/>
  <c r="K64"/>
  <c r="K63"/>
  <c r="K54"/>
  <c r="K48"/>
  <c r="K47"/>
  <c r="K31"/>
  <c r="K23"/>
  <c r="K18"/>
  <c r="K12"/>
  <c r="K180"/>
  <c r="K156"/>
  <c r="K155"/>
  <c r="K160"/>
  <c r="K148"/>
  <c r="K142"/>
  <c r="K124"/>
  <c r="K129"/>
  <c r="K116"/>
  <c r="K107"/>
  <c r="K106"/>
  <c r="K92"/>
  <c r="K84"/>
  <c r="K66"/>
  <c r="K72"/>
  <c r="K59"/>
  <c r="K51"/>
  <c r="K34"/>
  <c r="K40"/>
  <c r="K28"/>
  <c r="K20"/>
  <c r="K16"/>
  <c r="K9"/>
  <c r="K175"/>
  <c r="K169"/>
  <c r="K165"/>
  <c r="K151"/>
  <c r="K143"/>
  <c r="K137"/>
  <c r="K132"/>
  <c r="K121"/>
  <c r="K113"/>
  <c r="K93"/>
  <c r="K101"/>
  <c r="K89"/>
  <c r="K81"/>
  <c r="K73"/>
  <c r="K67"/>
  <c r="K56"/>
  <c r="K35"/>
  <c r="K39"/>
  <c r="K49"/>
  <c r="K25"/>
  <c r="K3"/>
  <c r="K7"/>
  <c r="K182"/>
  <c r="K174"/>
  <c r="K168"/>
  <c r="K150"/>
  <c r="K127"/>
  <c r="K126"/>
  <c r="K131"/>
  <c r="K118"/>
  <c r="K110"/>
  <c r="K104"/>
  <c r="K98"/>
  <c r="K86"/>
  <c r="K75"/>
  <c r="K65"/>
  <c r="K61"/>
  <c r="K53"/>
  <c r="K62"/>
  <c r="K42"/>
  <c r="K30"/>
  <c r="K22"/>
  <c r="K17"/>
  <c r="K11"/>
  <c r="K181"/>
  <c r="K173"/>
  <c r="K161"/>
  <c r="K159"/>
  <c r="K149"/>
  <c r="K125"/>
  <c r="K136"/>
  <c r="K115"/>
  <c r="K108"/>
  <c r="K91"/>
  <c r="K83"/>
  <c r="K77"/>
  <c r="K58"/>
  <c r="K50"/>
  <c r="K37"/>
  <c r="K46"/>
  <c r="K27"/>
  <c r="K6"/>
  <c r="K14"/>
  <c r="K8"/>
  <c r="K176"/>
  <c r="K172"/>
  <c r="K164"/>
  <c r="K152"/>
  <c r="K144"/>
  <c r="K138"/>
  <c r="K133"/>
  <c r="K120"/>
  <c r="K112"/>
  <c r="K97"/>
  <c r="K105"/>
  <c r="K88"/>
  <c r="K80"/>
  <c r="K74"/>
  <c r="K68"/>
  <c r="K55"/>
  <c r="K43"/>
  <c r="K44"/>
  <c r="K32"/>
  <c r="K24"/>
  <c r="K19"/>
  <c r="K13"/>
  <c r="K179"/>
  <c r="K153"/>
  <c r="K166"/>
  <c r="K158"/>
  <c r="K141"/>
  <c r="K123"/>
  <c r="K128"/>
  <c r="K117"/>
  <c r="K109"/>
  <c r="K95"/>
  <c r="K94"/>
  <c r="K85"/>
  <c r="K69"/>
  <c r="K60"/>
  <c r="K52"/>
  <c r="K33"/>
  <c r="K41"/>
  <c r="K29"/>
  <c r="K21"/>
  <c r="K10"/>
  <c r="K4"/>
  <c r="K178"/>
  <c r="K163"/>
  <c r="K167"/>
  <c r="K171"/>
  <c r="K146"/>
  <c r="K140"/>
  <c r="K122"/>
  <c r="K114"/>
  <c r="K96"/>
  <c r="K90"/>
  <c r="K82"/>
  <c r="K76"/>
  <c r="K57"/>
  <c r="K36"/>
  <c r="K45"/>
  <c r="K26"/>
  <c r="K5"/>
  <c r="K212"/>
  <c r="K419" i="13"/>
  <c r="K366"/>
  <c r="K348"/>
  <c r="K175"/>
  <c r="K109"/>
  <c r="K46"/>
  <c r="K451"/>
  <c r="K426"/>
  <c r="K325"/>
  <c r="K499"/>
  <c r="K155"/>
  <c r="K141"/>
  <c r="K495"/>
  <c r="K195"/>
  <c r="K204"/>
  <c r="K89"/>
  <c r="K61"/>
  <c r="K12"/>
  <c r="K507"/>
  <c r="K491"/>
  <c r="K196"/>
  <c r="K182"/>
  <c r="K177"/>
  <c r="K431"/>
  <c r="K408"/>
  <c r="K228"/>
  <c r="K429"/>
  <c r="K398"/>
  <c r="K354"/>
  <c r="K288"/>
  <c r="K244"/>
  <c r="K222"/>
  <c r="K434"/>
  <c r="K383"/>
  <c r="K203"/>
  <c r="K192"/>
  <c r="K161"/>
  <c r="K152"/>
  <c r="K443"/>
  <c r="K411"/>
  <c r="K250"/>
  <c r="K249"/>
  <c r="K238"/>
  <c r="K207"/>
  <c r="K211"/>
  <c r="K163"/>
  <c r="K143"/>
  <c r="K96"/>
  <c r="K77"/>
  <c r="K503"/>
  <c r="K487"/>
  <c r="K421"/>
  <c r="K359"/>
  <c r="K198"/>
  <c r="K169"/>
  <c r="K158"/>
  <c r="K170"/>
  <c r="K94"/>
  <c r="K460"/>
  <c r="K38"/>
  <c r="K469"/>
  <c r="K435"/>
  <c r="K424"/>
  <c r="K403"/>
  <c r="K356"/>
  <c r="K291"/>
  <c r="K300"/>
  <c r="K233"/>
  <c r="K186"/>
  <c r="K129"/>
  <c r="K56"/>
  <c r="K445"/>
  <c r="K413"/>
  <c r="K191"/>
  <c r="K212"/>
  <c r="K164"/>
  <c r="K450"/>
  <c r="K418"/>
  <c r="K243"/>
  <c r="K189"/>
  <c r="K179"/>
  <c r="K75"/>
  <c r="K271"/>
  <c r="K7"/>
  <c r="K461"/>
  <c r="K427"/>
  <c r="K393"/>
  <c r="K337"/>
  <c r="K322"/>
  <c r="K264"/>
  <c r="K188"/>
  <c r="K171"/>
  <c r="K511"/>
  <c r="K456"/>
  <c r="K437"/>
  <c r="K405"/>
  <c r="K187"/>
  <c r="K181"/>
  <c r="K136"/>
  <c r="K63"/>
  <c r="K442"/>
  <c r="K410"/>
  <c r="K400"/>
  <c r="K217"/>
  <c r="K185"/>
  <c r="K180"/>
  <c r="K423"/>
  <c r="K363"/>
  <c r="K184"/>
  <c r="K74"/>
  <c r="K11"/>
  <c r="K475"/>
  <c r="K373"/>
  <c r="K350"/>
  <c r="K266"/>
  <c r="K235"/>
  <c r="K151"/>
  <c r="K115"/>
  <c r="K97"/>
  <c r="K76"/>
  <c r="K42"/>
  <c r="K17"/>
  <c r="K385"/>
  <c r="K361"/>
  <c r="K342"/>
  <c r="K305"/>
  <c r="K283"/>
  <c r="K275"/>
  <c r="K258"/>
  <c r="K227"/>
  <c r="K213"/>
  <c r="K122"/>
  <c r="K70"/>
  <c r="K30"/>
  <c r="K482"/>
  <c r="K397"/>
  <c r="K372"/>
  <c r="K349"/>
  <c r="K319"/>
  <c r="K306"/>
  <c r="K277"/>
  <c r="K256"/>
  <c r="K240"/>
  <c r="K225"/>
  <c r="K144"/>
  <c r="K116"/>
  <c r="K98"/>
  <c r="K26"/>
  <c r="K29"/>
  <c r="K379"/>
  <c r="K371"/>
  <c r="K343"/>
  <c r="K318"/>
  <c r="K303"/>
  <c r="K284"/>
  <c r="K295"/>
  <c r="K257"/>
  <c r="K272"/>
  <c r="K226"/>
  <c r="K134"/>
  <c r="K121"/>
  <c r="K82"/>
  <c r="K55"/>
  <c r="K35"/>
  <c r="K23"/>
  <c r="K4"/>
  <c r="K483"/>
  <c r="K336"/>
  <c r="K304"/>
  <c r="K280"/>
  <c r="K276"/>
  <c r="K216"/>
  <c r="K124"/>
  <c r="K64"/>
  <c r="K488"/>
  <c r="K396"/>
  <c r="K347"/>
  <c r="K308"/>
  <c r="K265"/>
  <c r="K234"/>
  <c r="K172"/>
  <c r="K146"/>
  <c r="K138"/>
  <c r="K118"/>
  <c r="K103"/>
  <c r="K51"/>
  <c r="K43"/>
  <c r="K28"/>
  <c r="K20"/>
  <c r="K9"/>
  <c r="K512"/>
  <c r="K508"/>
  <c r="K504"/>
  <c r="K500"/>
  <c r="K496"/>
  <c r="K492"/>
  <c r="K476"/>
  <c r="K468"/>
  <c r="K452"/>
  <c r="K444"/>
  <c r="K436"/>
  <c r="K428"/>
  <c r="K420"/>
  <c r="K412"/>
  <c r="K404"/>
  <c r="K387"/>
  <c r="K364"/>
  <c r="K392"/>
  <c r="K355"/>
  <c r="K326"/>
  <c r="K292"/>
  <c r="K218"/>
  <c r="K205"/>
  <c r="K197"/>
  <c r="K156"/>
  <c r="K123"/>
  <c r="K110"/>
  <c r="K86"/>
  <c r="K52"/>
  <c r="K367"/>
  <c r="K113"/>
  <c r="K101"/>
  <c r="K34"/>
  <c r="K479"/>
  <c r="K459"/>
  <c r="K388"/>
  <c r="K365"/>
  <c r="K344"/>
  <c r="K327"/>
  <c r="K293"/>
  <c r="K259"/>
  <c r="K270"/>
  <c r="K220"/>
  <c r="K102"/>
  <c r="K69"/>
  <c r="K50"/>
  <c r="K25"/>
  <c r="K6"/>
  <c r="K474"/>
  <c r="K458"/>
  <c r="K378"/>
  <c r="K317"/>
  <c r="K290"/>
  <c r="K247"/>
  <c r="K128"/>
  <c r="K68"/>
  <c r="K58"/>
  <c r="K37"/>
  <c r="K486"/>
  <c r="K362"/>
  <c r="K311"/>
  <c r="K301"/>
  <c r="K296"/>
  <c r="K246"/>
  <c r="K214"/>
  <c r="K178"/>
  <c r="K160"/>
  <c r="K72"/>
  <c r="K40"/>
  <c r="K3"/>
  <c r="K473"/>
  <c r="K465"/>
  <c r="K455"/>
  <c r="K447"/>
  <c r="K439"/>
  <c r="K415"/>
  <c r="K407"/>
  <c r="K390"/>
  <c r="K382"/>
  <c r="K368"/>
  <c r="K358"/>
  <c r="K352"/>
  <c r="K346"/>
  <c r="K338"/>
  <c r="K321"/>
  <c r="K310"/>
  <c r="K330"/>
  <c r="K287"/>
  <c r="K274"/>
  <c r="K268"/>
  <c r="K260"/>
  <c r="K248"/>
  <c r="K237"/>
  <c r="K215"/>
  <c r="K200"/>
  <c r="K206"/>
  <c r="K208"/>
  <c r="K145"/>
  <c r="K137"/>
  <c r="K127"/>
  <c r="K117"/>
  <c r="K93"/>
  <c r="K104"/>
  <c r="K95"/>
  <c r="K85"/>
  <c r="K79"/>
  <c r="K91"/>
  <c r="K509"/>
  <c r="K505"/>
  <c r="K501"/>
  <c r="K497"/>
  <c r="K493"/>
  <c r="K489"/>
  <c r="K485"/>
  <c r="K481"/>
  <c r="K477"/>
  <c r="K471"/>
  <c r="K463"/>
  <c r="K457"/>
  <c r="K449"/>
  <c r="K441"/>
  <c r="K433"/>
  <c r="K425"/>
  <c r="K417"/>
  <c r="K409"/>
  <c r="K401"/>
  <c r="K395"/>
  <c r="K384"/>
  <c r="K377"/>
  <c r="K370"/>
  <c r="K360"/>
  <c r="K333"/>
  <c r="K334"/>
  <c r="K341"/>
  <c r="K323"/>
  <c r="K316"/>
  <c r="K331"/>
  <c r="K289"/>
  <c r="K282"/>
  <c r="K278"/>
  <c r="K299"/>
  <c r="K302"/>
  <c r="K262"/>
  <c r="K255"/>
  <c r="K239"/>
  <c r="K232"/>
  <c r="K224"/>
  <c r="K241"/>
  <c r="K202"/>
  <c r="K194"/>
  <c r="K190"/>
  <c r="K173"/>
  <c r="K166"/>
  <c r="K153"/>
  <c r="K157"/>
  <c r="K139"/>
  <c r="K133"/>
  <c r="K119"/>
  <c r="K111"/>
  <c r="K105"/>
  <c r="K87"/>
  <c r="K67"/>
  <c r="K65"/>
  <c r="K53"/>
  <c r="K62"/>
  <c r="K21"/>
  <c r="K14"/>
  <c r="K10"/>
  <c r="K478"/>
  <c r="K470"/>
  <c r="K462"/>
  <c r="K454"/>
  <c r="K446"/>
  <c r="K438"/>
  <c r="K430"/>
  <c r="K422"/>
  <c r="K414"/>
  <c r="K406"/>
  <c r="K399"/>
  <c r="K389"/>
  <c r="K381"/>
  <c r="K374"/>
  <c r="K357"/>
  <c r="K345"/>
  <c r="K320"/>
  <c r="K313"/>
  <c r="K294"/>
  <c r="K286"/>
  <c r="K279"/>
  <c r="K254"/>
  <c r="K231"/>
  <c r="K223"/>
  <c r="K242"/>
  <c r="K199"/>
  <c r="K209"/>
  <c r="K154"/>
  <c r="K159"/>
  <c r="K135"/>
  <c r="K130"/>
  <c r="K120"/>
  <c r="K112"/>
  <c r="K106"/>
  <c r="K100"/>
  <c r="K88"/>
  <c r="K81"/>
  <c r="K73"/>
  <c r="K54"/>
  <c r="K41"/>
  <c r="K8"/>
  <c r="K510"/>
  <c r="K506"/>
  <c r="K502"/>
  <c r="K498"/>
  <c r="K494"/>
  <c r="K490"/>
  <c r="K394"/>
  <c r="K376"/>
  <c r="K369"/>
  <c r="K353"/>
  <c r="K335"/>
  <c r="K340"/>
  <c r="K315"/>
  <c r="K328"/>
  <c r="K307"/>
  <c r="K281"/>
  <c r="K297"/>
  <c r="K267"/>
  <c r="K245"/>
  <c r="K236"/>
  <c r="K229"/>
  <c r="K221"/>
  <c r="K174"/>
  <c r="K167"/>
  <c r="K162"/>
  <c r="K140"/>
  <c r="K147"/>
  <c r="K125"/>
  <c r="K107"/>
  <c r="K83"/>
  <c r="K49"/>
  <c r="K33"/>
  <c r="K22"/>
  <c r="K309"/>
  <c r="K219"/>
  <c r="K148"/>
  <c r="K467"/>
  <c r="K453"/>
  <c r="K380"/>
  <c r="K312"/>
  <c r="K285"/>
  <c r="K273"/>
  <c r="K252"/>
  <c r="K131"/>
  <c r="K108"/>
  <c r="K57"/>
  <c r="K39"/>
  <c r="K5"/>
  <c r="K466"/>
  <c r="K402"/>
  <c r="K324"/>
  <c r="K251"/>
  <c r="K132"/>
  <c r="K84"/>
  <c r="K263"/>
  <c r="K126"/>
  <c r="K80"/>
  <c r="K66"/>
  <c r="K45"/>
  <c r="K18"/>
  <c r="K375"/>
  <c r="K314"/>
  <c r="K253"/>
  <c r="K230"/>
  <c r="K165"/>
  <c r="K150"/>
  <c r="K71"/>
  <c r="K36"/>
  <c r="K44"/>
  <c r="K27"/>
  <c r="K19"/>
  <c r="K13"/>
  <c r="K31"/>
  <c r="K329"/>
  <c r="K149"/>
  <c r="K99"/>
  <c r="K92"/>
  <c r="K48"/>
  <c r="K59"/>
  <c r="K32"/>
  <c r="K351"/>
  <c r="K339"/>
  <c r="K332"/>
  <c r="K298"/>
  <c r="K269"/>
  <c r="K261"/>
  <c r="K210"/>
  <c r="K176"/>
  <c r="K168"/>
  <c r="K142"/>
  <c r="K47"/>
  <c r="K60"/>
  <c r="K24"/>
  <c r="K16"/>
  <c r="K484"/>
  <c r="K480"/>
  <c r="K472"/>
  <c r="K464"/>
  <c r="K448"/>
  <c r="K440"/>
  <c r="K432"/>
  <c r="K416"/>
  <c r="K391"/>
  <c r="K201"/>
  <c r="K193"/>
  <c r="K183"/>
  <c r="K114"/>
  <c r="K90"/>
  <c r="K78"/>
  <c r="K15"/>
  <c r="K1252" i="6"/>
  <c r="K1247"/>
  <c r="K1248"/>
  <c r="K1196"/>
  <c r="K1163"/>
  <c r="K1169"/>
  <c r="K1175"/>
  <c r="K1183"/>
  <c r="K1191"/>
  <c r="K1205"/>
  <c r="K1206"/>
  <c r="K1203"/>
  <c r="K1227"/>
  <c r="K1235"/>
  <c r="K1243"/>
  <c r="K1250"/>
  <c r="K1154"/>
  <c r="K1153"/>
  <c r="K1172"/>
  <c r="K1180"/>
  <c r="K1188"/>
  <c r="K1207"/>
  <c r="K1213"/>
  <c r="K1219"/>
  <c r="K1228"/>
  <c r="K1236"/>
  <c r="K1244"/>
  <c r="K1249"/>
  <c r="K1157"/>
  <c r="K1164"/>
  <c r="K1174"/>
  <c r="K1182"/>
  <c r="K1190"/>
  <c r="K1208"/>
  <c r="K1215"/>
  <c r="K1222"/>
  <c r="K1230"/>
  <c r="K1238"/>
  <c r="K1199"/>
  <c r="K1158"/>
  <c r="K1155"/>
  <c r="K1170"/>
  <c r="K1177"/>
  <c r="K1185"/>
  <c r="K1193"/>
  <c r="K1210"/>
  <c r="K1216"/>
  <c r="K1221"/>
  <c r="K1229"/>
  <c r="K1237"/>
  <c r="K1245"/>
  <c r="K1251"/>
  <c r="K1201"/>
  <c r="K1159"/>
  <c r="K1165"/>
  <c r="K1171"/>
  <c r="K1179"/>
  <c r="K1187"/>
  <c r="K1195"/>
  <c r="K1212"/>
  <c r="K1218"/>
  <c r="K1223"/>
  <c r="K1231"/>
  <c r="K1239"/>
  <c r="K1200"/>
  <c r="K1156"/>
  <c r="K1162"/>
  <c r="K1166"/>
  <c r="K1176"/>
  <c r="K1184"/>
  <c r="K1192"/>
  <c r="K1209"/>
  <c r="K1204"/>
  <c r="K1224"/>
  <c r="K1232"/>
  <c r="K1240"/>
  <c r="K1198"/>
  <c r="K1160"/>
  <c r="K1168"/>
  <c r="K1178"/>
  <c r="K1186"/>
  <c r="K1194"/>
  <c r="K1211"/>
  <c r="K1217"/>
  <c r="K1226"/>
  <c r="K1234"/>
  <c r="K1242"/>
  <c r="K1161"/>
  <c r="K1167"/>
  <c r="K1173"/>
  <c r="K1220"/>
  <c r="K1225"/>
  <c r="K1233"/>
  <c r="K98"/>
  <c r="K269"/>
  <c r="K343"/>
  <c r="K597"/>
  <c r="K647"/>
  <c r="K745"/>
  <c r="K802"/>
  <c r="K850"/>
  <c r="K897"/>
  <c r="K944"/>
  <c r="K1061"/>
  <c r="K1300"/>
  <c r="K1447"/>
  <c r="K144"/>
  <c r="K200"/>
  <c r="K299"/>
  <c r="K801"/>
  <c r="K849"/>
  <c r="K201"/>
  <c r="K398"/>
  <c r="K594"/>
  <c r="K1445"/>
  <c r="K1746"/>
  <c r="K1341"/>
  <c r="K395"/>
  <c r="K444"/>
  <c r="K696"/>
  <c r="K195"/>
  <c r="K396"/>
  <c r="K943"/>
  <c r="K517"/>
  <c r="K1748"/>
  <c r="K1799"/>
  <c r="K1397"/>
  <c r="K1602"/>
  <c r="K1150"/>
  <c r="K245"/>
  <c r="K276"/>
  <c r="K439"/>
  <c r="K598"/>
  <c r="K1046"/>
  <c r="K749"/>
  <c r="K845"/>
  <c r="K947"/>
  <c r="K1147"/>
  <c r="K1399"/>
  <c r="K1597"/>
  <c r="K1697"/>
  <c r="K1396"/>
  <c r="K1797"/>
  <c r="K1500"/>
  <c r="K1700"/>
  <c r="K1296"/>
  <c r="K523"/>
  <c r="K993"/>
  <c r="K1050"/>
  <c r="K294"/>
  <c r="K901"/>
  <c r="K1349"/>
  <c r="K1495"/>
  <c r="K1548"/>
  <c r="K1791"/>
  <c r="K450"/>
  <c r="K442"/>
  <c r="K434"/>
  <c r="K427"/>
  <c r="K420"/>
  <c r="K413"/>
  <c r="K408"/>
  <c r="K446"/>
  <c r="K438"/>
  <c r="K430"/>
  <c r="K424"/>
  <c r="K417"/>
  <c r="K412"/>
  <c r="K443"/>
  <c r="K435"/>
  <c r="K452"/>
  <c r="K421"/>
  <c r="K414"/>
  <c r="K405"/>
  <c r="K202"/>
  <c r="K194"/>
  <c r="K186"/>
  <c r="K153"/>
  <c r="K155"/>
  <c r="K164"/>
  <c r="K198"/>
  <c r="K190"/>
  <c r="K182"/>
  <c r="K176"/>
  <c r="K171"/>
  <c r="K165"/>
  <c r="K60"/>
  <c r="K64"/>
  <c r="K69"/>
  <c r="K77"/>
  <c r="K85"/>
  <c r="K93"/>
  <c r="K108"/>
  <c r="K103"/>
  <c r="K121"/>
  <c r="K125"/>
  <c r="K133"/>
  <c r="K141"/>
  <c r="K149"/>
  <c r="K167"/>
  <c r="K172"/>
  <c r="K161"/>
  <c r="K180"/>
  <c r="K188"/>
  <c r="K196"/>
  <c r="K209"/>
  <c r="K203"/>
  <c r="K222"/>
  <c r="K228"/>
  <c r="K236"/>
  <c r="K244"/>
  <c r="K252"/>
  <c r="K260"/>
  <c r="K255"/>
  <c r="K273"/>
  <c r="K279"/>
  <c r="K287"/>
  <c r="K295"/>
  <c r="K309"/>
  <c r="K315"/>
  <c r="K322"/>
  <c r="K328"/>
  <c r="K336"/>
  <c r="K344"/>
  <c r="K357"/>
  <c r="K363"/>
  <c r="K369"/>
  <c r="K376"/>
  <c r="K383"/>
  <c r="K391"/>
  <c r="K399"/>
  <c r="K407"/>
  <c r="K404"/>
  <c r="K426"/>
  <c r="K432"/>
  <c r="K440"/>
  <c r="K448"/>
  <c r="K516"/>
  <c r="K522"/>
  <c r="K527"/>
  <c r="K532"/>
  <c r="K540"/>
  <c r="K548"/>
  <c r="K602"/>
  <c r="K568"/>
  <c r="K558"/>
  <c r="K575"/>
  <c r="K585"/>
  <c r="K593"/>
  <c r="K601"/>
  <c r="K609"/>
  <c r="K608"/>
  <c r="K627"/>
  <c r="K634"/>
  <c r="K642"/>
  <c r="K650"/>
  <c r="K654"/>
  <c r="K670"/>
  <c r="K675"/>
  <c r="K681"/>
  <c r="K689"/>
  <c r="K697"/>
  <c r="K715"/>
  <c r="K720"/>
  <c r="K709"/>
  <c r="K730"/>
  <c r="K738"/>
  <c r="K746"/>
  <c r="K766"/>
  <c r="K770"/>
  <c r="K763"/>
  <c r="K754"/>
  <c r="K782"/>
  <c r="K790"/>
  <c r="K798"/>
  <c r="K807"/>
  <c r="K819"/>
  <c r="K809"/>
  <c r="K830"/>
  <c r="K838"/>
  <c r="K846"/>
  <c r="K861"/>
  <c r="K867"/>
  <c r="K860"/>
  <c r="K879"/>
  <c r="K886"/>
  <c r="K894"/>
  <c r="K902"/>
  <c r="K912"/>
  <c r="K921"/>
  <c r="K926"/>
  <c r="K932"/>
  <c r="K940"/>
  <c r="K948"/>
  <c r="K959"/>
  <c r="K971"/>
  <c r="K977"/>
  <c r="K982"/>
  <c r="K990"/>
  <c r="K998"/>
  <c r="K1005"/>
  <c r="K1020"/>
  <c r="K1024"/>
  <c r="K1030"/>
  <c r="K1038"/>
  <c r="K1099"/>
  <c r="K102"/>
  <c r="K66"/>
  <c r="K72"/>
  <c r="K80"/>
  <c r="K88"/>
  <c r="K96"/>
  <c r="K114"/>
  <c r="K107"/>
  <c r="K146"/>
  <c r="K154"/>
  <c r="K169"/>
  <c r="K174"/>
  <c r="K159"/>
  <c r="K183"/>
  <c r="K191"/>
  <c r="K199"/>
  <c r="K214"/>
  <c r="K206"/>
  <c r="K224"/>
  <c r="K231"/>
  <c r="K239"/>
  <c r="K247"/>
  <c r="K259"/>
  <c r="K266"/>
  <c r="K270"/>
  <c r="K300"/>
  <c r="K284"/>
  <c r="K292"/>
  <c r="K307"/>
  <c r="K352"/>
  <c r="K319"/>
  <c r="K304"/>
  <c r="K333"/>
  <c r="K341"/>
  <c r="K349"/>
  <c r="K362"/>
  <c r="K367"/>
  <c r="K354"/>
  <c r="K392"/>
  <c r="K409"/>
  <c r="K423"/>
  <c r="K419"/>
  <c r="K406"/>
  <c r="K433"/>
  <c r="K441"/>
  <c r="K449"/>
  <c r="K526"/>
  <c r="K521"/>
  <c r="K504"/>
  <c r="K531"/>
  <c r="K539"/>
  <c r="K547"/>
  <c r="K560"/>
  <c r="K569"/>
  <c r="K554"/>
  <c r="K553"/>
  <c r="K586"/>
  <c r="K616"/>
  <c r="K611"/>
  <c r="K623"/>
  <c r="K615"/>
  <c r="K635"/>
  <c r="K643"/>
  <c r="K651"/>
  <c r="K702"/>
  <c r="K671"/>
  <c r="K655"/>
  <c r="K684"/>
  <c r="K692"/>
  <c r="K700"/>
  <c r="K717"/>
  <c r="K703"/>
  <c r="K704"/>
  <c r="K733"/>
  <c r="K741"/>
  <c r="K775"/>
  <c r="K773"/>
  <c r="K777"/>
  <c r="K781"/>
  <c r="K789"/>
  <c r="K797"/>
  <c r="K813"/>
  <c r="K818"/>
  <c r="K824"/>
  <c r="K803"/>
  <c r="K837"/>
  <c r="K863"/>
  <c r="K866"/>
  <c r="K859"/>
  <c r="K862"/>
  <c r="K885"/>
  <c r="K893"/>
  <c r="K906"/>
  <c r="K920"/>
  <c r="K952"/>
  <c r="K933"/>
  <c r="K939"/>
  <c r="K966"/>
  <c r="K970"/>
  <c r="K976"/>
  <c r="K981"/>
  <c r="K989"/>
  <c r="K61"/>
  <c r="K65"/>
  <c r="K70"/>
  <c r="K78"/>
  <c r="K86"/>
  <c r="K94"/>
  <c r="K112"/>
  <c r="K117"/>
  <c r="K110"/>
  <c r="K104"/>
  <c r="K128"/>
  <c r="K132"/>
  <c r="K136"/>
  <c r="K140"/>
  <c r="K162"/>
  <c r="K158"/>
  <c r="K160"/>
  <c r="K181"/>
  <c r="K189"/>
  <c r="K197"/>
  <c r="K212"/>
  <c r="K217"/>
  <c r="K208"/>
  <c r="K229"/>
  <c r="K237"/>
  <c r="K261"/>
  <c r="K264"/>
  <c r="K268"/>
  <c r="K257"/>
  <c r="K282"/>
  <c r="K290"/>
  <c r="K298"/>
  <c r="K312"/>
  <c r="K318"/>
  <c r="K325"/>
  <c r="K331"/>
  <c r="K339"/>
  <c r="K347"/>
  <c r="K360"/>
  <c r="K365"/>
  <c r="K370"/>
  <c r="K401"/>
  <c r="K380"/>
  <c r="K384"/>
  <c r="K418"/>
  <c r="K447"/>
  <c r="K533"/>
  <c r="K151"/>
  <c r="K143"/>
  <c r="K135"/>
  <c r="K127"/>
  <c r="K105"/>
  <c r="K109"/>
  <c r="K147"/>
  <c r="K139"/>
  <c r="K131"/>
  <c r="K122"/>
  <c r="K106"/>
  <c r="K113"/>
  <c r="K250"/>
  <c r="K242"/>
  <c r="K234"/>
  <c r="K227"/>
  <c r="K205"/>
  <c r="K210"/>
  <c r="K246"/>
  <c r="K238"/>
  <c r="K230"/>
  <c r="K223"/>
  <c r="K218"/>
  <c r="K213"/>
  <c r="K599"/>
  <c r="K591"/>
  <c r="K583"/>
  <c r="K578"/>
  <c r="K555"/>
  <c r="K556"/>
  <c r="K596"/>
  <c r="K588"/>
  <c r="K580"/>
  <c r="K563"/>
  <c r="K571"/>
  <c r="K565"/>
  <c r="K595"/>
  <c r="K587"/>
  <c r="K579"/>
  <c r="K559"/>
  <c r="K570"/>
  <c r="K561"/>
  <c r="K600"/>
  <c r="K592"/>
  <c r="K584"/>
  <c r="K562"/>
  <c r="K574"/>
  <c r="K557"/>
  <c r="K564"/>
  <c r="K752"/>
  <c r="K744"/>
  <c r="K736"/>
  <c r="K728"/>
  <c r="K712"/>
  <c r="K706"/>
  <c r="K707"/>
  <c r="K747"/>
  <c r="K739"/>
  <c r="K731"/>
  <c r="K725"/>
  <c r="K721"/>
  <c r="K716"/>
  <c r="K748"/>
  <c r="K740"/>
  <c r="K732"/>
  <c r="K726"/>
  <c r="K722"/>
  <c r="K705"/>
  <c r="K751"/>
  <c r="K743"/>
  <c r="K735"/>
  <c r="K711"/>
  <c r="K723"/>
  <c r="K718"/>
  <c r="K713"/>
  <c r="K852"/>
  <c r="K844"/>
  <c r="K836"/>
  <c r="K829"/>
  <c r="K806"/>
  <c r="K817"/>
  <c r="K805"/>
  <c r="K851"/>
  <c r="K843"/>
  <c r="K835"/>
  <c r="K811"/>
  <c r="K810"/>
  <c r="K816"/>
  <c r="K812"/>
  <c r="K848"/>
  <c r="K840"/>
  <c r="K832"/>
  <c r="K826"/>
  <c r="K821"/>
  <c r="K825"/>
  <c r="K847"/>
  <c r="K839"/>
  <c r="K831"/>
  <c r="K804"/>
  <c r="K820"/>
  <c r="K814"/>
  <c r="K900"/>
  <c r="K892"/>
  <c r="K884"/>
  <c r="K878"/>
  <c r="K873"/>
  <c r="K857"/>
  <c r="K899"/>
  <c r="K891"/>
  <c r="K883"/>
  <c r="K877"/>
  <c r="K872"/>
  <c r="K865"/>
  <c r="K896"/>
  <c r="K888"/>
  <c r="K880"/>
  <c r="K858"/>
  <c r="K869"/>
  <c r="K856"/>
  <c r="K895"/>
  <c r="K887"/>
  <c r="K853"/>
  <c r="K874"/>
  <c r="K868"/>
  <c r="K855"/>
  <c r="K393"/>
  <c r="K385"/>
  <c r="K377"/>
  <c r="K371"/>
  <c r="K372"/>
  <c r="K359"/>
  <c r="K397"/>
  <c r="K389"/>
  <c r="K381"/>
  <c r="K375"/>
  <c r="K353"/>
  <c r="K355"/>
  <c r="K394"/>
  <c r="K386"/>
  <c r="K1011"/>
  <c r="K390"/>
  <c r="K425"/>
  <c r="K550"/>
  <c r="K542"/>
  <c r="K534"/>
  <c r="K529"/>
  <c r="K507"/>
  <c r="K510"/>
  <c r="K549"/>
  <c r="K541"/>
  <c r="K546"/>
  <c r="K538"/>
  <c r="K530"/>
  <c r="K514"/>
  <c r="K520"/>
  <c r="K505"/>
  <c r="K545"/>
  <c r="K537"/>
  <c r="K503"/>
  <c r="K525"/>
  <c r="K519"/>
  <c r="K513"/>
  <c r="K946"/>
  <c r="K938"/>
  <c r="K930"/>
  <c r="K905"/>
  <c r="K919"/>
  <c r="K910"/>
  <c r="K945"/>
  <c r="K935"/>
  <c r="K928"/>
  <c r="K924"/>
  <c r="K918"/>
  <c r="K903"/>
  <c r="K950"/>
  <c r="K942"/>
  <c r="K934"/>
  <c r="K927"/>
  <c r="K951"/>
  <c r="K915"/>
  <c r="K909"/>
  <c r="K949"/>
  <c r="K941"/>
  <c r="K931"/>
  <c r="K907"/>
  <c r="K925"/>
  <c r="K911"/>
  <c r="K908"/>
  <c r="K56"/>
  <c r="K53"/>
  <c r="K73"/>
  <c r="K81"/>
  <c r="K89"/>
  <c r="K97"/>
  <c r="K152"/>
  <c r="K118"/>
  <c r="K124"/>
  <c r="K129"/>
  <c r="K137"/>
  <c r="K145"/>
  <c r="K163"/>
  <c r="K170"/>
  <c r="K175"/>
  <c r="K178"/>
  <c r="K184"/>
  <c r="K192"/>
  <c r="K204"/>
  <c r="K219"/>
  <c r="K225"/>
  <c r="K232"/>
  <c r="K240"/>
  <c r="K248"/>
  <c r="K262"/>
  <c r="K265"/>
  <c r="K283"/>
  <c r="K291"/>
  <c r="K306"/>
  <c r="K303"/>
  <c r="K326"/>
  <c r="K332"/>
  <c r="K340"/>
  <c r="K348"/>
  <c r="K361"/>
  <c r="K366"/>
  <c r="K373"/>
  <c r="K379"/>
  <c r="K387"/>
  <c r="K410"/>
  <c r="K415"/>
  <c r="K422"/>
  <c r="K428"/>
  <c r="K436"/>
  <c r="K509"/>
  <c r="K518"/>
  <c r="K508"/>
  <c r="K506"/>
  <c r="K536"/>
  <c r="K544"/>
  <c r="K552"/>
  <c r="K566"/>
  <c r="K572"/>
  <c r="K576"/>
  <c r="K581"/>
  <c r="K589"/>
  <c r="K603"/>
  <c r="K619"/>
  <c r="K610"/>
  <c r="K630"/>
  <c r="K638"/>
  <c r="K646"/>
  <c r="K656"/>
  <c r="K653"/>
  <c r="K660"/>
  <c r="K677"/>
  <c r="K685"/>
  <c r="K693"/>
  <c r="K701"/>
  <c r="K710"/>
  <c r="K708"/>
  <c r="K727"/>
  <c r="K734"/>
  <c r="K742"/>
  <c r="K750"/>
  <c r="K768"/>
  <c r="K758"/>
  <c r="K778"/>
  <c r="K780"/>
  <c r="K786"/>
  <c r="K794"/>
  <c r="K808"/>
  <c r="K823"/>
  <c r="K828"/>
  <c r="K834"/>
  <c r="K842"/>
  <c r="K875"/>
  <c r="K871"/>
  <c r="K876"/>
  <c r="K882"/>
  <c r="K890"/>
  <c r="K898"/>
  <c r="K914"/>
  <c r="K917"/>
  <c r="K923"/>
  <c r="K929"/>
  <c r="K936"/>
  <c r="K953"/>
  <c r="K967"/>
  <c r="K963"/>
  <c r="K979"/>
  <c r="K986"/>
  <c r="K994"/>
  <c r="K1002"/>
  <c r="K1016"/>
  <c r="K1013"/>
  <c r="K1028"/>
  <c r="K1034"/>
  <c r="K1042"/>
  <c r="K59"/>
  <c r="K101"/>
  <c r="K55"/>
  <c r="K76"/>
  <c r="K84"/>
  <c r="K92"/>
  <c r="K111"/>
  <c r="K116"/>
  <c r="K120"/>
  <c r="K148"/>
  <c r="K166"/>
  <c r="K156"/>
  <c r="K157"/>
  <c r="K179"/>
  <c r="K187"/>
  <c r="K211"/>
  <c r="K216"/>
  <c r="K221"/>
  <c r="K207"/>
  <c r="K235"/>
  <c r="K243"/>
  <c r="K251"/>
  <c r="K263"/>
  <c r="K253"/>
  <c r="K274"/>
  <c r="K280"/>
  <c r="K288"/>
  <c r="K296"/>
  <c r="K310"/>
  <c r="K316"/>
  <c r="K323"/>
  <c r="K329"/>
  <c r="K337"/>
  <c r="K345"/>
  <c r="K356"/>
  <c r="K364"/>
  <c r="K400"/>
  <c r="K388"/>
  <c r="K411"/>
  <c r="K416"/>
  <c r="K451"/>
  <c r="K429"/>
  <c r="K437"/>
  <c r="K445"/>
  <c r="K515"/>
  <c r="K511"/>
  <c r="K524"/>
  <c r="K512"/>
  <c r="K535"/>
  <c r="K543"/>
  <c r="K551"/>
  <c r="K567"/>
  <c r="K573"/>
  <c r="K577"/>
  <c r="K582"/>
  <c r="K590"/>
  <c r="K606"/>
  <c r="K620"/>
  <c r="K625"/>
  <c r="K631"/>
  <c r="K639"/>
  <c r="K659"/>
  <c r="K667"/>
  <c r="K673"/>
  <c r="K678"/>
  <c r="K688"/>
  <c r="K714"/>
  <c r="K719"/>
  <c r="K724"/>
  <c r="K729"/>
  <c r="K737"/>
  <c r="K757"/>
  <c r="K769"/>
  <c r="K761"/>
  <c r="K767"/>
  <c r="K785"/>
  <c r="K793"/>
  <c r="K815"/>
  <c r="K822"/>
  <c r="K827"/>
  <c r="K833"/>
  <c r="K841"/>
  <c r="K864"/>
  <c r="K870"/>
  <c r="K854"/>
  <c r="K881"/>
  <c r="K889"/>
  <c r="K913"/>
  <c r="K916"/>
  <c r="K922"/>
  <c r="K904"/>
  <c r="K937"/>
  <c r="K954"/>
  <c r="K961"/>
  <c r="K975"/>
  <c r="K964"/>
  <c r="K985"/>
  <c r="K58"/>
  <c r="K54"/>
  <c r="K67"/>
  <c r="K74"/>
  <c r="K82"/>
  <c r="K90"/>
  <c r="K115"/>
  <c r="K119"/>
  <c r="K123"/>
  <c r="K126"/>
  <c r="K130"/>
  <c r="K134"/>
  <c r="K138"/>
  <c r="K142"/>
  <c r="K150"/>
  <c r="K168"/>
  <c r="K173"/>
  <c r="K177"/>
  <c r="K185"/>
  <c r="K193"/>
  <c r="K215"/>
  <c r="K220"/>
  <c r="K226"/>
  <c r="K233"/>
  <c r="K241"/>
  <c r="K249"/>
  <c r="K301"/>
  <c r="K267"/>
  <c r="K272"/>
  <c r="K278"/>
  <c r="K286"/>
  <c r="K308"/>
  <c r="K314"/>
  <c r="K321"/>
  <c r="K351"/>
  <c r="K335"/>
  <c r="K358"/>
  <c r="K402"/>
  <c r="K368"/>
  <c r="K374"/>
  <c r="K378"/>
  <c r="K382"/>
  <c r="K431"/>
  <c r="K1051"/>
  <c r="K1090"/>
  <c r="K1094"/>
  <c r="K99"/>
  <c r="K91"/>
  <c r="K83"/>
  <c r="K75"/>
  <c r="K68"/>
  <c r="K63"/>
  <c r="K57"/>
  <c r="K95"/>
  <c r="K87"/>
  <c r="K79"/>
  <c r="K71"/>
  <c r="K100"/>
  <c r="K62"/>
  <c r="K346"/>
  <c r="K338"/>
  <c r="K330"/>
  <c r="K324"/>
  <c r="K317"/>
  <c r="K311"/>
  <c r="K350"/>
  <c r="K342"/>
  <c r="K334"/>
  <c r="K327"/>
  <c r="K320"/>
  <c r="K313"/>
  <c r="K305"/>
  <c r="K648"/>
  <c r="K640"/>
  <c r="K632"/>
  <c r="K626"/>
  <c r="K621"/>
  <c r="K617"/>
  <c r="K645"/>
  <c r="K637"/>
  <c r="K629"/>
  <c r="K624"/>
  <c r="K618"/>
  <c r="K613"/>
  <c r="K652"/>
  <c r="K644"/>
  <c r="K636"/>
  <c r="K628"/>
  <c r="K607"/>
  <c r="K614"/>
  <c r="K612"/>
  <c r="K649"/>
  <c r="K641"/>
  <c r="K633"/>
  <c r="K605"/>
  <c r="K622"/>
  <c r="K604"/>
  <c r="K695"/>
  <c r="K687"/>
  <c r="K679"/>
  <c r="K658"/>
  <c r="K668"/>
  <c r="K664"/>
  <c r="K698"/>
  <c r="K690"/>
  <c r="K682"/>
  <c r="K661"/>
  <c r="K672"/>
  <c r="K666"/>
  <c r="K663"/>
  <c r="K699"/>
  <c r="K691"/>
  <c r="K683"/>
  <c r="K676"/>
  <c r="K657"/>
  <c r="K662"/>
  <c r="K694"/>
  <c r="K686"/>
  <c r="K680"/>
  <c r="K674"/>
  <c r="K669"/>
  <c r="K665"/>
  <c r="K996"/>
  <c r="K988"/>
  <c r="K980"/>
  <c r="K956"/>
  <c r="K969"/>
  <c r="K965"/>
  <c r="K999"/>
  <c r="K995"/>
  <c r="K987"/>
  <c r="K955"/>
  <c r="K974"/>
  <c r="K968"/>
  <c r="K962"/>
  <c r="K1000"/>
  <c r="K992"/>
  <c r="K984"/>
  <c r="K978"/>
  <c r="K973"/>
  <c r="K960"/>
  <c r="K1001"/>
  <c r="K997"/>
  <c r="K991"/>
  <c r="K983"/>
  <c r="K957"/>
  <c r="K972"/>
  <c r="K958"/>
  <c r="K297"/>
  <c r="K289"/>
  <c r="K281"/>
  <c r="K275"/>
  <c r="K254"/>
  <c r="K302"/>
  <c r="K293"/>
  <c r="K285"/>
  <c r="K277"/>
  <c r="K271"/>
  <c r="K256"/>
  <c r="K258"/>
  <c r="K796"/>
  <c r="K788"/>
  <c r="K764"/>
  <c r="K755"/>
  <c r="K759"/>
  <c r="K795"/>
  <c r="K787"/>
  <c r="K762"/>
  <c r="K776"/>
  <c r="K771"/>
  <c r="K765"/>
  <c r="K800"/>
  <c r="K792"/>
  <c r="K784"/>
  <c r="K760"/>
  <c r="K772"/>
  <c r="K756"/>
  <c r="K799"/>
  <c r="K791"/>
  <c r="K783"/>
  <c r="K779"/>
  <c r="K774"/>
  <c r="K753"/>
  <c r="K403"/>
  <c r="K528"/>
  <c r="K1091"/>
  <c r="K1052"/>
  <c r="K1018"/>
  <c r="K1022"/>
  <c r="K1026"/>
  <c r="K1032"/>
  <c r="K1040"/>
  <c r="K1048"/>
  <c r="K1102"/>
  <c r="K1067"/>
  <c r="K1056"/>
  <c r="K1076"/>
  <c r="K1084"/>
  <c r="K1092"/>
  <c r="K1107"/>
  <c r="K1120"/>
  <c r="K1126"/>
  <c r="K1130"/>
  <c r="K1138"/>
  <c r="K1148"/>
  <c r="K1262"/>
  <c r="K1254"/>
  <c r="K1260"/>
  <c r="K1278"/>
  <c r="K1286"/>
  <c r="K1294"/>
  <c r="K1302"/>
  <c r="K1314"/>
  <c r="K1322"/>
  <c r="K1328"/>
  <c r="K1335"/>
  <c r="K1343"/>
  <c r="K1347"/>
  <c r="K1360"/>
  <c r="K1366"/>
  <c r="K1373"/>
  <c r="K1379"/>
  <c r="K1387"/>
  <c r="K1395"/>
  <c r="K1404"/>
  <c r="K1412"/>
  <c r="K1419"/>
  <c r="K1427"/>
  <c r="K1435"/>
  <c r="K1443"/>
  <c r="K1451"/>
  <c r="K1460"/>
  <c r="K1468"/>
  <c r="K1478"/>
  <c r="K1486"/>
  <c r="K1494"/>
  <c r="K1502"/>
  <c r="K1510"/>
  <c r="K1518"/>
  <c r="K1526"/>
  <c r="K1534"/>
  <c r="K1542"/>
  <c r="K1550"/>
  <c r="K1558"/>
  <c r="K1566"/>
  <c r="K1574"/>
  <c r="K1582"/>
  <c r="K1590"/>
  <c r="K1654"/>
  <c r="K1662"/>
  <c r="K1670"/>
  <c r="K1678"/>
  <c r="K1686"/>
  <c r="K1694"/>
  <c r="K1702"/>
  <c r="K1710"/>
  <c r="K1718"/>
  <c r="K1726"/>
  <c r="K1734"/>
  <c r="K1744"/>
  <c r="K1752"/>
  <c r="K1762"/>
  <c r="K1770"/>
  <c r="K1776"/>
  <c r="K1784"/>
  <c r="K1792"/>
  <c r="K1800"/>
  <c r="K1793"/>
  <c r="K1017"/>
  <c r="K1019"/>
  <c r="K1003"/>
  <c r="K1029"/>
  <c r="K1037"/>
  <c r="K1045"/>
  <c r="K1060"/>
  <c r="K1101"/>
  <c r="K1098"/>
  <c r="K1059"/>
  <c r="K1079"/>
  <c r="K1087"/>
  <c r="K1095"/>
  <c r="K1117"/>
  <c r="K1109"/>
  <c r="K1112"/>
  <c r="K1133"/>
  <c r="K1141"/>
  <c r="K1149"/>
  <c r="K1256"/>
  <c r="K1271"/>
  <c r="K1259"/>
  <c r="K1283"/>
  <c r="K1291"/>
  <c r="K1299"/>
  <c r="K1312"/>
  <c r="K1318"/>
  <c r="K1325"/>
  <c r="K1330"/>
  <c r="K1338"/>
  <c r="K1346"/>
  <c r="K1359"/>
  <c r="K1365"/>
  <c r="K1372"/>
  <c r="K1355"/>
  <c r="K1386"/>
  <c r="K1394"/>
  <c r="K1403"/>
  <c r="K1411"/>
  <c r="K1418"/>
  <c r="K1426"/>
  <c r="K1434"/>
  <c r="K1442"/>
  <c r="K1450"/>
  <c r="K1459"/>
  <c r="K1467"/>
  <c r="K1475"/>
  <c r="K1483"/>
  <c r="K1491"/>
  <c r="K1499"/>
  <c r="K1507"/>
  <c r="K1515"/>
  <c r="K1523"/>
  <c r="K1531"/>
  <c r="K1539"/>
  <c r="K1547"/>
  <c r="K1555"/>
  <c r="K1563"/>
  <c r="K1571"/>
  <c r="K1579"/>
  <c r="K1587"/>
  <c r="K1595"/>
  <c r="K1659"/>
  <c r="K1667"/>
  <c r="K1675"/>
  <c r="K1683"/>
  <c r="K1691"/>
  <c r="K1699"/>
  <c r="K1707"/>
  <c r="K1713"/>
  <c r="K1721"/>
  <c r="K1729"/>
  <c r="K1737"/>
  <c r="K1745"/>
  <c r="K1753"/>
  <c r="K1761"/>
  <c r="K1769"/>
  <c r="K1777"/>
  <c r="K1789"/>
  <c r="K1006"/>
  <c r="K1021"/>
  <c r="K1025"/>
  <c r="K1031"/>
  <c r="K1039"/>
  <c r="K1047"/>
  <c r="K1058"/>
  <c r="K1064"/>
  <c r="K1069"/>
  <c r="K1073"/>
  <c r="K1081"/>
  <c r="K1089"/>
  <c r="K1105"/>
  <c r="K1110"/>
  <c r="K1123"/>
  <c r="K1108"/>
  <c r="K1135"/>
  <c r="K1143"/>
  <c r="K1151"/>
  <c r="K1265"/>
  <c r="K1269"/>
  <c r="K1275"/>
  <c r="K1281"/>
  <c r="K1289"/>
  <c r="K1297"/>
  <c r="K1310"/>
  <c r="K1316"/>
  <c r="K1323"/>
  <c r="K1307"/>
  <c r="K1336"/>
  <c r="K1344"/>
  <c r="K1358"/>
  <c r="K1353"/>
  <c r="K1402"/>
  <c r="K1357"/>
  <c r="K1384"/>
  <c r="K1392"/>
  <c r="K1400"/>
  <c r="K1409"/>
  <c r="K1416"/>
  <c r="K1424"/>
  <c r="K1432"/>
  <c r="K1440"/>
  <c r="K1448"/>
  <c r="K1457"/>
  <c r="K1465"/>
  <c r="K1473"/>
  <c r="K1481"/>
  <c r="K1489"/>
  <c r="K1497"/>
  <c r="K1505"/>
  <c r="K1513"/>
  <c r="K1521"/>
  <c r="K1529"/>
  <c r="K1537"/>
  <c r="K1545"/>
  <c r="K1553"/>
  <c r="K1561"/>
  <c r="K1569"/>
  <c r="K1577"/>
  <c r="K1585"/>
  <c r="K1593"/>
  <c r="K1601"/>
  <c r="K1653"/>
  <c r="K1661"/>
  <c r="K1669"/>
  <c r="K1677"/>
  <c r="K1685"/>
  <c r="K1693"/>
  <c r="K1701"/>
  <c r="K1709"/>
  <c r="K1719"/>
  <c r="K1727"/>
  <c r="K1735"/>
  <c r="K1743"/>
  <c r="K1751"/>
  <c r="K1759"/>
  <c r="K1767"/>
  <c r="K1775"/>
  <c r="K1787"/>
  <c r="K1055"/>
  <c r="K1053"/>
  <c r="K1072"/>
  <c r="K1078"/>
  <c r="K1086"/>
  <c r="K1116"/>
  <c r="K1104"/>
  <c r="K1128"/>
  <c r="K1132"/>
  <c r="K1140"/>
  <c r="K1146"/>
  <c r="K1253"/>
  <c r="K1268"/>
  <c r="K1274"/>
  <c r="K1280"/>
  <c r="K1288"/>
  <c r="K1305"/>
  <c r="K1352"/>
  <c r="K1321"/>
  <c r="K1303"/>
  <c r="K1333"/>
  <c r="K1354"/>
  <c r="K1364"/>
  <c r="K1371"/>
  <c r="K1378"/>
  <c r="K1385"/>
  <c r="K1393"/>
  <c r="K1401"/>
  <c r="K1410"/>
  <c r="K1417"/>
  <c r="K1425"/>
  <c r="K1433"/>
  <c r="K1441"/>
  <c r="K1449"/>
  <c r="K1458"/>
  <c r="K1466"/>
  <c r="K1472"/>
  <c r="K1480"/>
  <c r="K1488"/>
  <c r="K1496"/>
  <c r="K1504"/>
  <c r="K1512"/>
  <c r="K1520"/>
  <c r="K1528"/>
  <c r="K1536"/>
  <c r="K1544"/>
  <c r="K1552"/>
  <c r="K1560"/>
  <c r="K1568"/>
  <c r="K1576"/>
  <c r="K1584"/>
  <c r="K1592"/>
  <c r="K1596"/>
  <c r="K1600"/>
  <c r="K1656"/>
  <c r="K1664"/>
  <c r="K1672"/>
  <c r="K1680"/>
  <c r="K1688"/>
  <c r="K1696"/>
  <c r="K1704"/>
  <c r="K1712"/>
  <c r="K1720"/>
  <c r="K1728"/>
  <c r="K1736"/>
  <c r="K1742"/>
  <c r="K1750"/>
  <c r="K1756"/>
  <c r="K1764"/>
  <c r="K1772"/>
  <c r="K1782"/>
  <c r="K1790"/>
  <c r="K1798"/>
  <c r="K1783"/>
  <c r="K1801"/>
  <c r="K1007"/>
  <c r="K1015"/>
  <c r="K1012"/>
  <c r="K1014"/>
  <c r="K1036"/>
  <c r="K1044"/>
  <c r="K1063"/>
  <c r="K1070"/>
  <c r="K1097"/>
  <c r="K1080"/>
  <c r="K1088"/>
  <c r="K1096"/>
  <c r="K1106"/>
  <c r="K1122"/>
  <c r="K1113"/>
  <c r="K1136"/>
  <c r="K1144"/>
  <c r="K1152"/>
  <c r="K1258"/>
  <c r="K1270"/>
  <c r="K1276"/>
  <c r="K1282"/>
  <c r="K1290"/>
  <c r="K1298"/>
  <c r="K1311"/>
  <c r="K1315"/>
  <c r="K1326"/>
  <c r="K1331"/>
  <c r="K1339"/>
  <c r="K1345"/>
  <c r="K1351"/>
  <c r="K1356"/>
  <c r="K1370"/>
  <c r="K1377"/>
  <c r="K1383"/>
  <c r="K1391"/>
  <c r="K1408"/>
  <c r="K1415"/>
  <c r="K1423"/>
  <c r="K1431"/>
  <c r="K1439"/>
  <c r="K1456"/>
  <c r="K1464"/>
  <c r="K1474"/>
  <c r="K1482"/>
  <c r="K1490"/>
  <c r="K1498"/>
  <c r="K1506"/>
  <c r="K1514"/>
  <c r="K1522"/>
  <c r="K1530"/>
  <c r="K1538"/>
  <c r="K1546"/>
  <c r="K1554"/>
  <c r="K1562"/>
  <c r="K1570"/>
  <c r="K1578"/>
  <c r="K1586"/>
  <c r="K1658"/>
  <c r="K1666"/>
  <c r="K1674"/>
  <c r="K1682"/>
  <c r="K1690"/>
  <c r="K1698"/>
  <c r="K1706"/>
  <c r="K1714"/>
  <c r="K1722"/>
  <c r="K1730"/>
  <c r="K1738"/>
  <c r="K1758"/>
  <c r="K1766"/>
  <c r="K1774"/>
  <c r="K1780"/>
  <c r="K1788"/>
  <c r="K1796"/>
  <c r="K1781"/>
  <c r="K1010"/>
  <c r="K1004"/>
  <c r="K1027"/>
  <c r="K1033"/>
  <c r="K1041"/>
  <c r="K1049"/>
  <c r="K1100"/>
  <c r="K1066"/>
  <c r="K1071"/>
  <c r="K1075"/>
  <c r="K1083"/>
  <c r="K1111"/>
  <c r="K1119"/>
  <c r="K1125"/>
  <c r="K1129"/>
  <c r="K1137"/>
  <c r="K1145"/>
  <c r="K1264"/>
  <c r="K1267"/>
  <c r="K1273"/>
  <c r="K1279"/>
  <c r="K1287"/>
  <c r="K1295"/>
  <c r="K1309"/>
  <c r="K1306"/>
  <c r="K1308"/>
  <c r="K1304"/>
  <c r="K1334"/>
  <c r="K1342"/>
  <c r="K1350"/>
  <c r="K1363"/>
  <c r="K1369"/>
  <c r="K1376"/>
  <c r="K1382"/>
  <c r="K1390"/>
  <c r="K1398"/>
  <c r="K1407"/>
  <c r="K1414"/>
  <c r="K1422"/>
  <c r="K1430"/>
  <c r="K1438"/>
  <c r="K1446"/>
  <c r="K1455"/>
  <c r="K1463"/>
  <c r="K1471"/>
  <c r="K1479"/>
  <c r="K1487"/>
  <c r="K1503"/>
  <c r="K1511"/>
  <c r="K1519"/>
  <c r="K1527"/>
  <c r="K1535"/>
  <c r="K1543"/>
  <c r="K1551"/>
  <c r="K1559"/>
  <c r="K1567"/>
  <c r="K1575"/>
  <c r="K1583"/>
  <c r="K1591"/>
  <c r="K1599"/>
  <c r="K1655"/>
  <c r="K1663"/>
  <c r="K1671"/>
  <c r="K1679"/>
  <c r="K1687"/>
  <c r="K1695"/>
  <c r="K1703"/>
  <c r="K1711"/>
  <c r="K1717"/>
  <c r="K1725"/>
  <c r="K1733"/>
  <c r="K1741"/>
  <c r="K1749"/>
  <c r="K1757"/>
  <c r="K1765"/>
  <c r="K1773"/>
  <c r="K1785"/>
  <c r="K1009"/>
  <c r="K1023"/>
  <c r="K1008"/>
  <c r="K1035"/>
  <c r="K1043"/>
  <c r="K1062"/>
  <c r="K1054"/>
  <c r="K1057"/>
  <c r="K1077"/>
  <c r="K1085"/>
  <c r="K1093"/>
  <c r="K1115"/>
  <c r="K1121"/>
  <c r="K1127"/>
  <c r="K1131"/>
  <c r="K1139"/>
  <c r="K1263"/>
  <c r="K1266"/>
  <c r="K1257"/>
  <c r="K1261"/>
  <c r="K1285"/>
  <c r="K1293"/>
  <c r="K1301"/>
  <c r="K1313"/>
  <c r="K1320"/>
  <c r="K1327"/>
  <c r="K1332"/>
  <c r="K1340"/>
  <c r="K1348"/>
  <c r="K1361"/>
  <c r="K1367"/>
  <c r="K1374"/>
  <c r="K1380"/>
  <c r="K1388"/>
  <c r="K1405"/>
  <c r="K1452"/>
  <c r="K1420"/>
  <c r="K1428"/>
  <c r="K1436"/>
  <c r="K1444"/>
  <c r="K1453"/>
  <c r="K1461"/>
  <c r="K1469"/>
  <c r="K1477"/>
  <c r="K1485"/>
  <c r="K1493"/>
  <c r="K1501"/>
  <c r="K1509"/>
  <c r="K1517"/>
  <c r="K1525"/>
  <c r="K1533"/>
  <c r="K1541"/>
  <c r="K1549"/>
  <c r="K1557"/>
  <c r="K1565"/>
  <c r="K1573"/>
  <c r="K1581"/>
  <c r="K1589"/>
  <c r="K1657"/>
  <c r="K1665"/>
  <c r="K1673"/>
  <c r="K1681"/>
  <c r="K1689"/>
  <c r="K1705"/>
  <c r="K1715"/>
  <c r="K1723"/>
  <c r="K1731"/>
  <c r="K1739"/>
  <c r="K1747"/>
  <c r="K1755"/>
  <c r="K1763"/>
  <c r="K1771"/>
  <c r="K1779"/>
  <c r="K1795"/>
  <c r="K1065"/>
  <c r="K1068"/>
  <c r="K1074"/>
  <c r="K1082"/>
  <c r="K1103"/>
  <c r="K1118"/>
  <c r="K1124"/>
  <c r="K1114"/>
  <c r="K1134"/>
  <c r="K1142"/>
  <c r="K1255"/>
  <c r="K1272"/>
  <c r="K1277"/>
  <c r="K1284"/>
  <c r="K1292"/>
  <c r="K1319"/>
  <c r="K1317"/>
  <c r="K1324"/>
  <c r="K1329"/>
  <c r="K1337"/>
  <c r="K1362"/>
  <c r="K1368"/>
  <c r="K1375"/>
  <c r="K1381"/>
  <c r="K1389"/>
  <c r="K1406"/>
  <c r="K1413"/>
  <c r="K1421"/>
  <c r="K1429"/>
  <c r="K1437"/>
  <c r="K1454"/>
  <c r="K1462"/>
  <c r="K1470"/>
  <c r="K1476"/>
  <c r="K1484"/>
  <c r="K1492"/>
  <c r="K1508"/>
  <c r="K1516"/>
  <c r="K1524"/>
  <c r="K1532"/>
  <c r="K1540"/>
  <c r="K1556"/>
  <c r="K1564"/>
  <c r="K1572"/>
  <c r="K1580"/>
  <c r="K1588"/>
  <c r="K1594"/>
  <c r="K1598"/>
  <c r="K1660"/>
  <c r="K1668"/>
  <c r="K1676"/>
  <c r="K1684"/>
  <c r="K1692"/>
  <c r="K1708"/>
  <c r="K1716"/>
  <c r="K1724"/>
  <c r="K1732"/>
  <c r="K1740"/>
  <c r="K1754"/>
  <c r="K1760"/>
  <c r="K1768"/>
  <c r="K1778"/>
  <c r="K1786"/>
  <c r="K1794"/>
  <c r="K1802"/>
  <c r="AO2" i="2"/>
  <c r="AP2"/>
  <c r="AQ2"/>
  <c r="F483" i="13"/>
  <c r="E483"/>
  <c r="D483"/>
  <c r="C483"/>
  <c r="B483"/>
  <c r="F453"/>
  <c r="E453"/>
  <c r="D453"/>
  <c r="C453"/>
  <c r="B453"/>
  <c r="F448"/>
  <c r="E448"/>
  <c r="D448"/>
  <c r="C448"/>
  <c r="B448"/>
  <c r="F421"/>
  <c r="E421"/>
  <c r="D421"/>
  <c r="C421"/>
  <c r="B421"/>
  <c r="F358"/>
  <c r="E358"/>
  <c r="D358"/>
  <c r="C358"/>
  <c r="B358"/>
  <c r="F330"/>
  <c r="E330"/>
  <c r="D330"/>
  <c r="C330"/>
  <c r="B330"/>
  <c r="F288"/>
  <c r="E288"/>
  <c r="D288"/>
  <c r="C288"/>
  <c r="B288"/>
  <c r="F272"/>
  <c r="E272"/>
  <c r="D272"/>
  <c r="C272"/>
  <c r="B272"/>
  <c r="F236"/>
  <c r="E236"/>
  <c r="D236"/>
  <c r="C236"/>
  <c r="B236"/>
  <c r="F208"/>
  <c r="E208"/>
  <c r="D208"/>
  <c r="C208"/>
  <c r="B208"/>
  <c r="F157"/>
  <c r="E157"/>
  <c r="D157"/>
  <c r="C157"/>
  <c r="B157"/>
  <c r="F148"/>
  <c r="E148"/>
  <c r="D148"/>
  <c r="C148"/>
  <c r="B148"/>
  <c r="B71"/>
  <c r="C71"/>
  <c r="D71"/>
  <c r="E71"/>
  <c r="F71"/>
  <c r="B88"/>
  <c r="C88"/>
  <c r="D88"/>
  <c r="E88"/>
  <c r="F88"/>
  <c r="B69"/>
  <c r="C69"/>
  <c r="D69"/>
  <c r="E69"/>
  <c r="F69"/>
  <c r="B77"/>
  <c r="C77"/>
  <c r="D77"/>
  <c r="E77"/>
  <c r="F77"/>
  <c r="B85"/>
  <c r="C85"/>
  <c r="D85"/>
  <c r="E85"/>
  <c r="F85"/>
  <c r="B78"/>
  <c r="C78"/>
  <c r="D78"/>
  <c r="E78"/>
  <c r="F78"/>
  <c r="B64"/>
  <c r="C64"/>
  <c r="D64"/>
  <c r="E64"/>
  <c r="F64"/>
  <c r="B68"/>
  <c r="C68"/>
  <c r="D68"/>
  <c r="E68"/>
  <c r="F68"/>
  <c r="B79"/>
  <c r="C79"/>
  <c r="D79"/>
  <c r="E79"/>
  <c r="F79"/>
  <c r="B80"/>
  <c r="C80"/>
  <c r="D80"/>
  <c r="E80"/>
  <c r="F80"/>
  <c r="B67"/>
  <c r="C67"/>
  <c r="D67"/>
  <c r="E67"/>
  <c r="F67"/>
  <c r="B81"/>
  <c r="C81"/>
  <c r="D81"/>
  <c r="E81"/>
  <c r="F81"/>
  <c r="B82"/>
  <c r="C82"/>
  <c r="D82"/>
  <c r="E82"/>
  <c r="F82"/>
  <c r="B83"/>
  <c r="C83"/>
  <c r="D83"/>
  <c r="E83"/>
  <c r="F83"/>
  <c r="B97"/>
  <c r="C97"/>
  <c r="D97"/>
  <c r="E97"/>
  <c r="F97"/>
  <c r="F54"/>
  <c r="E54"/>
  <c r="D54"/>
  <c r="C54"/>
  <c r="B54"/>
  <c r="F53"/>
  <c r="E53"/>
  <c r="D53"/>
  <c r="C53"/>
  <c r="B53"/>
  <c r="F52"/>
  <c r="E52"/>
  <c r="D52"/>
  <c r="C52"/>
  <c r="B52"/>
  <c r="F36"/>
  <c r="E36"/>
  <c r="D36"/>
  <c r="C36"/>
  <c r="B36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62"/>
  <c r="E62"/>
  <c r="D62"/>
  <c r="C62"/>
  <c r="B62"/>
  <c r="F98" i="11"/>
  <c r="E98"/>
  <c r="D98"/>
  <c r="C98"/>
  <c r="B98"/>
  <c r="B70"/>
  <c r="C70"/>
  <c r="D70"/>
  <c r="E70"/>
  <c r="F70"/>
  <c r="B63"/>
  <c r="C63"/>
  <c r="D63"/>
  <c r="E63"/>
  <c r="F63"/>
  <c r="B69"/>
  <c r="C69"/>
  <c r="D69"/>
  <c r="E69"/>
  <c r="F69"/>
  <c r="B64"/>
  <c r="C64"/>
  <c r="D64"/>
  <c r="E64"/>
  <c r="F64"/>
  <c r="B72"/>
  <c r="C72"/>
  <c r="D72"/>
  <c r="E72"/>
  <c r="F72"/>
  <c r="B67"/>
  <c r="C67"/>
  <c r="D67"/>
  <c r="E67"/>
  <c r="F67"/>
  <c r="B65"/>
  <c r="C65"/>
  <c r="D65"/>
  <c r="E65"/>
  <c r="F65"/>
  <c r="B71"/>
  <c r="C71"/>
  <c r="D71"/>
  <c r="E71"/>
  <c r="F71"/>
  <c r="B76"/>
  <c r="C76"/>
  <c r="D76"/>
  <c r="E76"/>
  <c r="F76"/>
  <c r="B77"/>
  <c r="C77"/>
  <c r="D77"/>
  <c r="E77"/>
  <c r="F77"/>
  <c r="B66"/>
  <c r="C66"/>
  <c r="D66"/>
  <c r="E66"/>
  <c r="F66"/>
  <c r="B40"/>
  <c r="C40"/>
  <c r="D40"/>
  <c r="E40"/>
  <c r="F40"/>
  <c r="B42"/>
  <c r="C42"/>
  <c r="D42"/>
  <c r="E42"/>
  <c r="F42"/>
  <c r="B47"/>
  <c r="C47"/>
  <c r="D47"/>
  <c r="E47"/>
  <c r="F47"/>
  <c r="B44"/>
  <c r="C44"/>
  <c r="D44"/>
  <c r="E44"/>
  <c r="F44"/>
  <c r="B37"/>
  <c r="C37"/>
  <c r="D37"/>
  <c r="E37"/>
  <c r="F37"/>
  <c r="B41"/>
  <c r="C41"/>
  <c r="D41"/>
  <c r="E41"/>
  <c r="F41"/>
  <c r="B34"/>
  <c r="C34"/>
  <c r="D34"/>
  <c r="E34"/>
  <c r="F34"/>
  <c r="B49"/>
  <c r="C49"/>
  <c r="D49"/>
  <c r="E49"/>
  <c r="F49"/>
  <c r="B33"/>
  <c r="C33"/>
  <c r="D33"/>
  <c r="E33"/>
  <c r="F33"/>
  <c r="B62"/>
  <c r="C62"/>
  <c r="D62"/>
  <c r="E62"/>
  <c r="F62"/>
  <c r="B13"/>
  <c r="C13"/>
  <c r="D13"/>
  <c r="E13"/>
  <c r="F13"/>
  <c r="B8"/>
  <c r="C8"/>
  <c r="D8"/>
  <c r="E8"/>
  <c r="F8"/>
  <c r="B16"/>
  <c r="C16"/>
  <c r="D16"/>
  <c r="E16"/>
  <c r="F16"/>
  <c r="B12"/>
  <c r="C12"/>
  <c r="D12"/>
  <c r="E12"/>
  <c r="F12"/>
  <c r="B10"/>
  <c r="C10"/>
  <c r="D10"/>
  <c r="E10"/>
  <c r="F10"/>
  <c r="B17"/>
  <c r="C17"/>
  <c r="D17"/>
  <c r="E17"/>
  <c r="F17"/>
  <c r="B18"/>
  <c r="C18"/>
  <c r="D18"/>
  <c r="E18"/>
  <c r="F18"/>
  <c r="B19"/>
  <c r="C19"/>
  <c r="D19"/>
  <c r="E19"/>
  <c r="F19"/>
  <c r="B32"/>
  <c r="C32"/>
  <c r="D32"/>
  <c r="E32"/>
  <c r="F32"/>
  <c r="H11" i="6" l="1"/>
  <c r="I11" a="1"/>
  <c r="I11" s="1"/>
  <c r="H6"/>
  <c r="I6" a="1"/>
  <c r="I6" s="1"/>
  <c r="H8"/>
  <c r="I8" a="1"/>
  <c r="I8" s="1"/>
  <c r="H10"/>
  <c r="I10" a="1"/>
  <c r="I10" s="1"/>
  <c r="H9"/>
  <c r="I9" a="1"/>
  <c r="I9" s="1"/>
  <c r="B40"/>
  <c r="C40"/>
  <c r="D40"/>
  <c r="E40"/>
  <c r="F40"/>
  <c r="B11"/>
  <c r="C11"/>
  <c r="D11"/>
  <c r="E11"/>
  <c r="F11"/>
  <c r="B39"/>
  <c r="C39"/>
  <c r="D39"/>
  <c r="E39"/>
  <c r="F39"/>
  <c r="B6"/>
  <c r="C6"/>
  <c r="D6"/>
  <c r="E6"/>
  <c r="F6"/>
  <c r="B8"/>
  <c r="C8"/>
  <c r="D8"/>
  <c r="E8"/>
  <c r="F8"/>
  <c r="B10"/>
  <c r="C10"/>
  <c r="D10"/>
  <c r="E10"/>
  <c r="F10"/>
  <c r="B9"/>
  <c r="C9"/>
  <c r="D9"/>
  <c r="E9"/>
  <c r="F9"/>
  <c r="B48"/>
  <c r="C48"/>
  <c r="D48"/>
  <c r="E48"/>
  <c r="F48"/>
  <c r="B45"/>
  <c r="C45"/>
  <c r="D45"/>
  <c r="E45"/>
  <c r="F45"/>
  <c r="B41"/>
  <c r="C41"/>
  <c r="D41"/>
  <c r="E41"/>
  <c r="F41"/>
  <c r="B43"/>
  <c r="C43"/>
  <c r="D43"/>
  <c r="E43"/>
  <c r="F43"/>
  <c r="B42"/>
  <c r="C42"/>
  <c r="D42"/>
  <c r="E42"/>
  <c r="F42"/>
  <c r="B44"/>
  <c r="C44"/>
  <c r="D44"/>
  <c r="E44"/>
  <c r="F44"/>
  <c r="B90"/>
  <c r="C90"/>
  <c r="D90"/>
  <c r="E90"/>
  <c r="F90"/>
  <c r="B88"/>
  <c r="C88"/>
  <c r="D88"/>
  <c r="E88"/>
  <c r="F88"/>
  <c r="B91"/>
  <c r="C91"/>
  <c r="D91"/>
  <c r="E91"/>
  <c r="F91"/>
  <c r="B87"/>
  <c r="C87"/>
  <c r="D87"/>
  <c r="E87"/>
  <c r="F87"/>
  <c r="B57"/>
  <c r="C57"/>
  <c r="D57"/>
  <c r="E57"/>
  <c r="F57"/>
  <c r="B58"/>
  <c r="C58"/>
  <c r="D58"/>
  <c r="E58"/>
  <c r="F58"/>
  <c r="B50"/>
  <c r="C50"/>
  <c r="D50"/>
  <c r="E50"/>
  <c r="F50"/>
  <c r="B89"/>
  <c r="C89"/>
  <c r="D89"/>
  <c r="E89"/>
  <c r="F89"/>
  <c r="B49"/>
  <c r="C49"/>
  <c r="D49"/>
  <c r="E49"/>
  <c r="F49"/>
  <c r="B98"/>
  <c r="C98"/>
  <c r="D98"/>
  <c r="E98"/>
  <c r="F98"/>
  <c r="B96"/>
  <c r="C96"/>
  <c r="D96"/>
  <c r="E96"/>
  <c r="F96"/>
  <c r="B92"/>
  <c r="C92"/>
  <c r="D92"/>
  <c r="E92"/>
  <c r="F92"/>
  <c r="B111"/>
  <c r="C111"/>
  <c r="D111"/>
  <c r="E111"/>
  <c r="F111"/>
  <c r="B94"/>
  <c r="C94"/>
  <c r="D94"/>
  <c r="E94"/>
  <c r="F94"/>
  <c r="B93"/>
  <c r="C93"/>
  <c r="D93"/>
  <c r="E93"/>
  <c r="F93"/>
  <c r="B99"/>
  <c r="C99"/>
  <c r="D99"/>
  <c r="E99"/>
  <c r="F99"/>
  <c r="B97"/>
  <c r="C97"/>
  <c r="D97"/>
  <c r="E97"/>
  <c r="F97"/>
  <c r="B95"/>
  <c r="C95"/>
  <c r="D95"/>
  <c r="E95"/>
  <c r="F95"/>
  <c r="B142"/>
  <c r="C142"/>
  <c r="D142"/>
  <c r="E142"/>
  <c r="F142"/>
  <c r="B141"/>
  <c r="C141"/>
  <c r="D141"/>
  <c r="E141"/>
  <c r="F141"/>
  <c r="B108"/>
  <c r="C108"/>
  <c r="D108"/>
  <c r="E108"/>
  <c r="F108"/>
  <c r="B145"/>
  <c r="C145"/>
  <c r="D145"/>
  <c r="E145"/>
  <c r="F145"/>
  <c r="B140"/>
  <c r="C140"/>
  <c r="D140"/>
  <c r="E140"/>
  <c r="F140"/>
  <c r="B144"/>
  <c r="C144"/>
  <c r="D144"/>
  <c r="E144"/>
  <c r="F144"/>
  <c r="B143"/>
  <c r="C143"/>
  <c r="D143"/>
  <c r="E143"/>
  <c r="F143"/>
  <c r="B148"/>
  <c r="C148"/>
  <c r="D148"/>
  <c r="E148"/>
  <c r="F148"/>
  <c r="B154"/>
  <c r="C154"/>
  <c r="D154"/>
  <c r="E154"/>
  <c r="F154"/>
  <c r="B163"/>
  <c r="C163"/>
  <c r="D163"/>
  <c r="E163"/>
  <c r="F163"/>
  <c r="B147"/>
  <c r="C147"/>
  <c r="D147"/>
  <c r="E147"/>
  <c r="F147"/>
  <c r="B149"/>
  <c r="C149"/>
  <c r="D149"/>
  <c r="E149"/>
  <c r="F149"/>
  <c r="B150"/>
  <c r="C150"/>
  <c r="D150"/>
  <c r="E150"/>
  <c r="F150"/>
  <c r="B151"/>
  <c r="C151"/>
  <c r="D151"/>
  <c r="E151"/>
  <c r="F151"/>
  <c r="B146"/>
  <c r="C146"/>
  <c r="D146"/>
  <c r="E146"/>
  <c r="F146"/>
  <c r="B195"/>
  <c r="C195"/>
  <c r="D195"/>
  <c r="E195"/>
  <c r="F195"/>
  <c r="B196"/>
  <c r="C196"/>
  <c r="D196"/>
  <c r="E196"/>
  <c r="F196"/>
  <c r="B191"/>
  <c r="C191"/>
  <c r="D191"/>
  <c r="E191"/>
  <c r="F191"/>
  <c r="B194"/>
  <c r="C194"/>
  <c r="D194"/>
  <c r="E194"/>
  <c r="F194"/>
  <c r="B193"/>
  <c r="C193"/>
  <c r="D193"/>
  <c r="E193"/>
  <c r="F193"/>
  <c r="B192"/>
  <c r="C192"/>
  <c r="D192"/>
  <c r="E192"/>
  <c r="F192"/>
  <c r="B200"/>
  <c r="C200"/>
  <c r="D200"/>
  <c r="E200"/>
  <c r="F200"/>
  <c r="B201"/>
  <c r="C201"/>
  <c r="D201"/>
  <c r="E201"/>
  <c r="F201"/>
  <c r="B198"/>
  <c r="C198"/>
  <c r="D198"/>
  <c r="E198"/>
  <c r="F198"/>
  <c r="B199"/>
  <c r="C199"/>
  <c r="D199"/>
  <c r="E199"/>
  <c r="F199"/>
  <c r="B197"/>
  <c r="C197"/>
  <c r="D197"/>
  <c r="E197"/>
  <c r="F197"/>
  <c r="B209"/>
  <c r="C209"/>
  <c r="D209"/>
  <c r="E209"/>
  <c r="F209"/>
  <c r="B202"/>
  <c r="C202"/>
  <c r="D202"/>
  <c r="E202"/>
  <c r="F202"/>
  <c r="B211"/>
  <c r="C211"/>
  <c r="D211"/>
  <c r="E211"/>
  <c r="F211"/>
  <c r="E2" i="2"/>
  <c r="D2"/>
  <c r="B32" i="13"/>
  <c r="C32"/>
  <c r="D32"/>
  <c r="E32"/>
  <c r="F32"/>
  <c r="B9"/>
  <c r="C9"/>
  <c r="D9"/>
  <c r="E9"/>
  <c r="F9"/>
  <c r="B26"/>
  <c r="C26"/>
  <c r="D26"/>
  <c r="E26"/>
  <c r="F26"/>
  <c r="B8"/>
  <c r="C8"/>
  <c r="D8"/>
  <c r="E8"/>
  <c r="F8"/>
  <c r="B6"/>
  <c r="C6"/>
  <c r="D6"/>
  <c r="E6"/>
  <c r="F6"/>
  <c r="B27"/>
  <c r="C27"/>
  <c r="D27"/>
  <c r="E27"/>
  <c r="F27"/>
  <c r="B25"/>
  <c r="C25"/>
  <c r="D25"/>
  <c r="E25"/>
  <c r="F25"/>
  <c r="B12"/>
  <c r="C12"/>
  <c r="D12"/>
  <c r="E12"/>
  <c r="F12"/>
  <c r="B11"/>
  <c r="C11"/>
  <c r="D11"/>
  <c r="E11"/>
  <c r="F11"/>
  <c r="B28"/>
  <c r="C28"/>
  <c r="D28"/>
  <c r="E28"/>
  <c r="F28"/>
  <c r="B23"/>
  <c r="C23"/>
  <c r="D23"/>
  <c r="E23"/>
  <c r="F23"/>
  <c r="F7"/>
  <c r="E7"/>
  <c r="D7"/>
  <c r="C7"/>
  <c r="F31"/>
  <c r="E31"/>
  <c r="D31"/>
  <c r="C31"/>
  <c r="F10"/>
  <c r="E10"/>
  <c r="D10"/>
  <c r="C10"/>
  <c r="F29"/>
  <c r="E29"/>
  <c r="D29"/>
  <c r="C29"/>
  <c r="B7"/>
  <c r="B31"/>
  <c r="B10"/>
  <c r="B29"/>
  <c r="B68" i="11"/>
  <c r="C68"/>
  <c r="D68"/>
  <c r="E68"/>
  <c r="F68"/>
  <c r="B73"/>
  <c r="C73"/>
  <c r="D73"/>
  <c r="E73"/>
  <c r="F73"/>
  <c r="B45"/>
  <c r="C45"/>
  <c r="D45"/>
  <c r="E45"/>
  <c r="F45"/>
  <c r="B46"/>
  <c r="C46"/>
  <c r="D46"/>
  <c r="E46"/>
  <c r="F46"/>
  <c r="B38"/>
  <c r="C38"/>
  <c r="D38"/>
  <c r="E38"/>
  <c r="F38"/>
  <c r="B39"/>
  <c r="C39"/>
  <c r="D39"/>
  <c r="E39"/>
  <c r="F39"/>
  <c r="B74"/>
  <c r="C74"/>
  <c r="D74"/>
  <c r="E74"/>
  <c r="F74"/>
  <c r="B4"/>
  <c r="C4"/>
  <c r="D4"/>
  <c r="E4"/>
  <c r="F4"/>
  <c r="B11"/>
  <c r="C11"/>
  <c r="D11"/>
  <c r="E11"/>
  <c r="F11"/>
  <c r="B7"/>
  <c r="C7"/>
  <c r="D7"/>
  <c r="E7"/>
  <c r="F7"/>
  <c r="B14"/>
  <c r="C14"/>
  <c r="D14"/>
  <c r="E14"/>
  <c r="F14"/>
  <c r="B9"/>
  <c r="C9"/>
  <c r="D9"/>
  <c r="E9"/>
  <c r="F9"/>
  <c r="B15"/>
  <c r="C15"/>
  <c r="D15"/>
  <c r="E15"/>
  <c r="F15"/>
  <c r="J10" i="6" l="1"/>
  <c r="J9"/>
  <c r="J11"/>
  <c r="J8"/>
  <c r="J6"/>
  <c r="O85" i="4"/>
  <c r="N85"/>
  <c r="M85"/>
  <c r="L85"/>
  <c r="K85"/>
  <c r="H85"/>
  <c r="G85"/>
  <c r="F85"/>
  <c r="O65"/>
  <c r="N65"/>
  <c r="M65"/>
  <c r="L65"/>
  <c r="K65"/>
  <c r="H65"/>
  <c r="G65"/>
  <c r="F65"/>
  <c r="N40"/>
  <c r="O40"/>
  <c r="K40"/>
  <c r="L40"/>
  <c r="M40"/>
  <c r="G40"/>
  <c r="H40"/>
  <c r="F40"/>
  <c r="K10" i="6" l="1"/>
  <c r="K6"/>
  <c r="K11"/>
  <c r="K52"/>
  <c r="K46"/>
  <c r="K41"/>
  <c r="K51"/>
  <c r="K31"/>
  <c r="K26"/>
  <c r="K45"/>
  <c r="K19"/>
  <c r="K28"/>
  <c r="K32"/>
  <c r="K14"/>
  <c r="K38"/>
  <c r="K33"/>
  <c r="K23"/>
  <c r="K18"/>
  <c r="K50"/>
  <c r="K37"/>
  <c r="K5"/>
  <c r="K36"/>
  <c r="K40"/>
  <c r="K47"/>
  <c r="K12"/>
  <c r="K30"/>
  <c r="K25"/>
  <c r="K16"/>
  <c r="K4"/>
  <c r="K42"/>
  <c r="K29"/>
  <c r="K13"/>
  <c r="K35"/>
  <c r="K44"/>
  <c r="K48"/>
  <c r="K3"/>
  <c r="K43"/>
  <c r="K22"/>
  <c r="K17"/>
  <c r="K49"/>
  <c r="K15"/>
  <c r="K39"/>
  <c r="K7"/>
  <c r="K34"/>
  <c r="K21"/>
  <c r="K27"/>
  <c r="K20"/>
  <c r="K24"/>
  <c r="K8"/>
  <c r="K9"/>
</calcChain>
</file>

<file path=xl/sharedStrings.xml><?xml version="1.0" encoding="utf-8"?>
<sst xmlns="http://schemas.openxmlformats.org/spreadsheetml/2006/main" count="463" uniqueCount="125">
  <si>
    <t>Kód</t>
  </si>
  <si>
    <t>Pořadové číslo části VZ</t>
  </si>
  <si>
    <t>Číselný kód části VZ</t>
  </si>
  <si>
    <t>Název části VZ
(název SÚJ)</t>
  </si>
  <si>
    <t>Předpokládaná hodnota části VZ [Kč]</t>
  </si>
  <si>
    <t>Doba trvání smlouvy na plnění části VZ 
[v měsících]</t>
  </si>
  <si>
    <t>Výše jistoty [Kč]</t>
  </si>
  <si>
    <t>Minimální rozsahy pěstebních činností [Kč]</t>
  </si>
  <si>
    <t>Minimální rozsahy těžebních činností [m3]</t>
  </si>
  <si>
    <t>Číslo SÚJ</t>
  </si>
  <si>
    <t>Lesní správa (LS)</t>
  </si>
  <si>
    <t>plocha PUPFL [ha]</t>
  </si>
  <si>
    <t>těžba celkem za období trvání smlouvy [m3]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</si>
  <si>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</si>
  <si>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</si>
  <si>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</si>
  <si>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</si>
  <si>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</si>
  <si>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</si>
  <si>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</si>
  <si>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KATR a.s.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</si>
  <si>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</si>
  <si>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</si>
  <si>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</si>
  <si>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</si>
  <si>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</si>
  <si>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</si>
  <si>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</si>
  <si>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</si>
  <si>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</si>
  <si>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</si>
  <si>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</si>
  <si>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</si>
  <si>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</si>
  <si>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</si>
  <si>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</si>
  <si>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</si>
  <si>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</si>
  <si>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</si>
  <si>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</si>
  <si>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</si>
  <si>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</si>
  <si>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</si>
  <si>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</si>
  <si>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</si>
  <si>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</si>
  <si>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</si>
  <si>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</si>
  <si>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</si>
  <si>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</si>
  <si>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</si>
  <si>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Zadavatelem stanovený minimální počet pracovníků THP  pro realizaci VZ dle čl. VII odst. 15 Smlouvy  [počet osob]</t>
  </si>
  <si>
    <t>Finanční hodnota opčního práva
[Kč]</t>
  </si>
  <si>
    <t>N - Těžba</t>
  </si>
  <si>
    <t>N - Pěstební</t>
  </si>
  <si>
    <t>LESCUS Cetkovice, s.r.o.</t>
  </si>
  <si>
    <t>KHL-EKO, a.s.</t>
  </si>
  <si>
    <t>HEDERA ZIMA, spol. s r.o.</t>
  </si>
  <si>
    <t>DEBLICE - lesy s.r.o.</t>
  </si>
  <si>
    <t>Lesní společnost Bečov, s.r.o.</t>
  </si>
  <si>
    <t>KAISER s.r.o.</t>
  </si>
  <si>
    <t>Stříbro</t>
  </si>
  <si>
    <t>KALAMITNÍ</t>
  </si>
  <si>
    <t>nekalamitní</t>
  </si>
  <si>
    <t>Kalamitní/ nekalamitní VZ
pro účely čl. XXIII odst. 7 Smlouvy</t>
  </si>
  <si>
    <t>Ještěd</t>
  </si>
  <si>
    <t>Drevo-Málek s.r.o.</t>
  </si>
  <si>
    <t>Dřevo-Málek s.r.o.</t>
  </si>
  <si>
    <t>Jacer-CZ a.s.</t>
  </si>
  <si>
    <t>Milan Maršalík</t>
  </si>
  <si>
    <t>Vítkov</t>
  </si>
  <si>
    <t>Ostrava</t>
  </si>
  <si>
    <t>Javorník</t>
  </si>
  <si>
    <t>Ruda nad Moravou</t>
  </si>
  <si>
    <t>Brumov</t>
  </si>
  <si>
    <t>Náměšť nad Oslavou</t>
  </si>
  <si>
    <t>Rosice</t>
  </si>
  <si>
    <t>Veveří</t>
  </si>
  <si>
    <t>Choceň</t>
  </si>
  <si>
    <t>Polička</t>
  </si>
  <si>
    <t>Hořice</t>
  </si>
  <si>
    <t>Český ráj</t>
  </si>
  <si>
    <t>Lužná</t>
  </si>
  <si>
    <t>Nižbor</t>
  </si>
  <si>
    <t>Žatec západ</t>
  </si>
  <si>
    <t>Špičák</t>
  </si>
  <si>
    <t>Třeboň</t>
  </si>
  <si>
    <t>Domanín</t>
  </si>
  <si>
    <t>Vodňany</t>
  </si>
  <si>
    <t>Sedlice</t>
  </si>
  <si>
    <t>Přeštice</t>
  </si>
  <si>
    <t>Plzeň</t>
  </si>
  <si>
    <t>Přimda</t>
  </si>
  <si>
    <t>Teplá</t>
  </si>
  <si>
    <t>Bečov</t>
  </si>
  <si>
    <t>Podještědí</t>
  </si>
  <si>
    <t>Jablonec nad Nisou</t>
  </si>
  <si>
    <t>Tanvald</t>
  </si>
  <si>
    <t>Doba trvání smlouvy na plnění VZ 
do</t>
  </si>
  <si>
    <t>Přehled částí veřejné zakázky, minimální úroveň kvalifikačních předpokladů pro části veřejné zakázky  VZ "Provádění lesnických činností s prodejem dříví "při pni" - rok 2018+"</t>
  </si>
  <si>
    <t>Přehled částí veřejné zakázky, minimální úroveň kvalifikačních předpokladů pro části veřejné zakázky VZ "Provádění pěstebních činností - rok 2018"</t>
  </si>
  <si>
    <t>Ostrava západ</t>
  </si>
  <si>
    <t>Jeseník</t>
  </si>
  <si>
    <t>Polná</t>
  </si>
  <si>
    <t>Rakovník</t>
  </si>
  <si>
    <t>Český kras</t>
  </si>
  <si>
    <t>Žatec východ</t>
  </si>
  <si>
    <t>Ledenice</t>
  </si>
  <si>
    <t>Strakonice</t>
  </si>
  <si>
    <t>Dobřany</t>
  </si>
  <si>
    <t>Žlutice</t>
  </si>
  <si>
    <t>Rynoltice</t>
  </si>
  <si>
    <t>Vysoký Les</t>
  </si>
  <si>
    <t>Přehled částí veřejné zakázky, minimální úroveň kvalifikačních předpokladů pro části veřejné zakázky VZ "Provádění těžebních činností s prodejem dříví "při pni" - rok 2018"</t>
  </si>
  <si>
    <t>Luhačovice</t>
  </si>
  <si>
    <t>Žatec</t>
  </si>
  <si>
    <t>Pelhřimov</t>
  </si>
  <si>
    <t>Toužim</t>
  </si>
  <si>
    <t>Ledeč nad Sázavou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</si>
  <si>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</si>
  <si>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</si>
  <si>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</si>
  <si>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</si>
  <si>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</si>
  <si>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Marles s.r.o.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</si>
</sst>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/>
    <xf numFmtId="3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NumberFormat="1" applyFill="1" applyBorder="1"/>
    <xf numFmtId="3" fontId="0" fillId="0" borderId="5" xfId="0" applyNumberFormat="1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0" fontId="0" fillId="2" borderId="12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5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NumberFormat="1" applyBorder="1" applyAlignment="1">
      <alignment horizontal="center"/>
    </xf>
    <xf numFmtId="0" fontId="0" fillId="0" borderId="14" xfId="0" applyNumberFormat="1" applyFill="1" applyBorder="1"/>
    <xf numFmtId="3" fontId="0" fillId="0" borderId="14" xfId="0" applyNumberFormat="1" applyBorder="1"/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3" fontId="0" fillId="0" borderId="22" xfId="0" applyNumberFormat="1" applyFill="1" applyBorder="1"/>
    <xf numFmtId="3" fontId="0" fillId="0" borderId="22" xfId="0" applyNumberFormat="1" applyFill="1" applyBorder="1" applyAlignment="1">
      <alignment horizontal="center"/>
    </xf>
    <xf numFmtId="164" fontId="0" fillId="0" borderId="22" xfId="0" applyNumberFormat="1" applyFill="1" applyBorder="1"/>
    <xf numFmtId="3" fontId="0" fillId="0" borderId="23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0" fillId="0" borderId="3" xfId="0" applyBorder="1"/>
    <xf numFmtId="0" fontId="0" fillId="0" borderId="6" xfId="0" applyBorder="1"/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applyNumberFormat="1" applyBorder="1" applyAlignment="1">
      <alignment horizontal="center"/>
    </xf>
    <xf numFmtId="0" fontId="0" fillId="0" borderId="24" xfId="0" applyNumberFormat="1" applyFill="1" applyBorder="1"/>
    <xf numFmtId="3" fontId="0" fillId="0" borderId="24" xfId="0" applyNumberFormat="1" applyBorder="1"/>
    <xf numFmtId="0" fontId="0" fillId="0" borderId="25" xfId="0" applyBorder="1"/>
    <xf numFmtId="0" fontId="0" fillId="0" borderId="4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4" fillId="0" borderId="0" xfId="0" applyFont="1" applyFill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/>
    <xf numFmtId="3" fontId="0" fillId="3" borderId="22" xfId="0" applyNumberFormat="1" applyFill="1" applyBorder="1"/>
    <xf numFmtId="3" fontId="0" fillId="3" borderId="22" xfId="0" applyNumberFormat="1" applyFill="1" applyBorder="1" applyAlignment="1">
      <alignment horizontal="center"/>
    </xf>
    <xf numFmtId="164" fontId="0" fillId="3" borderId="22" xfId="0" applyNumberFormat="1" applyFill="1" applyBorder="1"/>
    <xf numFmtId="3" fontId="0" fillId="3" borderId="23" xfId="0" applyNumberFormat="1" applyFill="1" applyBorder="1" applyAlignment="1">
      <alignment horizontal="center"/>
    </xf>
    <xf numFmtId="3" fontId="0" fillId="0" borderId="25" xfId="0" applyNumberFormat="1" applyBorder="1"/>
    <xf numFmtId="3" fontId="0" fillId="0" borderId="3" xfId="0" applyNumberFormat="1" applyBorder="1"/>
    <xf numFmtId="3" fontId="0" fillId="0" borderId="6" xfId="0" applyNumberFormat="1" applyBorder="1"/>
    <xf numFmtId="0" fontId="0" fillId="2" borderId="28" xfId="0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4" fontId="0" fillId="0" borderId="14" xfId="0" applyNumberFormat="1" applyBorder="1"/>
    <xf numFmtId="14" fontId="0" fillId="0" borderId="1" xfId="0" applyNumberFormat="1" applyBorder="1"/>
    <xf numFmtId="14" fontId="0" fillId="0" borderId="1" xfId="0" applyNumberFormat="1" applyFill="1" applyBorder="1"/>
    <xf numFmtId="14" fontId="0" fillId="0" borderId="5" xfId="0" applyNumberFormat="1" applyFill="1" applyBorder="1"/>
    <xf numFmtId="3" fontId="0" fillId="4" borderId="24" xfId="0" applyNumberFormat="1" applyFill="1" applyBorder="1"/>
    <xf numFmtId="3" fontId="0" fillId="4" borderId="1" xfId="0" applyNumberFormat="1" applyFill="1" applyBorder="1"/>
    <xf numFmtId="3" fontId="0" fillId="4" borderId="5" xfId="0" applyNumberFormat="1" applyFill="1" applyBorder="1"/>
    <xf numFmtId="14" fontId="0" fillId="0" borderId="24" xfId="0" applyNumberFormat="1" applyFill="1" applyBorder="1"/>
    <xf numFmtId="3" fontId="0" fillId="0" borderId="25" xfId="0" applyNumberForma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30" xfId="0" applyNumberFormat="1" applyFill="1" applyBorder="1" applyAlignment="1">
      <alignment horizontal="center"/>
    </xf>
    <xf numFmtId="3" fontId="0" fillId="0" borderId="31" xfId="0" applyNumberFormat="1" applyFill="1" applyBorder="1" applyAlignment="1">
      <alignment horizontal="center"/>
    </xf>
    <xf numFmtId="164" fontId="1" fillId="2" borderId="32" xfId="0" applyNumberFormat="1" applyFont="1" applyFill="1" applyBorder="1" applyAlignment="1">
      <alignment horizontal="center" vertical="center" wrapText="1"/>
    </xf>
    <xf numFmtId="164" fontId="0" fillId="2" borderId="33" xfId="0" applyNumberFormat="1" applyFill="1" applyBorder="1"/>
    <xf numFmtId="164" fontId="0" fillId="0" borderId="34" xfId="0" applyNumberFormat="1" applyFill="1" applyBorder="1"/>
    <xf numFmtId="164" fontId="0" fillId="0" borderId="35" xfId="0" applyNumberFormat="1" applyFill="1" applyBorder="1"/>
    <xf numFmtId="164" fontId="0" fillId="3" borderId="35" xfId="0" applyNumberFormat="1" applyFill="1" applyBorder="1"/>
    <xf numFmtId="0" fontId="0" fillId="0" borderId="0" xfId="0" applyAlignment="1">
      <alignment horizontal="left" indent="1"/>
    </xf>
    <xf numFmtId="164" fontId="0" fillId="0" borderId="36" xfId="0" applyNumberForma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vertical="center"/>
    </xf>
  </cellXfs>
  <cellStyles count="1">
    <cellStyle name="normální" xfId="0" builtinId="0"/>
  </cellStyles>
  <dxfs count="38"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rgb="FF7030A0"/>
      </font>
    </dxf>
    <dxf>
      <font>
        <color rgb="FF7030A0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020.447914699071" createdVersion="3" refreshedVersion="3" minRefreshableVersion="3" recordCount="1451">
  <cacheSource type="worksheet">
    <worksheetSource ref="A1:K1452" sheet="Komplexní - data"/>
  </cacheSource>
  <cacheFields count="11">
    <cacheField name="Poř. č." numFmtId="0">
      <sharedItems containsString="0" containsBlank="1" containsNumber="1" containsInteger="1" minValue="1" maxValue="29"/>
    </cacheField>
    <cacheField name="Kód" numFmtId="0">
      <sharedItems containsString="0" containsBlank="1" containsNumber="1" containsInteger="1" minValue="105024" maxValue="247002"/>
    </cacheField>
    <cacheField name="Název SÚJ" numFmtId="0">
      <sharedItems containsBlank="1" count="30">
        <m/>
        <s v="Vítkov"/>
        <s v="Ostrava"/>
        <s v="Javorník"/>
        <s v="Ruda nad Moravou"/>
        <s v="Brumov"/>
        <s v="Náměšť nad Oslavou"/>
        <s v="Rosice"/>
        <s v="Veveří"/>
        <s v="Choceň"/>
        <s v="Polička"/>
        <s v="Hořice"/>
        <s v="Český ráj"/>
        <s v="Lužná"/>
        <s v="Nižbor"/>
        <s v="Žatec západ"/>
        <s v="Špičák"/>
        <s v="Třeboň"/>
        <s v="Domanín"/>
        <s v="Vodňany"/>
        <s v="Sedlice"/>
        <s v="Přeštice"/>
        <s v="Plzeň"/>
        <s v="Přimda"/>
        <s v="Teplá"/>
        <s v="Bečov"/>
        <s v="Ještěd"/>
        <s v="Podještědí"/>
        <s v="Jablonec nad Nisou"/>
        <s v="Tanvald"/>
      </sharedItems>
    </cacheField>
    <cacheField name="Plocha v ha" numFmtId="3">
      <sharedItems containsString="0" containsBlank="1" containsNumber="1" containsInteger="1" minValue="1921" maxValue="12493"/>
    </cacheField>
    <cacheField name="Těžba v m3" numFmtId="0">
      <sharedItems containsString="0" containsBlank="1" containsNumber="1" minValue="31500" maxValue="298760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8">
        <m/>
        <s v="KAISER s.r.o."/>
        <s v="Lesní společnost Přimda, a.s."/>
        <s v="ACLESIA, spol. s r.o."/>
        <s v="LST a.s."/>
        <s v="T.E.P. HOLZ, s.r.o."/>
        <s v="Petra spol. s r.o."/>
        <s v="Sušická lesní a obchodní s.r.o."/>
        <s v="ARBOLES s.r.o."/>
        <s v="Stora Enso Wood Products Planá s.r.o."/>
        <s v="Stora Enso Wood Products Ždírec s.r.o."/>
        <s v="Jihozápadní dřevařská a.s."/>
        <s v="LDF Rožnov a.s."/>
        <s v="Kloboucká lesní s.r.o."/>
        <s v="Lesostavby Frýdek-Místek a.s."/>
        <s v="Drevo-Málek s.r.o."/>
        <s v="Lesní společnost Bečov, s.r.o."/>
        <s v="SOLITERA spol. s r.o."/>
        <s v="Lesy Beskydy, a.s."/>
        <s v="Triumfa Energo s.r.o."/>
        <s v="Lesní společnost Ledeč nad Sázavou, a.s."/>
        <s v="Pradědský lesní závod, a.s."/>
        <s v="JACER - CZ a.s."/>
        <s v="KATR a.s."/>
        <s v="DEBLICE - lesy s.r.o."/>
        <n v="0"/>
        <s v="UNILES a.s."/>
        <s v="Opavská lesní a.s."/>
      </sharedItems>
    </cacheField>
    <cacheField name="Saldo" numFmtId="164">
      <sharedItems containsString="0" containsBlank="1" containsNumber="1" containsInteger="1" minValue="-178686572" maxValue="222250304"/>
    </cacheField>
    <cacheField name="Pomocný" numFmtId="164">
      <sharedItems containsBlank="1" containsMixedTypes="1" containsNumber="1" containsInteger="1" minValue="-178686572" maxValue="222250304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lan Nejedlý" refreshedDate="43020.466056597223" createdVersion="3" refreshedVersion="3" minRefreshableVersion="3" recordCount="391">
  <cacheSource type="worksheet">
    <worksheetSource ref="A1:K392" sheet="Dělená - pěstební - data"/>
  </cacheSource>
  <cacheFields count="11">
    <cacheField name="Poř. č." numFmtId="0">
      <sharedItems containsString="0" containsBlank="1" containsNumber="1" containsInteger="1" minValue="1" maxValue="13"/>
    </cacheField>
    <cacheField name="Kód" numFmtId="0">
      <sharedItems containsString="0" containsBlank="1" containsNumber="1" containsInteger="1" minValue="109052" maxValue="226101"/>
    </cacheField>
    <cacheField name="Název SÚJ" numFmtId="0">
      <sharedItems containsBlank="1" count="14">
        <m/>
        <s v="Ostrava západ"/>
        <s v="Jeseník"/>
        <s v="Polná"/>
        <s v="Hořice"/>
        <s v="Rakovník"/>
        <s v="Český kras"/>
        <s v="Žatec východ"/>
        <s v="Ledenice"/>
        <s v="Strakonice"/>
        <s v="Dobřany"/>
        <s v="Žlutice"/>
        <s v="Rynoltice"/>
        <s v="Tanvald"/>
      </sharedItems>
    </cacheField>
    <cacheField name="Plocha v ha" numFmtId="3">
      <sharedItems containsString="0" containsBlank="1" containsNumber="1" containsInteger="1" minValue="1196" maxValue="5050"/>
    </cacheField>
    <cacheField name="Těžba v m3" numFmtId="0">
      <sharedItems containsString="0" containsBlank="1" containsNumber="1" containsInteger="1" minValue="0" maxValue="0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30"/>
    </cacheField>
    <cacheField name="Uchazeč jméno" numFmtId="0">
      <sharedItems containsBlank="1" containsMixedTypes="1" containsNumber="1" containsInteger="1" minValue="0" maxValue="0" count="19">
        <m/>
        <s v="HEDERA ZIMA, spol. s r.o."/>
        <s v="KAISER s.r.o."/>
        <s v="LST a.s."/>
        <s v="ARBOLES s.r.o."/>
        <s v="Marles s.r.o."/>
        <s v="Jihozápadní dřevařská a.s."/>
        <s v="Kloboucká lesní s.r.o."/>
        <s v="Opavská lesní a.s."/>
        <s v="Dřevo-Málek s.r.o."/>
        <s v="SOLITERA spol. s r.o."/>
        <s v="KHL-EKO, a.s."/>
        <s v="Lesní společnost Ledeč nad Sázavou, a.s."/>
        <s v="Jacer-CZ a.s."/>
        <n v="0"/>
        <s v="LESCUS Cetkovice, s.r.o."/>
        <s v="Lesy Beskydy, a.s."/>
        <s v="LDF Rožnov a.s."/>
        <s v="UNILES a.s."/>
      </sharedItems>
    </cacheField>
    <cacheField name="Saldo" numFmtId="164">
      <sharedItems containsString="0" containsBlank="1" containsNumber="1" containsInteger="1" minValue="0" maxValue="121935800"/>
    </cacheField>
    <cacheField name="Pomocný" numFmtId="164">
      <sharedItems containsBlank="1" containsMixedTypes="1" containsNumber="1" containsInteger="1" minValue="10663712" maxValue="12193580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lan Nejedlý" refreshedDate="43020.478108912037" createdVersion="3" refreshedVersion="3" minRefreshableVersion="3" recordCount="301">
  <cacheSource type="worksheet">
    <worksheetSource ref="A1:K302" sheet="Dělená - těžba - data"/>
  </cacheSource>
  <cacheFields count="11">
    <cacheField name="Poř. č." numFmtId="0">
      <sharedItems containsString="0" containsBlank="1" containsNumber="1" containsInteger="1" minValue="1" maxValue="10"/>
    </cacheField>
    <cacheField name="Kód" numFmtId="0">
      <sharedItems containsString="0" containsBlank="1" containsNumber="1" containsInteger="1" minValue="109052" maxValue="226101"/>
    </cacheField>
    <cacheField name="Název SÚJ" numFmtId="0">
      <sharedItems containsBlank="1" count="11">
        <m/>
        <s v="Ostrava západ"/>
        <s v="Jeseník"/>
        <s v="Polná"/>
        <s v="Vysoký Les"/>
        <s v="Rakovník"/>
        <s v="Český kras"/>
        <s v="Žatec východ"/>
        <s v="Ledenice"/>
        <s v="Dobřany"/>
        <s v="Žlutice"/>
      </sharedItems>
    </cacheField>
    <cacheField name="Plocha v ha" numFmtId="3">
      <sharedItems containsString="0" containsBlank="1" containsNumber="1" containsInteger="1" minValue="2139" maxValue="5050"/>
    </cacheField>
    <cacheField name="Těžba v m3" numFmtId="0">
      <sharedItems containsString="0" containsBlank="1" containsNumber="1" containsInteger="1" minValue="12850" maxValue="175000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30"/>
    </cacheField>
    <cacheField name="Uchazeč jméno" numFmtId="0">
      <sharedItems containsBlank="1" containsMixedTypes="1" containsNumber="1" containsInteger="1" minValue="0" maxValue="0" count="20">
        <m/>
        <s v="Lesy Beskydy, a.s."/>
        <s v="LDF Rožnov a.s."/>
        <s v="UNILES a.s."/>
        <s v="Pradědský lesní závod, a.s."/>
        <s v="Lesní společnost Ledeč nad Sázavou, a.s."/>
        <n v="0"/>
        <s v="KAISER s.r.o."/>
        <s v="ACLESIA, spol. s r.o."/>
        <s v="LST a.s."/>
        <s v="T.E.P. HOLZ, s.r.o."/>
        <s v="Milan Maršalík"/>
        <s v="Stora Enso Wood Products Planá s.r.o."/>
        <s v="Stora Enso Wood Products Ždírec s.r.o."/>
        <s v="Jihozápadní dřevařská a.s."/>
        <s v="Kloboucká lesní s.r.o."/>
        <s v="Drevo-Málek s.r.o."/>
        <s v="SOLITERA spol. s r.o."/>
        <s v="HEDERA ZIMA, spol. s r.o."/>
        <s v="JACER - CZ a.s."/>
      </sharedItems>
    </cacheField>
    <cacheField name="Saldo" numFmtId="164">
      <sharedItems containsString="0" containsBlank="1" containsNumber="1" containsInteger="1" minValue="-157984822" maxValue="4037692"/>
    </cacheField>
    <cacheField name="Pomocný" numFmtId="164">
      <sharedItems containsBlank="1" containsMixedTypes="1" containsNumber="1" containsInteger="1" minValue="-157984822" maxValue="4037692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1">
  <r>
    <m/>
    <m/>
    <x v="0"/>
    <m/>
    <m/>
    <m/>
    <m/>
    <x v="0"/>
    <m/>
    <m/>
    <x v="0"/>
  </r>
  <r>
    <n v="1"/>
    <n v="105024"/>
    <x v="1"/>
    <n v="10564"/>
    <n v="250000"/>
    <n v="60"/>
    <n v="1"/>
    <x v="1"/>
    <n v="0"/>
    <s v=""/>
    <x v="1"/>
  </r>
  <r>
    <n v="1"/>
    <n v="105024"/>
    <x v="1"/>
    <n v="10564"/>
    <n v="250000"/>
    <n v="60"/>
    <n v="2"/>
    <x v="2"/>
    <n v="0"/>
    <s v=""/>
    <x v="1"/>
  </r>
  <r>
    <n v="1"/>
    <n v="105024"/>
    <x v="1"/>
    <n v="10564"/>
    <n v="250000"/>
    <n v="60"/>
    <n v="3"/>
    <x v="3"/>
    <n v="0"/>
    <s v=""/>
    <x v="1"/>
  </r>
  <r>
    <n v="1"/>
    <n v="105024"/>
    <x v="1"/>
    <n v="10564"/>
    <n v="250000"/>
    <n v="60"/>
    <n v="4"/>
    <x v="4"/>
    <n v="0"/>
    <s v=""/>
    <x v="1"/>
  </r>
  <r>
    <n v="1"/>
    <n v="105024"/>
    <x v="1"/>
    <n v="10564"/>
    <n v="250000"/>
    <n v="60"/>
    <n v="5"/>
    <x v="5"/>
    <n v="0"/>
    <s v=""/>
    <x v="1"/>
  </r>
  <r>
    <n v="1"/>
    <n v="105024"/>
    <x v="1"/>
    <n v="10564"/>
    <n v="250000"/>
    <n v="60"/>
    <n v="6"/>
    <x v="6"/>
    <n v="0"/>
    <s v=""/>
    <x v="1"/>
  </r>
  <r>
    <n v="1"/>
    <n v="105024"/>
    <x v="1"/>
    <n v="10564"/>
    <n v="250000"/>
    <n v="60"/>
    <n v="7"/>
    <x v="7"/>
    <n v="0"/>
    <s v=""/>
    <x v="1"/>
  </r>
  <r>
    <n v="1"/>
    <n v="105024"/>
    <x v="1"/>
    <n v="10564"/>
    <n v="250000"/>
    <n v="60"/>
    <n v="8"/>
    <x v="8"/>
    <n v="0"/>
    <s v=""/>
    <x v="1"/>
  </r>
  <r>
    <n v="1"/>
    <n v="105024"/>
    <x v="1"/>
    <n v="10564"/>
    <n v="250000"/>
    <n v="60"/>
    <n v="9"/>
    <x v="9"/>
    <n v="0"/>
    <s v=""/>
    <x v="1"/>
  </r>
  <r>
    <n v="1"/>
    <n v="105024"/>
    <x v="1"/>
    <n v="10564"/>
    <n v="250000"/>
    <n v="60"/>
    <n v="10"/>
    <x v="10"/>
    <n v="0"/>
    <s v=""/>
    <x v="1"/>
  </r>
  <r>
    <n v="1"/>
    <n v="105024"/>
    <x v="1"/>
    <n v="10564"/>
    <n v="250000"/>
    <n v="60"/>
    <n v="12"/>
    <x v="11"/>
    <n v="0"/>
    <s v=""/>
    <x v="1"/>
  </r>
  <r>
    <n v="1"/>
    <n v="105024"/>
    <x v="1"/>
    <n v="10564"/>
    <n v="250000"/>
    <n v="60"/>
    <n v="13"/>
    <x v="12"/>
    <n v="0"/>
    <s v=""/>
    <x v="1"/>
  </r>
  <r>
    <n v="1"/>
    <n v="105024"/>
    <x v="1"/>
    <n v="10564"/>
    <n v="250000"/>
    <n v="60"/>
    <n v="14"/>
    <x v="13"/>
    <n v="0"/>
    <s v=""/>
    <x v="1"/>
  </r>
  <r>
    <n v="1"/>
    <n v="105024"/>
    <x v="1"/>
    <n v="10564"/>
    <n v="250000"/>
    <n v="60"/>
    <n v="16"/>
    <x v="14"/>
    <n v="0"/>
    <s v=""/>
    <x v="1"/>
  </r>
  <r>
    <n v="1"/>
    <n v="105024"/>
    <x v="1"/>
    <n v="10564"/>
    <n v="250000"/>
    <n v="60"/>
    <n v="17"/>
    <x v="15"/>
    <n v="0"/>
    <s v=""/>
    <x v="1"/>
  </r>
  <r>
    <n v="1"/>
    <n v="105024"/>
    <x v="1"/>
    <n v="10564"/>
    <n v="250000"/>
    <n v="60"/>
    <n v="18"/>
    <x v="16"/>
    <n v="0"/>
    <s v=""/>
    <x v="1"/>
  </r>
  <r>
    <n v="1"/>
    <n v="105024"/>
    <x v="1"/>
    <n v="10564"/>
    <n v="250000"/>
    <n v="60"/>
    <n v="19"/>
    <x v="17"/>
    <n v="0"/>
    <s v=""/>
    <x v="1"/>
  </r>
  <r>
    <n v="1"/>
    <n v="105024"/>
    <x v="1"/>
    <n v="10564"/>
    <n v="250000"/>
    <n v="60"/>
    <n v="20"/>
    <x v="18"/>
    <n v="0"/>
    <s v=""/>
    <x v="1"/>
  </r>
  <r>
    <n v="1"/>
    <n v="105024"/>
    <x v="1"/>
    <n v="10564"/>
    <n v="250000"/>
    <n v="60"/>
    <n v="21"/>
    <x v="19"/>
    <n v="0"/>
    <s v=""/>
    <x v="1"/>
  </r>
  <r>
    <n v="1"/>
    <n v="105024"/>
    <x v="1"/>
    <n v="10564"/>
    <n v="250000"/>
    <n v="60"/>
    <n v="22"/>
    <x v="20"/>
    <n v="0"/>
    <s v=""/>
    <x v="1"/>
  </r>
  <r>
    <n v="1"/>
    <n v="105024"/>
    <x v="1"/>
    <n v="10564"/>
    <n v="250000"/>
    <n v="60"/>
    <n v="23"/>
    <x v="21"/>
    <n v="0"/>
    <s v=""/>
    <x v="1"/>
  </r>
  <r>
    <n v="1"/>
    <n v="105024"/>
    <x v="1"/>
    <n v="10564"/>
    <n v="250000"/>
    <n v="60"/>
    <n v="24"/>
    <x v="22"/>
    <n v="0"/>
    <s v=""/>
    <x v="1"/>
  </r>
  <r>
    <n v="1"/>
    <n v="105024"/>
    <x v="1"/>
    <n v="10564"/>
    <n v="250000"/>
    <n v="60"/>
    <n v="25"/>
    <x v="23"/>
    <n v="0"/>
    <s v=""/>
    <x v="1"/>
  </r>
  <r>
    <n v="1"/>
    <n v="105024"/>
    <x v="1"/>
    <n v="10564"/>
    <n v="250000"/>
    <n v="60"/>
    <n v="26"/>
    <x v="24"/>
    <n v="0"/>
    <s v=""/>
    <x v="1"/>
  </r>
  <r>
    <n v="1"/>
    <n v="105024"/>
    <x v="1"/>
    <n v="10564"/>
    <n v="250000"/>
    <n v="60"/>
    <n v="27"/>
    <x v="25"/>
    <n v="0"/>
    <s v=""/>
    <x v="1"/>
  </r>
  <r>
    <n v="1"/>
    <n v="105024"/>
    <x v="1"/>
    <n v="10564"/>
    <n v="250000"/>
    <n v="60"/>
    <n v="28"/>
    <x v="25"/>
    <n v="0"/>
    <s v=""/>
    <x v="1"/>
  </r>
  <r>
    <n v="1"/>
    <n v="105024"/>
    <x v="1"/>
    <n v="10564"/>
    <n v="250000"/>
    <n v="60"/>
    <n v="29"/>
    <x v="25"/>
    <n v="0"/>
    <s v=""/>
    <x v="1"/>
  </r>
  <r>
    <n v="1"/>
    <n v="105024"/>
    <x v="1"/>
    <n v="10564"/>
    <n v="250000"/>
    <n v="60"/>
    <n v="30"/>
    <x v="25"/>
    <n v="0"/>
    <s v=""/>
    <x v="1"/>
  </r>
  <r>
    <n v="1"/>
    <n v="105024"/>
    <x v="1"/>
    <n v="10564"/>
    <n v="250000"/>
    <n v="60"/>
    <n v="31"/>
    <x v="25"/>
    <n v="0"/>
    <s v=""/>
    <x v="1"/>
  </r>
  <r>
    <n v="1"/>
    <n v="105024"/>
    <x v="1"/>
    <n v="10564"/>
    <n v="250000"/>
    <n v="60"/>
    <n v="32"/>
    <x v="25"/>
    <n v="0"/>
    <s v=""/>
    <x v="1"/>
  </r>
  <r>
    <n v="1"/>
    <n v="105024"/>
    <x v="1"/>
    <n v="10564"/>
    <n v="250000"/>
    <n v="60"/>
    <n v="33"/>
    <x v="25"/>
    <n v="0"/>
    <s v=""/>
    <x v="1"/>
  </r>
  <r>
    <n v="1"/>
    <n v="105024"/>
    <x v="1"/>
    <n v="10564"/>
    <n v="250000"/>
    <n v="60"/>
    <n v="34"/>
    <x v="25"/>
    <n v="0"/>
    <s v=""/>
    <x v="1"/>
  </r>
  <r>
    <n v="1"/>
    <n v="105024"/>
    <x v="1"/>
    <n v="10564"/>
    <n v="250000"/>
    <n v="60"/>
    <n v="35"/>
    <x v="25"/>
    <n v="0"/>
    <s v=""/>
    <x v="1"/>
  </r>
  <r>
    <n v="1"/>
    <n v="105024"/>
    <x v="1"/>
    <n v="10564"/>
    <n v="250000"/>
    <n v="60"/>
    <n v="36"/>
    <x v="25"/>
    <n v="0"/>
    <s v=""/>
    <x v="1"/>
  </r>
  <r>
    <n v="1"/>
    <n v="105024"/>
    <x v="1"/>
    <n v="10564"/>
    <n v="250000"/>
    <n v="60"/>
    <n v="37"/>
    <x v="25"/>
    <n v="0"/>
    <s v=""/>
    <x v="1"/>
  </r>
  <r>
    <n v="1"/>
    <n v="105024"/>
    <x v="1"/>
    <n v="10564"/>
    <n v="250000"/>
    <n v="60"/>
    <n v="38"/>
    <x v="25"/>
    <n v="0"/>
    <s v=""/>
    <x v="1"/>
  </r>
  <r>
    <n v="1"/>
    <n v="105024"/>
    <x v="1"/>
    <n v="10564"/>
    <n v="250000"/>
    <n v="60"/>
    <n v="39"/>
    <x v="25"/>
    <n v="0"/>
    <s v=""/>
    <x v="1"/>
  </r>
  <r>
    <n v="1"/>
    <n v="105024"/>
    <x v="1"/>
    <n v="10564"/>
    <n v="250000"/>
    <n v="60"/>
    <n v="40"/>
    <x v="25"/>
    <n v="0"/>
    <s v=""/>
    <x v="1"/>
  </r>
  <r>
    <n v="1"/>
    <n v="105024"/>
    <x v="1"/>
    <n v="10564"/>
    <n v="250000"/>
    <n v="60"/>
    <n v="41"/>
    <x v="25"/>
    <n v="0"/>
    <s v=""/>
    <x v="1"/>
  </r>
  <r>
    <n v="1"/>
    <n v="105024"/>
    <x v="1"/>
    <n v="10564"/>
    <n v="250000"/>
    <n v="60"/>
    <n v="42"/>
    <x v="25"/>
    <n v="0"/>
    <s v=""/>
    <x v="1"/>
  </r>
  <r>
    <n v="1"/>
    <n v="105024"/>
    <x v="1"/>
    <n v="10564"/>
    <n v="250000"/>
    <n v="60"/>
    <n v="43"/>
    <x v="25"/>
    <n v="0"/>
    <s v=""/>
    <x v="1"/>
  </r>
  <r>
    <n v="1"/>
    <n v="105024"/>
    <x v="1"/>
    <n v="10564"/>
    <n v="250000"/>
    <n v="60"/>
    <n v="44"/>
    <x v="25"/>
    <n v="0"/>
    <s v=""/>
    <x v="1"/>
  </r>
  <r>
    <n v="1"/>
    <n v="105024"/>
    <x v="1"/>
    <n v="10564"/>
    <n v="250000"/>
    <n v="60"/>
    <n v="45"/>
    <x v="25"/>
    <n v="0"/>
    <s v=""/>
    <x v="1"/>
  </r>
  <r>
    <n v="1"/>
    <n v="105024"/>
    <x v="1"/>
    <n v="10564"/>
    <n v="250000"/>
    <n v="60"/>
    <n v="46"/>
    <x v="25"/>
    <n v="0"/>
    <s v=""/>
    <x v="1"/>
  </r>
  <r>
    <n v="1"/>
    <n v="105024"/>
    <x v="1"/>
    <n v="10564"/>
    <n v="250000"/>
    <n v="60"/>
    <n v="47"/>
    <x v="25"/>
    <n v="0"/>
    <s v=""/>
    <x v="1"/>
  </r>
  <r>
    <n v="1"/>
    <n v="105024"/>
    <x v="1"/>
    <n v="10564"/>
    <n v="250000"/>
    <n v="60"/>
    <n v="48"/>
    <x v="25"/>
    <n v="0"/>
    <s v=""/>
    <x v="1"/>
  </r>
  <r>
    <n v="1"/>
    <n v="105024"/>
    <x v="1"/>
    <n v="10564"/>
    <n v="250000"/>
    <n v="60"/>
    <n v="49"/>
    <x v="25"/>
    <n v="0"/>
    <s v=""/>
    <x v="1"/>
  </r>
  <r>
    <n v="1"/>
    <n v="105024"/>
    <x v="1"/>
    <n v="10564"/>
    <n v="250000"/>
    <n v="60"/>
    <n v="50"/>
    <x v="25"/>
    <n v="0"/>
    <s v=""/>
    <x v="1"/>
  </r>
  <r>
    <n v="1"/>
    <n v="105024"/>
    <x v="1"/>
    <n v="10564"/>
    <n v="250000"/>
    <n v="60"/>
    <n v="11"/>
    <x v="26"/>
    <n v="193563888"/>
    <n v="193563888"/>
    <x v="2"/>
  </r>
  <r>
    <n v="1"/>
    <n v="105024"/>
    <x v="1"/>
    <n v="10564"/>
    <n v="250000"/>
    <n v="60"/>
    <n v="15"/>
    <x v="27"/>
    <n v="222250304"/>
    <n v="222250304"/>
    <x v="1"/>
  </r>
  <r>
    <n v="2"/>
    <n v="109001"/>
    <x v="2"/>
    <n v="7208"/>
    <n v="113746"/>
    <n v="60"/>
    <n v="1"/>
    <x v="1"/>
    <n v="0"/>
    <s v=""/>
    <x v="1"/>
  </r>
  <r>
    <n v="2"/>
    <n v="109001"/>
    <x v="2"/>
    <n v="7208"/>
    <n v="113746"/>
    <n v="60"/>
    <n v="2"/>
    <x v="2"/>
    <n v="0"/>
    <s v=""/>
    <x v="1"/>
  </r>
  <r>
    <n v="2"/>
    <n v="109001"/>
    <x v="2"/>
    <n v="7208"/>
    <n v="113746"/>
    <n v="60"/>
    <n v="3"/>
    <x v="3"/>
    <n v="0"/>
    <s v=""/>
    <x v="1"/>
  </r>
  <r>
    <n v="2"/>
    <n v="109001"/>
    <x v="2"/>
    <n v="7208"/>
    <n v="113746"/>
    <n v="60"/>
    <n v="4"/>
    <x v="4"/>
    <n v="0"/>
    <s v=""/>
    <x v="1"/>
  </r>
  <r>
    <n v="2"/>
    <n v="109001"/>
    <x v="2"/>
    <n v="7208"/>
    <n v="113746"/>
    <n v="60"/>
    <n v="5"/>
    <x v="5"/>
    <n v="0"/>
    <s v=""/>
    <x v="1"/>
  </r>
  <r>
    <n v="2"/>
    <n v="109001"/>
    <x v="2"/>
    <n v="7208"/>
    <n v="113746"/>
    <n v="60"/>
    <n v="6"/>
    <x v="6"/>
    <n v="0"/>
    <s v=""/>
    <x v="1"/>
  </r>
  <r>
    <n v="2"/>
    <n v="109001"/>
    <x v="2"/>
    <n v="7208"/>
    <n v="113746"/>
    <n v="60"/>
    <n v="7"/>
    <x v="7"/>
    <n v="0"/>
    <s v=""/>
    <x v="1"/>
  </r>
  <r>
    <n v="2"/>
    <n v="109001"/>
    <x v="2"/>
    <n v="7208"/>
    <n v="113746"/>
    <n v="60"/>
    <n v="8"/>
    <x v="8"/>
    <n v="0"/>
    <s v=""/>
    <x v="1"/>
  </r>
  <r>
    <n v="2"/>
    <n v="109001"/>
    <x v="2"/>
    <n v="7208"/>
    <n v="113746"/>
    <n v="60"/>
    <n v="9"/>
    <x v="9"/>
    <n v="0"/>
    <s v=""/>
    <x v="1"/>
  </r>
  <r>
    <n v="2"/>
    <n v="109001"/>
    <x v="2"/>
    <n v="7208"/>
    <n v="113746"/>
    <n v="60"/>
    <n v="10"/>
    <x v="10"/>
    <n v="0"/>
    <s v=""/>
    <x v="1"/>
  </r>
  <r>
    <n v="2"/>
    <n v="109001"/>
    <x v="2"/>
    <n v="7208"/>
    <n v="113746"/>
    <n v="60"/>
    <n v="12"/>
    <x v="11"/>
    <n v="0"/>
    <s v=""/>
    <x v="1"/>
  </r>
  <r>
    <n v="2"/>
    <n v="109001"/>
    <x v="2"/>
    <n v="7208"/>
    <n v="113746"/>
    <n v="60"/>
    <n v="14"/>
    <x v="13"/>
    <n v="0"/>
    <s v=""/>
    <x v="1"/>
  </r>
  <r>
    <n v="2"/>
    <n v="109001"/>
    <x v="2"/>
    <n v="7208"/>
    <n v="113746"/>
    <n v="60"/>
    <n v="15"/>
    <x v="27"/>
    <n v="0"/>
    <s v=""/>
    <x v="1"/>
  </r>
  <r>
    <n v="2"/>
    <n v="109001"/>
    <x v="2"/>
    <n v="7208"/>
    <n v="113746"/>
    <n v="60"/>
    <n v="17"/>
    <x v="15"/>
    <n v="0"/>
    <s v=""/>
    <x v="1"/>
  </r>
  <r>
    <n v="2"/>
    <n v="109001"/>
    <x v="2"/>
    <n v="7208"/>
    <n v="113746"/>
    <n v="60"/>
    <n v="18"/>
    <x v="16"/>
    <n v="0"/>
    <s v=""/>
    <x v="1"/>
  </r>
  <r>
    <n v="2"/>
    <n v="109001"/>
    <x v="2"/>
    <n v="7208"/>
    <n v="113746"/>
    <n v="60"/>
    <n v="19"/>
    <x v="17"/>
    <n v="0"/>
    <s v=""/>
    <x v="1"/>
  </r>
  <r>
    <n v="2"/>
    <n v="109001"/>
    <x v="2"/>
    <n v="7208"/>
    <n v="113746"/>
    <n v="60"/>
    <n v="20"/>
    <x v="18"/>
    <n v="0"/>
    <s v=""/>
    <x v="1"/>
  </r>
  <r>
    <n v="2"/>
    <n v="109001"/>
    <x v="2"/>
    <n v="7208"/>
    <n v="113746"/>
    <n v="60"/>
    <n v="21"/>
    <x v="19"/>
    <n v="0"/>
    <s v=""/>
    <x v="1"/>
  </r>
  <r>
    <n v="2"/>
    <n v="109001"/>
    <x v="2"/>
    <n v="7208"/>
    <n v="113746"/>
    <n v="60"/>
    <n v="22"/>
    <x v="20"/>
    <n v="0"/>
    <s v=""/>
    <x v="1"/>
  </r>
  <r>
    <n v="2"/>
    <n v="109001"/>
    <x v="2"/>
    <n v="7208"/>
    <n v="113746"/>
    <n v="60"/>
    <n v="23"/>
    <x v="21"/>
    <n v="0"/>
    <s v=""/>
    <x v="1"/>
  </r>
  <r>
    <n v="2"/>
    <n v="109001"/>
    <x v="2"/>
    <n v="7208"/>
    <n v="113746"/>
    <n v="60"/>
    <n v="24"/>
    <x v="22"/>
    <n v="0"/>
    <s v=""/>
    <x v="1"/>
  </r>
  <r>
    <n v="2"/>
    <n v="109001"/>
    <x v="2"/>
    <n v="7208"/>
    <n v="113746"/>
    <n v="60"/>
    <n v="25"/>
    <x v="23"/>
    <n v="0"/>
    <s v=""/>
    <x v="1"/>
  </r>
  <r>
    <n v="2"/>
    <n v="109001"/>
    <x v="2"/>
    <n v="7208"/>
    <n v="113746"/>
    <n v="60"/>
    <n v="26"/>
    <x v="24"/>
    <n v="0"/>
    <s v=""/>
    <x v="1"/>
  </r>
  <r>
    <n v="2"/>
    <n v="109001"/>
    <x v="2"/>
    <n v="7208"/>
    <n v="113746"/>
    <n v="60"/>
    <n v="27"/>
    <x v="25"/>
    <n v="0"/>
    <s v=""/>
    <x v="1"/>
  </r>
  <r>
    <n v="2"/>
    <n v="109001"/>
    <x v="2"/>
    <n v="7208"/>
    <n v="113746"/>
    <n v="60"/>
    <n v="28"/>
    <x v="25"/>
    <n v="0"/>
    <s v=""/>
    <x v="1"/>
  </r>
  <r>
    <n v="2"/>
    <n v="109001"/>
    <x v="2"/>
    <n v="7208"/>
    <n v="113746"/>
    <n v="60"/>
    <n v="29"/>
    <x v="25"/>
    <n v="0"/>
    <s v=""/>
    <x v="1"/>
  </r>
  <r>
    <n v="2"/>
    <n v="109001"/>
    <x v="2"/>
    <n v="7208"/>
    <n v="113746"/>
    <n v="60"/>
    <n v="30"/>
    <x v="25"/>
    <n v="0"/>
    <s v=""/>
    <x v="1"/>
  </r>
  <r>
    <n v="2"/>
    <n v="109001"/>
    <x v="2"/>
    <n v="7208"/>
    <n v="113746"/>
    <n v="60"/>
    <n v="31"/>
    <x v="25"/>
    <n v="0"/>
    <s v=""/>
    <x v="1"/>
  </r>
  <r>
    <n v="2"/>
    <n v="109001"/>
    <x v="2"/>
    <n v="7208"/>
    <n v="113746"/>
    <n v="60"/>
    <n v="32"/>
    <x v="25"/>
    <n v="0"/>
    <s v=""/>
    <x v="1"/>
  </r>
  <r>
    <n v="2"/>
    <n v="109001"/>
    <x v="2"/>
    <n v="7208"/>
    <n v="113746"/>
    <n v="60"/>
    <n v="33"/>
    <x v="25"/>
    <n v="0"/>
    <s v=""/>
    <x v="1"/>
  </r>
  <r>
    <n v="2"/>
    <n v="109001"/>
    <x v="2"/>
    <n v="7208"/>
    <n v="113746"/>
    <n v="60"/>
    <n v="34"/>
    <x v="25"/>
    <n v="0"/>
    <s v=""/>
    <x v="1"/>
  </r>
  <r>
    <n v="2"/>
    <n v="109001"/>
    <x v="2"/>
    <n v="7208"/>
    <n v="113746"/>
    <n v="60"/>
    <n v="35"/>
    <x v="25"/>
    <n v="0"/>
    <s v=""/>
    <x v="1"/>
  </r>
  <r>
    <n v="2"/>
    <n v="109001"/>
    <x v="2"/>
    <n v="7208"/>
    <n v="113746"/>
    <n v="60"/>
    <n v="36"/>
    <x v="25"/>
    <n v="0"/>
    <s v=""/>
    <x v="1"/>
  </r>
  <r>
    <n v="2"/>
    <n v="109001"/>
    <x v="2"/>
    <n v="7208"/>
    <n v="113746"/>
    <n v="60"/>
    <n v="37"/>
    <x v="25"/>
    <n v="0"/>
    <s v=""/>
    <x v="1"/>
  </r>
  <r>
    <n v="2"/>
    <n v="109001"/>
    <x v="2"/>
    <n v="7208"/>
    <n v="113746"/>
    <n v="60"/>
    <n v="38"/>
    <x v="25"/>
    <n v="0"/>
    <s v=""/>
    <x v="1"/>
  </r>
  <r>
    <n v="2"/>
    <n v="109001"/>
    <x v="2"/>
    <n v="7208"/>
    <n v="113746"/>
    <n v="60"/>
    <n v="39"/>
    <x v="25"/>
    <n v="0"/>
    <s v=""/>
    <x v="1"/>
  </r>
  <r>
    <n v="2"/>
    <n v="109001"/>
    <x v="2"/>
    <n v="7208"/>
    <n v="113746"/>
    <n v="60"/>
    <n v="40"/>
    <x v="25"/>
    <n v="0"/>
    <s v=""/>
    <x v="1"/>
  </r>
  <r>
    <n v="2"/>
    <n v="109001"/>
    <x v="2"/>
    <n v="7208"/>
    <n v="113746"/>
    <n v="60"/>
    <n v="41"/>
    <x v="25"/>
    <n v="0"/>
    <s v=""/>
    <x v="1"/>
  </r>
  <r>
    <n v="2"/>
    <n v="109001"/>
    <x v="2"/>
    <n v="7208"/>
    <n v="113746"/>
    <n v="60"/>
    <n v="42"/>
    <x v="25"/>
    <n v="0"/>
    <s v=""/>
    <x v="1"/>
  </r>
  <r>
    <n v="2"/>
    <n v="109001"/>
    <x v="2"/>
    <n v="7208"/>
    <n v="113746"/>
    <n v="60"/>
    <n v="43"/>
    <x v="25"/>
    <n v="0"/>
    <s v=""/>
    <x v="1"/>
  </r>
  <r>
    <n v="2"/>
    <n v="109001"/>
    <x v="2"/>
    <n v="7208"/>
    <n v="113746"/>
    <n v="60"/>
    <n v="44"/>
    <x v="25"/>
    <n v="0"/>
    <s v=""/>
    <x v="1"/>
  </r>
  <r>
    <n v="2"/>
    <n v="109001"/>
    <x v="2"/>
    <n v="7208"/>
    <n v="113746"/>
    <n v="60"/>
    <n v="45"/>
    <x v="25"/>
    <n v="0"/>
    <s v=""/>
    <x v="1"/>
  </r>
  <r>
    <n v="2"/>
    <n v="109001"/>
    <x v="2"/>
    <n v="7208"/>
    <n v="113746"/>
    <n v="60"/>
    <n v="46"/>
    <x v="25"/>
    <n v="0"/>
    <s v=""/>
    <x v="1"/>
  </r>
  <r>
    <n v="2"/>
    <n v="109001"/>
    <x v="2"/>
    <n v="7208"/>
    <n v="113746"/>
    <n v="60"/>
    <n v="47"/>
    <x v="25"/>
    <n v="0"/>
    <s v=""/>
    <x v="1"/>
  </r>
  <r>
    <n v="2"/>
    <n v="109001"/>
    <x v="2"/>
    <n v="7208"/>
    <n v="113746"/>
    <n v="60"/>
    <n v="48"/>
    <x v="25"/>
    <n v="0"/>
    <s v=""/>
    <x v="1"/>
  </r>
  <r>
    <n v="2"/>
    <n v="109001"/>
    <x v="2"/>
    <n v="7208"/>
    <n v="113746"/>
    <n v="60"/>
    <n v="49"/>
    <x v="25"/>
    <n v="0"/>
    <s v=""/>
    <x v="1"/>
  </r>
  <r>
    <n v="2"/>
    <n v="109001"/>
    <x v="2"/>
    <n v="7208"/>
    <n v="113746"/>
    <n v="60"/>
    <n v="50"/>
    <x v="25"/>
    <n v="0"/>
    <s v=""/>
    <x v="1"/>
  </r>
  <r>
    <n v="2"/>
    <n v="109001"/>
    <x v="2"/>
    <n v="7208"/>
    <n v="113746"/>
    <n v="60"/>
    <n v="16"/>
    <x v="14"/>
    <n v="85921662"/>
    <n v="85921662"/>
    <x v="2"/>
  </r>
  <r>
    <n v="2"/>
    <n v="109001"/>
    <x v="2"/>
    <n v="7208"/>
    <n v="113746"/>
    <n v="60"/>
    <n v="13"/>
    <x v="12"/>
    <n v="89045040"/>
    <n v="89045040"/>
    <x v="1"/>
  </r>
  <r>
    <n v="2"/>
    <n v="109001"/>
    <x v="2"/>
    <n v="7208"/>
    <n v="113746"/>
    <n v="60"/>
    <n v="11"/>
    <x v="26"/>
    <n v="138323260"/>
    <n v="138323260"/>
    <x v="1"/>
  </r>
  <r>
    <n v="3"/>
    <n v="122257"/>
    <x v="3"/>
    <n v="7004"/>
    <n v="225000"/>
    <n v="60"/>
    <n v="14"/>
    <x v="13"/>
    <n v="-4037090"/>
    <n v="-4037090"/>
    <x v="2"/>
  </r>
  <r>
    <n v="3"/>
    <n v="122257"/>
    <x v="3"/>
    <n v="7004"/>
    <n v="225000"/>
    <n v="60"/>
    <n v="23"/>
    <x v="21"/>
    <n v="-1544679"/>
    <n v="-1544679"/>
    <x v="1"/>
  </r>
  <r>
    <n v="3"/>
    <n v="122257"/>
    <x v="3"/>
    <n v="7004"/>
    <n v="225000"/>
    <n v="60"/>
    <n v="1"/>
    <x v="1"/>
    <n v="0"/>
    <s v=""/>
    <x v="1"/>
  </r>
  <r>
    <n v="3"/>
    <n v="122257"/>
    <x v="3"/>
    <n v="7004"/>
    <n v="225000"/>
    <n v="60"/>
    <n v="2"/>
    <x v="2"/>
    <n v="0"/>
    <s v=""/>
    <x v="1"/>
  </r>
  <r>
    <n v="3"/>
    <n v="122257"/>
    <x v="3"/>
    <n v="7004"/>
    <n v="225000"/>
    <n v="60"/>
    <n v="3"/>
    <x v="3"/>
    <n v="0"/>
    <s v=""/>
    <x v="1"/>
  </r>
  <r>
    <n v="3"/>
    <n v="122257"/>
    <x v="3"/>
    <n v="7004"/>
    <n v="225000"/>
    <n v="60"/>
    <n v="4"/>
    <x v="4"/>
    <n v="0"/>
    <s v=""/>
    <x v="1"/>
  </r>
  <r>
    <n v="3"/>
    <n v="122257"/>
    <x v="3"/>
    <n v="7004"/>
    <n v="225000"/>
    <n v="60"/>
    <n v="5"/>
    <x v="5"/>
    <n v="0"/>
    <s v=""/>
    <x v="1"/>
  </r>
  <r>
    <n v="3"/>
    <n v="122257"/>
    <x v="3"/>
    <n v="7004"/>
    <n v="225000"/>
    <n v="60"/>
    <n v="6"/>
    <x v="6"/>
    <n v="0"/>
    <s v=""/>
    <x v="1"/>
  </r>
  <r>
    <n v="3"/>
    <n v="122257"/>
    <x v="3"/>
    <n v="7004"/>
    <n v="225000"/>
    <n v="60"/>
    <n v="7"/>
    <x v="7"/>
    <n v="0"/>
    <s v=""/>
    <x v="1"/>
  </r>
  <r>
    <n v="3"/>
    <n v="122257"/>
    <x v="3"/>
    <n v="7004"/>
    <n v="225000"/>
    <n v="60"/>
    <n v="8"/>
    <x v="8"/>
    <n v="0"/>
    <s v=""/>
    <x v="1"/>
  </r>
  <r>
    <n v="3"/>
    <n v="122257"/>
    <x v="3"/>
    <n v="7004"/>
    <n v="225000"/>
    <n v="60"/>
    <n v="9"/>
    <x v="9"/>
    <n v="0"/>
    <s v=""/>
    <x v="1"/>
  </r>
  <r>
    <n v="3"/>
    <n v="122257"/>
    <x v="3"/>
    <n v="7004"/>
    <n v="225000"/>
    <n v="60"/>
    <n v="10"/>
    <x v="10"/>
    <n v="0"/>
    <s v=""/>
    <x v="1"/>
  </r>
  <r>
    <n v="3"/>
    <n v="122257"/>
    <x v="3"/>
    <n v="7004"/>
    <n v="225000"/>
    <n v="60"/>
    <n v="12"/>
    <x v="11"/>
    <n v="0"/>
    <s v=""/>
    <x v="1"/>
  </r>
  <r>
    <n v="3"/>
    <n v="122257"/>
    <x v="3"/>
    <n v="7004"/>
    <n v="225000"/>
    <n v="60"/>
    <n v="13"/>
    <x v="12"/>
    <n v="0"/>
    <s v=""/>
    <x v="1"/>
  </r>
  <r>
    <n v="3"/>
    <n v="122257"/>
    <x v="3"/>
    <n v="7004"/>
    <n v="225000"/>
    <n v="60"/>
    <n v="15"/>
    <x v="27"/>
    <n v="0"/>
    <s v=""/>
    <x v="1"/>
  </r>
  <r>
    <n v="3"/>
    <n v="122257"/>
    <x v="3"/>
    <n v="7004"/>
    <n v="225000"/>
    <n v="60"/>
    <n v="16"/>
    <x v="14"/>
    <n v="0"/>
    <s v=""/>
    <x v="1"/>
  </r>
  <r>
    <n v="3"/>
    <n v="122257"/>
    <x v="3"/>
    <n v="7004"/>
    <n v="225000"/>
    <n v="60"/>
    <n v="17"/>
    <x v="15"/>
    <n v="0"/>
    <s v=""/>
    <x v="1"/>
  </r>
  <r>
    <n v="3"/>
    <n v="122257"/>
    <x v="3"/>
    <n v="7004"/>
    <n v="225000"/>
    <n v="60"/>
    <n v="18"/>
    <x v="16"/>
    <n v="0"/>
    <s v=""/>
    <x v="1"/>
  </r>
  <r>
    <n v="3"/>
    <n v="122257"/>
    <x v="3"/>
    <n v="7004"/>
    <n v="225000"/>
    <n v="60"/>
    <n v="19"/>
    <x v="17"/>
    <n v="0"/>
    <s v=""/>
    <x v="1"/>
  </r>
  <r>
    <n v="3"/>
    <n v="122257"/>
    <x v="3"/>
    <n v="7004"/>
    <n v="225000"/>
    <n v="60"/>
    <n v="20"/>
    <x v="18"/>
    <n v="0"/>
    <s v=""/>
    <x v="1"/>
  </r>
  <r>
    <n v="3"/>
    <n v="122257"/>
    <x v="3"/>
    <n v="7004"/>
    <n v="225000"/>
    <n v="60"/>
    <n v="21"/>
    <x v="19"/>
    <n v="0"/>
    <s v=""/>
    <x v="1"/>
  </r>
  <r>
    <n v="3"/>
    <n v="122257"/>
    <x v="3"/>
    <n v="7004"/>
    <n v="225000"/>
    <n v="60"/>
    <n v="22"/>
    <x v="20"/>
    <n v="0"/>
    <s v=""/>
    <x v="1"/>
  </r>
  <r>
    <n v="3"/>
    <n v="122257"/>
    <x v="3"/>
    <n v="7004"/>
    <n v="225000"/>
    <n v="60"/>
    <n v="24"/>
    <x v="22"/>
    <n v="0"/>
    <s v=""/>
    <x v="1"/>
  </r>
  <r>
    <n v="3"/>
    <n v="122257"/>
    <x v="3"/>
    <n v="7004"/>
    <n v="225000"/>
    <n v="60"/>
    <n v="25"/>
    <x v="23"/>
    <n v="0"/>
    <s v=""/>
    <x v="1"/>
  </r>
  <r>
    <n v="3"/>
    <n v="122257"/>
    <x v="3"/>
    <n v="7004"/>
    <n v="225000"/>
    <n v="60"/>
    <n v="26"/>
    <x v="24"/>
    <n v="0"/>
    <s v=""/>
    <x v="1"/>
  </r>
  <r>
    <n v="3"/>
    <n v="122257"/>
    <x v="3"/>
    <n v="7004"/>
    <n v="225000"/>
    <n v="60"/>
    <n v="27"/>
    <x v="25"/>
    <n v="0"/>
    <s v=""/>
    <x v="1"/>
  </r>
  <r>
    <n v="3"/>
    <n v="122257"/>
    <x v="3"/>
    <n v="7004"/>
    <n v="225000"/>
    <n v="60"/>
    <n v="28"/>
    <x v="25"/>
    <n v="0"/>
    <s v=""/>
    <x v="1"/>
  </r>
  <r>
    <n v="3"/>
    <n v="122257"/>
    <x v="3"/>
    <n v="7004"/>
    <n v="225000"/>
    <n v="60"/>
    <n v="29"/>
    <x v="25"/>
    <n v="0"/>
    <s v=""/>
    <x v="1"/>
  </r>
  <r>
    <n v="3"/>
    <n v="122257"/>
    <x v="3"/>
    <n v="7004"/>
    <n v="225000"/>
    <n v="60"/>
    <n v="30"/>
    <x v="25"/>
    <n v="0"/>
    <s v=""/>
    <x v="1"/>
  </r>
  <r>
    <n v="3"/>
    <n v="122257"/>
    <x v="3"/>
    <n v="7004"/>
    <n v="225000"/>
    <n v="60"/>
    <n v="31"/>
    <x v="25"/>
    <n v="0"/>
    <s v=""/>
    <x v="1"/>
  </r>
  <r>
    <n v="3"/>
    <n v="122257"/>
    <x v="3"/>
    <n v="7004"/>
    <n v="225000"/>
    <n v="60"/>
    <n v="32"/>
    <x v="25"/>
    <n v="0"/>
    <s v=""/>
    <x v="1"/>
  </r>
  <r>
    <n v="3"/>
    <n v="122257"/>
    <x v="3"/>
    <n v="7004"/>
    <n v="225000"/>
    <n v="60"/>
    <n v="33"/>
    <x v="25"/>
    <n v="0"/>
    <s v=""/>
    <x v="1"/>
  </r>
  <r>
    <n v="3"/>
    <n v="122257"/>
    <x v="3"/>
    <n v="7004"/>
    <n v="225000"/>
    <n v="60"/>
    <n v="34"/>
    <x v="25"/>
    <n v="0"/>
    <s v=""/>
    <x v="1"/>
  </r>
  <r>
    <n v="3"/>
    <n v="122257"/>
    <x v="3"/>
    <n v="7004"/>
    <n v="225000"/>
    <n v="60"/>
    <n v="35"/>
    <x v="25"/>
    <n v="0"/>
    <s v=""/>
    <x v="1"/>
  </r>
  <r>
    <n v="3"/>
    <n v="122257"/>
    <x v="3"/>
    <n v="7004"/>
    <n v="225000"/>
    <n v="60"/>
    <n v="36"/>
    <x v="25"/>
    <n v="0"/>
    <s v=""/>
    <x v="1"/>
  </r>
  <r>
    <n v="3"/>
    <n v="122257"/>
    <x v="3"/>
    <n v="7004"/>
    <n v="225000"/>
    <n v="60"/>
    <n v="37"/>
    <x v="25"/>
    <n v="0"/>
    <s v=""/>
    <x v="1"/>
  </r>
  <r>
    <n v="3"/>
    <n v="122257"/>
    <x v="3"/>
    <n v="7004"/>
    <n v="225000"/>
    <n v="60"/>
    <n v="38"/>
    <x v="25"/>
    <n v="0"/>
    <s v=""/>
    <x v="1"/>
  </r>
  <r>
    <n v="3"/>
    <n v="122257"/>
    <x v="3"/>
    <n v="7004"/>
    <n v="225000"/>
    <n v="60"/>
    <n v="39"/>
    <x v="25"/>
    <n v="0"/>
    <s v=""/>
    <x v="1"/>
  </r>
  <r>
    <n v="3"/>
    <n v="122257"/>
    <x v="3"/>
    <n v="7004"/>
    <n v="225000"/>
    <n v="60"/>
    <n v="40"/>
    <x v="25"/>
    <n v="0"/>
    <s v=""/>
    <x v="1"/>
  </r>
  <r>
    <n v="3"/>
    <n v="122257"/>
    <x v="3"/>
    <n v="7004"/>
    <n v="225000"/>
    <n v="60"/>
    <n v="41"/>
    <x v="25"/>
    <n v="0"/>
    <s v=""/>
    <x v="1"/>
  </r>
  <r>
    <n v="3"/>
    <n v="122257"/>
    <x v="3"/>
    <n v="7004"/>
    <n v="225000"/>
    <n v="60"/>
    <n v="42"/>
    <x v="25"/>
    <n v="0"/>
    <s v=""/>
    <x v="1"/>
  </r>
  <r>
    <n v="3"/>
    <n v="122257"/>
    <x v="3"/>
    <n v="7004"/>
    <n v="225000"/>
    <n v="60"/>
    <n v="43"/>
    <x v="25"/>
    <n v="0"/>
    <s v=""/>
    <x v="1"/>
  </r>
  <r>
    <n v="3"/>
    <n v="122257"/>
    <x v="3"/>
    <n v="7004"/>
    <n v="225000"/>
    <n v="60"/>
    <n v="44"/>
    <x v="25"/>
    <n v="0"/>
    <s v=""/>
    <x v="1"/>
  </r>
  <r>
    <n v="3"/>
    <n v="122257"/>
    <x v="3"/>
    <n v="7004"/>
    <n v="225000"/>
    <n v="60"/>
    <n v="45"/>
    <x v="25"/>
    <n v="0"/>
    <s v=""/>
    <x v="1"/>
  </r>
  <r>
    <n v="3"/>
    <n v="122257"/>
    <x v="3"/>
    <n v="7004"/>
    <n v="225000"/>
    <n v="60"/>
    <n v="46"/>
    <x v="25"/>
    <n v="0"/>
    <s v=""/>
    <x v="1"/>
  </r>
  <r>
    <n v="3"/>
    <n v="122257"/>
    <x v="3"/>
    <n v="7004"/>
    <n v="225000"/>
    <n v="60"/>
    <n v="47"/>
    <x v="25"/>
    <n v="0"/>
    <s v=""/>
    <x v="1"/>
  </r>
  <r>
    <n v="3"/>
    <n v="122257"/>
    <x v="3"/>
    <n v="7004"/>
    <n v="225000"/>
    <n v="60"/>
    <n v="48"/>
    <x v="25"/>
    <n v="0"/>
    <s v=""/>
    <x v="1"/>
  </r>
  <r>
    <n v="3"/>
    <n v="122257"/>
    <x v="3"/>
    <n v="7004"/>
    <n v="225000"/>
    <n v="60"/>
    <n v="49"/>
    <x v="25"/>
    <n v="0"/>
    <s v=""/>
    <x v="1"/>
  </r>
  <r>
    <n v="3"/>
    <n v="122257"/>
    <x v="3"/>
    <n v="7004"/>
    <n v="225000"/>
    <n v="60"/>
    <n v="50"/>
    <x v="25"/>
    <n v="0"/>
    <s v=""/>
    <x v="1"/>
  </r>
  <r>
    <n v="3"/>
    <n v="122257"/>
    <x v="3"/>
    <n v="7004"/>
    <n v="225000"/>
    <n v="60"/>
    <n v="11"/>
    <x v="26"/>
    <n v="30861007"/>
    <n v="30861007"/>
    <x v="1"/>
  </r>
  <r>
    <n v="4"/>
    <n v="125009"/>
    <x v="4"/>
    <n v="9028"/>
    <n v="218500"/>
    <n v="60"/>
    <n v="25"/>
    <x v="23"/>
    <n v="-33681450"/>
    <n v="-33681450"/>
    <x v="2"/>
  </r>
  <r>
    <n v="4"/>
    <n v="125009"/>
    <x v="4"/>
    <n v="9028"/>
    <n v="218500"/>
    <n v="60"/>
    <n v="11"/>
    <x v="26"/>
    <n v="-29814491"/>
    <n v="-29814491"/>
    <x v="1"/>
  </r>
  <r>
    <n v="4"/>
    <n v="125009"/>
    <x v="4"/>
    <n v="9028"/>
    <n v="218500"/>
    <n v="60"/>
    <n v="1"/>
    <x v="1"/>
    <n v="0"/>
    <s v=""/>
    <x v="1"/>
  </r>
  <r>
    <n v="4"/>
    <n v="125009"/>
    <x v="4"/>
    <n v="9028"/>
    <n v="218500"/>
    <n v="60"/>
    <n v="2"/>
    <x v="2"/>
    <n v="0"/>
    <s v=""/>
    <x v="1"/>
  </r>
  <r>
    <n v="4"/>
    <n v="125009"/>
    <x v="4"/>
    <n v="9028"/>
    <n v="218500"/>
    <n v="60"/>
    <n v="3"/>
    <x v="3"/>
    <n v="0"/>
    <s v=""/>
    <x v="1"/>
  </r>
  <r>
    <n v="4"/>
    <n v="125009"/>
    <x v="4"/>
    <n v="9028"/>
    <n v="218500"/>
    <n v="60"/>
    <n v="4"/>
    <x v="4"/>
    <n v="0"/>
    <s v=""/>
    <x v="1"/>
  </r>
  <r>
    <n v="4"/>
    <n v="125009"/>
    <x v="4"/>
    <n v="9028"/>
    <n v="218500"/>
    <n v="60"/>
    <n v="5"/>
    <x v="5"/>
    <n v="0"/>
    <s v=""/>
    <x v="1"/>
  </r>
  <r>
    <n v="4"/>
    <n v="125009"/>
    <x v="4"/>
    <n v="9028"/>
    <n v="218500"/>
    <n v="60"/>
    <n v="6"/>
    <x v="6"/>
    <n v="0"/>
    <s v=""/>
    <x v="1"/>
  </r>
  <r>
    <n v="4"/>
    <n v="125009"/>
    <x v="4"/>
    <n v="9028"/>
    <n v="218500"/>
    <n v="60"/>
    <n v="7"/>
    <x v="7"/>
    <n v="0"/>
    <s v=""/>
    <x v="1"/>
  </r>
  <r>
    <n v="4"/>
    <n v="125009"/>
    <x v="4"/>
    <n v="9028"/>
    <n v="218500"/>
    <n v="60"/>
    <n v="8"/>
    <x v="8"/>
    <n v="0"/>
    <s v=""/>
    <x v="1"/>
  </r>
  <r>
    <n v="4"/>
    <n v="125009"/>
    <x v="4"/>
    <n v="9028"/>
    <n v="218500"/>
    <n v="60"/>
    <n v="9"/>
    <x v="9"/>
    <n v="0"/>
    <s v=""/>
    <x v="1"/>
  </r>
  <r>
    <n v="4"/>
    <n v="125009"/>
    <x v="4"/>
    <n v="9028"/>
    <n v="218500"/>
    <n v="60"/>
    <n v="10"/>
    <x v="10"/>
    <n v="0"/>
    <s v=""/>
    <x v="1"/>
  </r>
  <r>
    <n v="4"/>
    <n v="125009"/>
    <x v="4"/>
    <n v="9028"/>
    <n v="218500"/>
    <n v="60"/>
    <n v="12"/>
    <x v="11"/>
    <n v="0"/>
    <s v=""/>
    <x v="1"/>
  </r>
  <r>
    <n v="4"/>
    <n v="125009"/>
    <x v="4"/>
    <n v="9028"/>
    <n v="218500"/>
    <n v="60"/>
    <n v="13"/>
    <x v="12"/>
    <n v="0"/>
    <s v=""/>
    <x v="1"/>
  </r>
  <r>
    <n v="4"/>
    <n v="125009"/>
    <x v="4"/>
    <n v="9028"/>
    <n v="218500"/>
    <n v="60"/>
    <n v="14"/>
    <x v="13"/>
    <n v="0"/>
    <s v=""/>
    <x v="1"/>
  </r>
  <r>
    <n v="4"/>
    <n v="125009"/>
    <x v="4"/>
    <n v="9028"/>
    <n v="218500"/>
    <n v="60"/>
    <n v="15"/>
    <x v="27"/>
    <n v="0"/>
    <s v=""/>
    <x v="1"/>
  </r>
  <r>
    <n v="4"/>
    <n v="125009"/>
    <x v="4"/>
    <n v="9028"/>
    <n v="218500"/>
    <n v="60"/>
    <n v="16"/>
    <x v="14"/>
    <n v="0"/>
    <s v=""/>
    <x v="1"/>
  </r>
  <r>
    <n v="4"/>
    <n v="125009"/>
    <x v="4"/>
    <n v="9028"/>
    <n v="218500"/>
    <n v="60"/>
    <n v="17"/>
    <x v="15"/>
    <n v="0"/>
    <s v=""/>
    <x v="1"/>
  </r>
  <r>
    <n v="4"/>
    <n v="125009"/>
    <x v="4"/>
    <n v="9028"/>
    <n v="218500"/>
    <n v="60"/>
    <n v="18"/>
    <x v="16"/>
    <n v="0"/>
    <s v=""/>
    <x v="1"/>
  </r>
  <r>
    <n v="4"/>
    <n v="125009"/>
    <x v="4"/>
    <n v="9028"/>
    <n v="218500"/>
    <n v="60"/>
    <n v="19"/>
    <x v="17"/>
    <n v="0"/>
    <s v=""/>
    <x v="1"/>
  </r>
  <r>
    <n v="4"/>
    <n v="125009"/>
    <x v="4"/>
    <n v="9028"/>
    <n v="218500"/>
    <n v="60"/>
    <n v="20"/>
    <x v="18"/>
    <n v="0"/>
    <s v=""/>
    <x v="1"/>
  </r>
  <r>
    <n v="4"/>
    <n v="125009"/>
    <x v="4"/>
    <n v="9028"/>
    <n v="218500"/>
    <n v="60"/>
    <n v="21"/>
    <x v="19"/>
    <n v="0"/>
    <s v=""/>
    <x v="1"/>
  </r>
  <r>
    <n v="4"/>
    <n v="125009"/>
    <x v="4"/>
    <n v="9028"/>
    <n v="218500"/>
    <n v="60"/>
    <n v="22"/>
    <x v="20"/>
    <n v="0"/>
    <s v=""/>
    <x v="1"/>
  </r>
  <r>
    <n v="4"/>
    <n v="125009"/>
    <x v="4"/>
    <n v="9028"/>
    <n v="218500"/>
    <n v="60"/>
    <n v="23"/>
    <x v="21"/>
    <n v="0"/>
    <s v=""/>
    <x v="1"/>
  </r>
  <r>
    <n v="4"/>
    <n v="125009"/>
    <x v="4"/>
    <n v="9028"/>
    <n v="218500"/>
    <n v="60"/>
    <n v="24"/>
    <x v="22"/>
    <n v="0"/>
    <s v=""/>
    <x v="1"/>
  </r>
  <r>
    <n v="4"/>
    <n v="125009"/>
    <x v="4"/>
    <n v="9028"/>
    <n v="218500"/>
    <n v="60"/>
    <n v="26"/>
    <x v="24"/>
    <n v="0"/>
    <s v=""/>
    <x v="1"/>
  </r>
  <r>
    <n v="4"/>
    <n v="125009"/>
    <x v="4"/>
    <n v="9028"/>
    <n v="218500"/>
    <n v="60"/>
    <n v="27"/>
    <x v="25"/>
    <n v="0"/>
    <s v=""/>
    <x v="1"/>
  </r>
  <r>
    <n v="4"/>
    <n v="125009"/>
    <x v="4"/>
    <n v="9028"/>
    <n v="218500"/>
    <n v="60"/>
    <n v="28"/>
    <x v="25"/>
    <n v="0"/>
    <s v=""/>
    <x v="1"/>
  </r>
  <r>
    <n v="4"/>
    <n v="125009"/>
    <x v="4"/>
    <n v="9028"/>
    <n v="218500"/>
    <n v="60"/>
    <n v="29"/>
    <x v="25"/>
    <n v="0"/>
    <s v=""/>
    <x v="1"/>
  </r>
  <r>
    <n v="4"/>
    <n v="125009"/>
    <x v="4"/>
    <n v="9028"/>
    <n v="218500"/>
    <n v="60"/>
    <n v="30"/>
    <x v="25"/>
    <n v="0"/>
    <s v=""/>
    <x v="1"/>
  </r>
  <r>
    <n v="4"/>
    <n v="125009"/>
    <x v="4"/>
    <n v="9028"/>
    <n v="218500"/>
    <n v="60"/>
    <n v="31"/>
    <x v="25"/>
    <n v="0"/>
    <s v=""/>
    <x v="1"/>
  </r>
  <r>
    <n v="4"/>
    <n v="125009"/>
    <x v="4"/>
    <n v="9028"/>
    <n v="218500"/>
    <n v="60"/>
    <n v="32"/>
    <x v="25"/>
    <n v="0"/>
    <s v=""/>
    <x v="1"/>
  </r>
  <r>
    <n v="4"/>
    <n v="125009"/>
    <x v="4"/>
    <n v="9028"/>
    <n v="218500"/>
    <n v="60"/>
    <n v="33"/>
    <x v="25"/>
    <n v="0"/>
    <s v=""/>
    <x v="1"/>
  </r>
  <r>
    <n v="4"/>
    <n v="125009"/>
    <x v="4"/>
    <n v="9028"/>
    <n v="218500"/>
    <n v="60"/>
    <n v="34"/>
    <x v="25"/>
    <n v="0"/>
    <s v=""/>
    <x v="1"/>
  </r>
  <r>
    <n v="4"/>
    <n v="125009"/>
    <x v="4"/>
    <n v="9028"/>
    <n v="218500"/>
    <n v="60"/>
    <n v="35"/>
    <x v="25"/>
    <n v="0"/>
    <s v=""/>
    <x v="1"/>
  </r>
  <r>
    <n v="4"/>
    <n v="125009"/>
    <x v="4"/>
    <n v="9028"/>
    <n v="218500"/>
    <n v="60"/>
    <n v="36"/>
    <x v="25"/>
    <n v="0"/>
    <s v=""/>
    <x v="1"/>
  </r>
  <r>
    <n v="4"/>
    <n v="125009"/>
    <x v="4"/>
    <n v="9028"/>
    <n v="218500"/>
    <n v="60"/>
    <n v="37"/>
    <x v="25"/>
    <n v="0"/>
    <s v=""/>
    <x v="1"/>
  </r>
  <r>
    <n v="4"/>
    <n v="125009"/>
    <x v="4"/>
    <n v="9028"/>
    <n v="218500"/>
    <n v="60"/>
    <n v="38"/>
    <x v="25"/>
    <n v="0"/>
    <s v=""/>
    <x v="1"/>
  </r>
  <r>
    <n v="4"/>
    <n v="125009"/>
    <x v="4"/>
    <n v="9028"/>
    <n v="218500"/>
    <n v="60"/>
    <n v="39"/>
    <x v="25"/>
    <n v="0"/>
    <s v=""/>
    <x v="1"/>
  </r>
  <r>
    <n v="4"/>
    <n v="125009"/>
    <x v="4"/>
    <n v="9028"/>
    <n v="218500"/>
    <n v="60"/>
    <n v="40"/>
    <x v="25"/>
    <n v="0"/>
    <s v=""/>
    <x v="1"/>
  </r>
  <r>
    <n v="4"/>
    <n v="125009"/>
    <x v="4"/>
    <n v="9028"/>
    <n v="218500"/>
    <n v="60"/>
    <n v="41"/>
    <x v="25"/>
    <n v="0"/>
    <s v=""/>
    <x v="1"/>
  </r>
  <r>
    <n v="4"/>
    <n v="125009"/>
    <x v="4"/>
    <n v="9028"/>
    <n v="218500"/>
    <n v="60"/>
    <n v="42"/>
    <x v="25"/>
    <n v="0"/>
    <s v=""/>
    <x v="1"/>
  </r>
  <r>
    <n v="4"/>
    <n v="125009"/>
    <x v="4"/>
    <n v="9028"/>
    <n v="218500"/>
    <n v="60"/>
    <n v="43"/>
    <x v="25"/>
    <n v="0"/>
    <s v=""/>
    <x v="1"/>
  </r>
  <r>
    <n v="4"/>
    <n v="125009"/>
    <x v="4"/>
    <n v="9028"/>
    <n v="218500"/>
    <n v="60"/>
    <n v="44"/>
    <x v="25"/>
    <n v="0"/>
    <s v=""/>
    <x v="1"/>
  </r>
  <r>
    <n v="4"/>
    <n v="125009"/>
    <x v="4"/>
    <n v="9028"/>
    <n v="218500"/>
    <n v="60"/>
    <n v="45"/>
    <x v="25"/>
    <n v="0"/>
    <s v=""/>
    <x v="1"/>
  </r>
  <r>
    <n v="4"/>
    <n v="125009"/>
    <x v="4"/>
    <n v="9028"/>
    <n v="218500"/>
    <n v="60"/>
    <n v="46"/>
    <x v="25"/>
    <n v="0"/>
    <s v=""/>
    <x v="1"/>
  </r>
  <r>
    <n v="4"/>
    <n v="125009"/>
    <x v="4"/>
    <n v="9028"/>
    <n v="218500"/>
    <n v="60"/>
    <n v="47"/>
    <x v="25"/>
    <n v="0"/>
    <s v=""/>
    <x v="1"/>
  </r>
  <r>
    <n v="4"/>
    <n v="125009"/>
    <x v="4"/>
    <n v="9028"/>
    <n v="218500"/>
    <n v="60"/>
    <n v="48"/>
    <x v="25"/>
    <n v="0"/>
    <s v=""/>
    <x v="1"/>
  </r>
  <r>
    <n v="4"/>
    <n v="125009"/>
    <x v="4"/>
    <n v="9028"/>
    <n v="218500"/>
    <n v="60"/>
    <n v="49"/>
    <x v="25"/>
    <n v="0"/>
    <s v=""/>
    <x v="1"/>
  </r>
  <r>
    <n v="4"/>
    <n v="125009"/>
    <x v="4"/>
    <n v="9028"/>
    <n v="218500"/>
    <n v="60"/>
    <n v="50"/>
    <x v="25"/>
    <n v="0"/>
    <s v=""/>
    <x v="1"/>
  </r>
  <r>
    <n v="5"/>
    <n v="136002"/>
    <x v="5"/>
    <n v="6275"/>
    <n v="195400"/>
    <n v="60"/>
    <n v="14"/>
    <x v="13"/>
    <n v="-90240985"/>
    <n v="-90240985"/>
    <x v="2"/>
  </r>
  <r>
    <n v="5"/>
    <n v="136002"/>
    <x v="5"/>
    <n v="6275"/>
    <n v="195400"/>
    <n v="60"/>
    <n v="11"/>
    <x v="26"/>
    <n v="-83455072"/>
    <n v="-83455072"/>
    <x v="1"/>
  </r>
  <r>
    <n v="5"/>
    <n v="136002"/>
    <x v="5"/>
    <n v="6275"/>
    <n v="195400"/>
    <n v="60"/>
    <n v="1"/>
    <x v="1"/>
    <n v="0"/>
    <s v=""/>
    <x v="1"/>
  </r>
  <r>
    <n v="5"/>
    <n v="136002"/>
    <x v="5"/>
    <n v="6275"/>
    <n v="195400"/>
    <n v="60"/>
    <n v="2"/>
    <x v="2"/>
    <n v="0"/>
    <s v=""/>
    <x v="1"/>
  </r>
  <r>
    <n v="5"/>
    <n v="136002"/>
    <x v="5"/>
    <n v="6275"/>
    <n v="195400"/>
    <n v="60"/>
    <n v="3"/>
    <x v="3"/>
    <n v="0"/>
    <s v=""/>
    <x v="1"/>
  </r>
  <r>
    <n v="5"/>
    <n v="136002"/>
    <x v="5"/>
    <n v="6275"/>
    <n v="195400"/>
    <n v="60"/>
    <n v="4"/>
    <x v="4"/>
    <n v="0"/>
    <s v=""/>
    <x v="1"/>
  </r>
  <r>
    <n v="5"/>
    <n v="136002"/>
    <x v="5"/>
    <n v="6275"/>
    <n v="195400"/>
    <n v="60"/>
    <n v="5"/>
    <x v="5"/>
    <n v="0"/>
    <s v=""/>
    <x v="1"/>
  </r>
  <r>
    <n v="5"/>
    <n v="136002"/>
    <x v="5"/>
    <n v="6275"/>
    <n v="195400"/>
    <n v="60"/>
    <n v="6"/>
    <x v="6"/>
    <n v="0"/>
    <s v=""/>
    <x v="1"/>
  </r>
  <r>
    <n v="5"/>
    <n v="136002"/>
    <x v="5"/>
    <n v="6275"/>
    <n v="195400"/>
    <n v="60"/>
    <n v="7"/>
    <x v="7"/>
    <n v="0"/>
    <s v=""/>
    <x v="1"/>
  </r>
  <r>
    <n v="5"/>
    <n v="136002"/>
    <x v="5"/>
    <n v="6275"/>
    <n v="195400"/>
    <n v="60"/>
    <n v="8"/>
    <x v="8"/>
    <n v="0"/>
    <s v=""/>
    <x v="1"/>
  </r>
  <r>
    <n v="5"/>
    <n v="136002"/>
    <x v="5"/>
    <n v="6275"/>
    <n v="195400"/>
    <n v="60"/>
    <n v="9"/>
    <x v="9"/>
    <n v="0"/>
    <s v=""/>
    <x v="1"/>
  </r>
  <r>
    <n v="5"/>
    <n v="136002"/>
    <x v="5"/>
    <n v="6275"/>
    <n v="195400"/>
    <n v="60"/>
    <n v="10"/>
    <x v="10"/>
    <n v="0"/>
    <s v=""/>
    <x v="1"/>
  </r>
  <r>
    <n v="5"/>
    <n v="136002"/>
    <x v="5"/>
    <n v="6275"/>
    <n v="195400"/>
    <n v="60"/>
    <n v="12"/>
    <x v="11"/>
    <n v="0"/>
    <s v=""/>
    <x v="1"/>
  </r>
  <r>
    <n v="5"/>
    <n v="136002"/>
    <x v="5"/>
    <n v="6275"/>
    <n v="195400"/>
    <n v="60"/>
    <n v="13"/>
    <x v="12"/>
    <n v="0"/>
    <s v=""/>
    <x v="1"/>
  </r>
  <r>
    <n v="5"/>
    <n v="136002"/>
    <x v="5"/>
    <n v="6275"/>
    <n v="195400"/>
    <n v="60"/>
    <n v="15"/>
    <x v="27"/>
    <n v="0"/>
    <s v=""/>
    <x v="1"/>
  </r>
  <r>
    <n v="5"/>
    <n v="136002"/>
    <x v="5"/>
    <n v="6275"/>
    <n v="195400"/>
    <n v="60"/>
    <n v="16"/>
    <x v="14"/>
    <n v="0"/>
    <s v=""/>
    <x v="1"/>
  </r>
  <r>
    <n v="5"/>
    <n v="136002"/>
    <x v="5"/>
    <n v="6275"/>
    <n v="195400"/>
    <n v="60"/>
    <n v="17"/>
    <x v="15"/>
    <n v="0"/>
    <s v=""/>
    <x v="1"/>
  </r>
  <r>
    <n v="5"/>
    <n v="136002"/>
    <x v="5"/>
    <n v="6275"/>
    <n v="195400"/>
    <n v="60"/>
    <n v="18"/>
    <x v="16"/>
    <n v="0"/>
    <s v=""/>
    <x v="1"/>
  </r>
  <r>
    <n v="5"/>
    <n v="136002"/>
    <x v="5"/>
    <n v="6275"/>
    <n v="195400"/>
    <n v="60"/>
    <n v="19"/>
    <x v="17"/>
    <n v="0"/>
    <s v=""/>
    <x v="1"/>
  </r>
  <r>
    <n v="5"/>
    <n v="136002"/>
    <x v="5"/>
    <n v="6275"/>
    <n v="195400"/>
    <n v="60"/>
    <n v="20"/>
    <x v="18"/>
    <n v="0"/>
    <s v=""/>
    <x v="1"/>
  </r>
  <r>
    <n v="5"/>
    <n v="136002"/>
    <x v="5"/>
    <n v="6275"/>
    <n v="195400"/>
    <n v="60"/>
    <n v="21"/>
    <x v="19"/>
    <n v="0"/>
    <s v=""/>
    <x v="1"/>
  </r>
  <r>
    <n v="5"/>
    <n v="136002"/>
    <x v="5"/>
    <n v="6275"/>
    <n v="195400"/>
    <n v="60"/>
    <n v="22"/>
    <x v="20"/>
    <n v="0"/>
    <s v=""/>
    <x v="1"/>
  </r>
  <r>
    <n v="5"/>
    <n v="136002"/>
    <x v="5"/>
    <n v="6275"/>
    <n v="195400"/>
    <n v="60"/>
    <n v="23"/>
    <x v="21"/>
    <n v="0"/>
    <s v=""/>
    <x v="1"/>
  </r>
  <r>
    <n v="5"/>
    <n v="136002"/>
    <x v="5"/>
    <n v="6275"/>
    <n v="195400"/>
    <n v="60"/>
    <n v="24"/>
    <x v="22"/>
    <n v="0"/>
    <s v=""/>
    <x v="1"/>
  </r>
  <r>
    <n v="5"/>
    <n v="136002"/>
    <x v="5"/>
    <n v="6275"/>
    <n v="195400"/>
    <n v="60"/>
    <n v="25"/>
    <x v="23"/>
    <n v="0"/>
    <s v=""/>
    <x v="1"/>
  </r>
  <r>
    <n v="5"/>
    <n v="136002"/>
    <x v="5"/>
    <n v="6275"/>
    <n v="195400"/>
    <n v="60"/>
    <n v="26"/>
    <x v="24"/>
    <n v="0"/>
    <s v=""/>
    <x v="1"/>
  </r>
  <r>
    <n v="5"/>
    <n v="136002"/>
    <x v="5"/>
    <n v="6275"/>
    <n v="195400"/>
    <n v="60"/>
    <n v="27"/>
    <x v="25"/>
    <n v="0"/>
    <s v=""/>
    <x v="1"/>
  </r>
  <r>
    <n v="5"/>
    <n v="136002"/>
    <x v="5"/>
    <n v="6275"/>
    <n v="195400"/>
    <n v="60"/>
    <n v="28"/>
    <x v="25"/>
    <n v="0"/>
    <s v=""/>
    <x v="1"/>
  </r>
  <r>
    <n v="5"/>
    <n v="136002"/>
    <x v="5"/>
    <n v="6275"/>
    <n v="195400"/>
    <n v="60"/>
    <n v="29"/>
    <x v="25"/>
    <n v="0"/>
    <s v=""/>
    <x v="1"/>
  </r>
  <r>
    <n v="5"/>
    <n v="136002"/>
    <x v="5"/>
    <n v="6275"/>
    <n v="195400"/>
    <n v="60"/>
    <n v="30"/>
    <x v="25"/>
    <n v="0"/>
    <s v=""/>
    <x v="1"/>
  </r>
  <r>
    <n v="5"/>
    <n v="136002"/>
    <x v="5"/>
    <n v="6275"/>
    <n v="195400"/>
    <n v="60"/>
    <n v="31"/>
    <x v="25"/>
    <n v="0"/>
    <s v=""/>
    <x v="1"/>
  </r>
  <r>
    <n v="5"/>
    <n v="136002"/>
    <x v="5"/>
    <n v="6275"/>
    <n v="195400"/>
    <n v="60"/>
    <n v="32"/>
    <x v="25"/>
    <n v="0"/>
    <s v=""/>
    <x v="1"/>
  </r>
  <r>
    <n v="5"/>
    <n v="136002"/>
    <x v="5"/>
    <n v="6275"/>
    <n v="195400"/>
    <n v="60"/>
    <n v="33"/>
    <x v="25"/>
    <n v="0"/>
    <s v=""/>
    <x v="1"/>
  </r>
  <r>
    <n v="5"/>
    <n v="136002"/>
    <x v="5"/>
    <n v="6275"/>
    <n v="195400"/>
    <n v="60"/>
    <n v="34"/>
    <x v="25"/>
    <n v="0"/>
    <s v=""/>
    <x v="1"/>
  </r>
  <r>
    <n v="5"/>
    <n v="136002"/>
    <x v="5"/>
    <n v="6275"/>
    <n v="195400"/>
    <n v="60"/>
    <n v="35"/>
    <x v="25"/>
    <n v="0"/>
    <s v=""/>
    <x v="1"/>
  </r>
  <r>
    <n v="5"/>
    <n v="136002"/>
    <x v="5"/>
    <n v="6275"/>
    <n v="195400"/>
    <n v="60"/>
    <n v="36"/>
    <x v="25"/>
    <n v="0"/>
    <s v=""/>
    <x v="1"/>
  </r>
  <r>
    <n v="5"/>
    <n v="136002"/>
    <x v="5"/>
    <n v="6275"/>
    <n v="195400"/>
    <n v="60"/>
    <n v="37"/>
    <x v="25"/>
    <n v="0"/>
    <s v=""/>
    <x v="1"/>
  </r>
  <r>
    <n v="5"/>
    <n v="136002"/>
    <x v="5"/>
    <n v="6275"/>
    <n v="195400"/>
    <n v="60"/>
    <n v="38"/>
    <x v="25"/>
    <n v="0"/>
    <s v=""/>
    <x v="1"/>
  </r>
  <r>
    <n v="5"/>
    <n v="136002"/>
    <x v="5"/>
    <n v="6275"/>
    <n v="195400"/>
    <n v="60"/>
    <n v="39"/>
    <x v="25"/>
    <n v="0"/>
    <s v=""/>
    <x v="1"/>
  </r>
  <r>
    <n v="5"/>
    <n v="136002"/>
    <x v="5"/>
    <n v="6275"/>
    <n v="195400"/>
    <n v="60"/>
    <n v="40"/>
    <x v="25"/>
    <n v="0"/>
    <s v=""/>
    <x v="1"/>
  </r>
  <r>
    <n v="5"/>
    <n v="136002"/>
    <x v="5"/>
    <n v="6275"/>
    <n v="195400"/>
    <n v="60"/>
    <n v="41"/>
    <x v="25"/>
    <n v="0"/>
    <s v=""/>
    <x v="1"/>
  </r>
  <r>
    <n v="5"/>
    <n v="136002"/>
    <x v="5"/>
    <n v="6275"/>
    <n v="195400"/>
    <n v="60"/>
    <n v="42"/>
    <x v="25"/>
    <n v="0"/>
    <s v=""/>
    <x v="1"/>
  </r>
  <r>
    <n v="5"/>
    <n v="136002"/>
    <x v="5"/>
    <n v="6275"/>
    <n v="195400"/>
    <n v="60"/>
    <n v="43"/>
    <x v="25"/>
    <n v="0"/>
    <s v=""/>
    <x v="1"/>
  </r>
  <r>
    <n v="5"/>
    <n v="136002"/>
    <x v="5"/>
    <n v="6275"/>
    <n v="195400"/>
    <n v="60"/>
    <n v="44"/>
    <x v="25"/>
    <n v="0"/>
    <s v=""/>
    <x v="1"/>
  </r>
  <r>
    <n v="5"/>
    <n v="136002"/>
    <x v="5"/>
    <n v="6275"/>
    <n v="195400"/>
    <n v="60"/>
    <n v="45"/>
    <x v="25"/>
    <n v="0"/>
    <s v=""/>
    <x v="1"/>
  </r>
  <r>
    <n v="5"/>
    <n v="136002"/>
    <x v="5"/>
    <n v="6275"/>
    <n v="195400"/>
    <n v="60"/>
    <n v="46"/>
    <x v="25"/>
    <n v="0"/>
    <s v=""/>
    <x v="1"/>
  </r>
  <r>
    <n v="5"/>
    <n v="136002"/>
    <x v="5"/>
    <n v="6275"/>
    <n v="195400"/>
    <n v="60"/>
    <n v="47"/>
    <x v="25"/>
    <n v="0"/>
    <s v=""/>
    <x v="1"/>
  </r>
  <r>
    <n v="5"/>
    <n v="136002"/>
    <x v="5"/>
    <n v="6275"/>
    <n v="195400"/>
    <n v="60"/>
    <n v="48"/>
    <x v="25"/>
    <n v="0"/>
    <s v=""/>
    <x v="1"/>
  </r>
  <r>
    <n v="5"/>
    <n v="136002"/>
    <x v="5"/>
    <n v="6275"/>
    <n v="195400"/>
    <n v="60"/>
    <n v="49"/>
    <x v="25"/>
    <n v="0"/>
    <s v=""/>
    <x v="1"/>
  </r>
  <r>
    <n v="5"/>
    <n v="136002"/>
    <x v="5"/>
    <n v="6275"/>
    <n v="195400"/>
    <n v="60"/>
    <n v="50"/>
    <x v="25"/>
    <n v="0"/>
    <s v=""/>
    <x v="1"/>
  </r>
  <r>
    <n v="6"/>
    <n v="145015"/>
    <x v="6"/>
    <n v="7903"/>
    <n v="126000"/>
    <n v="60"/>
    <n v="17"/>
    <x v="15"/>
    <n v="-6515354"/>
    <n v="-6515354"/>
    <x v="2"/>
  </r>
  <r>
    <n v="6"/>
    <n v="145015"/>
    <x v="6"/>
    <n v="7903"/>
    <n v="126000"/>
    <n v="60"/>
    <n v="1"/>
    <x v="1"/>
    <n v="0"/>
    <s v=""/>
    <x v="1"/>
  </r>
  <r>
    <n v="6"/>
    <n v="145015"/>
    <x v="6"/>
    <n v="7903"/>
    <n v="126000"/>
    <n v="60"/>
    <n v="2"/>
    <x v="2"/>
    <n v="0"/>
    <s v=""/>
    <x v="1"/>
  </r>
  <r>
    <n v="6"/>
    <n v="145015"/>
    <x v="6"/>
    <n v="7903"/>
    <n v="126000"/>
    <n v="60"/>
    <n v="3"/>
    <x v="3"/>
    <n v="0"/>
    <s v=""/>
    <x v="1"/>
  </r>
  <r>
    <n v="6"/>
    <n v="145015"/>
    <x v="6"/>
    <n v="7903"/>
    <n v="126000"/>
    <n v="60"/>
    <n v="4"/>
    <x v="4"/>
    <n v="0"/>
    <s v=""/>
    <x v="1"/>
  </r>
  <r>
    <n v="6"/>
    <n v="145015"/>
    <x v="6"/>
    <n v="7903"/>
    <n v="126000"/>
    <n v="60"/>
    <n v="5"/>
    <x v="5"/>
    <n v="0"/>
    <s v=""/>
    <x v="1"/>
  </r>
  <r>
    <n v="6"/>
    <n v="145015"/>
    <x v="6"/>
    <n v="7903"/>
    <n v="126000"/>
    <n v="60"/>
    <n v="6"/>
    <x v="6"/>
    <n v="0"/>
    <s v=""/>
    <x v="1"/>
  </r>
  <r>
    <n v="6"/>
    <n v="145015"/>
    <x v="6"/>
    <n v="7903"/>
    <n v="126000"/>
    <n v="60"/>
    <n v="7"/>
    <x v="7"/>
    <n v="0"/>
    <s v=""/>
    <x v="1"/>
  </r>
  <r>
    <n v="6"/>
    <n v="145015"/>
    <x v="6"/>
    <n v="7903"/>
    <n v="126000"/>
    <n v="60"/>
    <n v="8"/>
    <x v="8"/>
    <n v="0"/>
    <s v=""/>
    <x v="1"/>
  </r>
  <r>
    <n v="6"/>
    <n v="145015"/>
    <x v="6"/>
    <n v="7903"/>
    <n v="126000"/>
    <n v="60"/>
    <n v="9"/>
    <x v="9"/>
    <n v="0"/>
    <s v=""/>
    <x v="1"/>
  </r>
  <r>
    <n v="6"/>
    <n v="145015"/>
    <x v="6"/>
    <n v="7903"/>
    <n v="126000"/>
    <n v="60"/>
    <n v="12"/>
    <x v="11"/>
    <n v="0"/>
    <s v=""/>
    <x v="1"/>
  </r>
  <r>
    <n v="6"/>
    <n v="145015"/>
    <x v="6"/>
    <n v="7903"/>
    <n v="126000"/>
    <n v="60"/>
    <n v="13"/>
    <x v="12"/>
    <n v="0"/>
    <s v=""/>
    <x v="1"/>
  </r>
  <r>
    <n v="6"/>
    <n v="145015"/>
    <x v="6"/>
    <n v="7903"/>
    <n v="126000"/>
    <n v="60"/>
    <n v="14"/>
    <x v="13"/>
    <n v="0"/>
    <s v=""/>
    <x v="1"/>
  </r>
  <r>
    <n v="6"/>
    <n v="145015"/>
    <x v="6"/>
    <n v="7903"/>
    <n v="126000"/>
    <n v="60"/>
    <n v="15"/>
    <x v="27"/>
    <n v="0"/>
    <s v=""/>
    <x v="1"/>
  </r>
  <r>
    <n v="6"/>
    <n v="145015"/>
    <x v="6"/>
    <n v="7903"/>
    <n v="126000"/>
    <n v="60"/>
    <n v="16"/>
    <x v="14"/>
    <n v="0"/>
    <s v=""/>
    <x v="1"/>
  </r>
  <r>
    <n v="6"/>
    <n v="145015"/>
    <x v="6"/>
    <n v="7903"/>
    <n v="126000"/>
    <n v="60"/>
    <n v="18"/>
    <x v="16"/>
    <n v="0"/>
    <s v=""/>
    <x v="1"/>
  </r>
  <r>
    <n v="6"/>
    <n v="145015"/>
    <x v="6"/>
    <n v="7903"/>
    <n v="126000"/>
    <n v="60"/>
    <n v="19"/>
    <x v="17"/>
    <n v="0"/>
    <s v=""/>
    <x v="1"/>
  </r>
  <r>
    <n v="6"/>
    <n v="145015"/>
    <x v="6"/>
    <n v="7903"/>
    <n v="126000"/>
    <n v="60"/>
    <n v="20"/>
    <x v="18"/>
    <n v="0"/>
    <s v=""/>
    <x v="1"/>
  </r>
  <r>
    <n v="6"/>
    <n v="145015"/>
    <x v="6"/>
    <n v="7903"/>
    <n v="126000"/>
    <n v="60"/>
    <n v="21"/>
    <x v="19"/>
    <n v="0"/>
    <s v=""/>
    <x v="1"/>
  </r>
  <r>
    <n v="6"/>
    <n v="145015"/>
    <x v="6"/>
    <n v="7903"/>
    <n v="126000"/>
    <n v="60"/>
    <n v="22"/>
    <x v="20"/>
    <n v="1602717"/>
    <n v="1602717"/>
    <x v="1"/>
  </r>
  <r>
    <n v="6"/>
    <n v="145015"/>
    <x v="6"/>
    <n v="7903"/>
    <n v="126000"/>
    <n v="60"/>
    <n v="23"/>
    <x v="21"/>
    <n v="0"/>
    <s v=""/>
    <x v="1"/>
  </r>
  <r>
    <n v="6"/>
    <n v="145015"/>
    <x v="6"/>
    <n v="7903"/>
    <n v="126000"/>
    <n v="60"/>
    <n v="24"/>
    <x v="22"/>
    <n v="0"/>
    <s v=""/>
    <x v="1"/>
  </r>
  <r>
    <n v="6"/>
    <n v="145015"/>
    <x v="6"/>
    <n v="7903"/>
    <n v="126000"/>
    <n v="60"/>
    <n v="25"/>
    <x v="23"/>
    <n v="0"/>
    <s v=""/>
    <x v="1"/>
  </r>
  <r>
    <n v="6"/>
    <n v="145015"/>
    <x v="6"/>
    <n v="7903"/>
    <n v="126000"/>
    <n v="60"/>
    <n v="26"/>
    <x v="24"/>
    <n v="0"/>
    <s v=""/>
    <x v="1"/>
  </r>
  <r>
    <n v="6"/>
    <n v="145015"/>
    <x v="6"/>
    <n v="7903"/>
    <n v="126000"/>
    <n v="60"/>
    <n v="28"/>
    <x v="25"/>
    <n v="0"/>
    <s v=""/>
    <x v="1"/>
  </r>
  <r>
    <n v="6"/>
    <n v="145015"/>
    <x v="6"/>
    <n v="7903"/>
    <n v="126000"/>
    <n v="60"/>
    <n v="29"/>
    <x v="25"/>
    <n v="0"/>
    <s v=""/>
    <x v="1"/>
  </r>
  <r>
    <n v="6"/>
    <n v="145015"/>
    <x v="6"/>
    <n v="7903"/>
    <n v="126000"/>
    <n v="60"/>
    <n v="30"/>
    <x v="25"/>
    <n v="0"/>
    <s v=""/>
    <x v="1"/>
  </r>
  <r>
    <n v="6"/>
    <n v="145015"/>
    <x v="6"/>
    <n v="7903"/>
    <n v="126000"/>
    <n v="60"/>
    <n v="31"/>
    <x v="25"/>
    <n v="0"/>
    <s v=""/>
    <x v="1"/>
  </r>
  <r>
    <n v="6"/>
    <n v="145015"/>
    <x v="6"/>
    <n v="7903"/>
    <n v="126000"/>
    <n v="60"/>
    <n v="32"/>
    <x v="25"/>
    <n v="0"/>
    <s v=""/>
    <x v="1"/>
  </r>
  <r>
    <n v="6"/>
    <n v="145015"/>
    <x v="6"/>
    <n v="7903"/>
    <n v="126000"/>
    <n v="60"/>
    <n v="33"/>
    <x v="25"/>
    <n v="0"/>
    <s v=""/>
    <x v="1"/>
  </r>
  <r>
    <n v="6"/>
    <n v="145015"/>
    <x v="6"/>
    <n v="7903"/>
    <n v="126000"/>
    <n v="60"/>
    <n v="34"/>
    <x v="25"/>
    <n v="0"/>
    <s v=""/>
    <x v="1"/>
  </r>
  <r>
    <n v="6"/>
    <n v="145015"/>
    <x v="6"/>
    <n v="7903"/>
    <n v="126000"/>
    <n v="60"/>
    <n v="35"/>
    <x v="25"/>
    <n v="0"/>
    <s v=""/>
    <x v="1"/>
  </r>
  <r>
    <n v="6"/>
    <n v="145015"/>
    <x v="6"/>
    <n v="7903"/>
    <n v="126000"/>
    <n v="60"/>
    <n v="36"/>
    <x v="25"/>
    <n v="0"/>
    <s v=""/>
    <x v="1"/>
  </r>
  <r>
    <n v="6"/>
    <n v="145015"/>
    <x v="6"/>
    <n v="7903"/>
    <n v="126000"/>
    <n v="60"/>
    <n v="37"/>
    <x v="25"/>
    <n v="0"/>
    <s v=""/>
    <x v="1"/>
  </r>
  <r>
    <n v="6"/>
    <n v="145015"/>
    <x v="6"/>
    <n v="7903"/>
    <n v="126000"/>
    <n v="60"/>
    <n v="38"/>
    <x v="25"/>
    <n v="0"/>
    <s v=""/>
    <x v="1"/>
  </r>
  <r>
    <n v="6"/>
    <n v="145015"/>
    <x v="6"/>
    <n v="7903"/>
    <n v="126000"/>
    <n v="60"/>
    <n v="39"/>
    <x v="25"/>
    <n v="0"/>
    <s v=""/>
    <x v="1"/>
  </r>
  <r>
    <n v="6"/>
    <n v="145015"/>
    <x v="6"/>
    <n v="7903"/>
    <n v="126000"/>
    <n v="60"/>
    <n v="40"/>
    <x v="25"/>
    <n v="0"/>
    <s v=""/>
    <x v="1"/>
  </r>
  <r>
    <n v="6"/>
    <n v="145015"/>
    <x v="6"/>
    <n v="7903"/>
    <n v="126000"/>
    <n v="60"/>
    <n v="41"/>
    <x v="25"/>
    <n v="0"/>
    <s v=""/>
    <x v="1"/>
  </r>
  <r>
    <n v="6"/>
    <n v="145015"/>
    <x v="6"/>
    <n v="7903"/>
    <n v="126000"/>
    <n v="60"/>
    <n v="42"/>
    <x v="25"/>
    <n v="0"/>
    <s v=""/>
    <x v="1"/>
  </r>
  <r>
    <n v="6"/>
    <n v="145015"/>
    <x v="6"/>
    <n v="7903"/>
    <n v="126000"/>
    <n v="60"/>
    <n v="43"/>
    <x v="25"/>
    <n v="0"/>
    <s v=""/>
    <x v="1"/>
  </r>
  <r>
    <n v="6"/>
    <n v="145015"/>
    <x v="6"/>
    <n v="7903"/>
    <n v="126000"/>
    <n v="60"/>
    <n v="44"/>
    <x v="25"/>
    <n v="0"/>
    <s v=""/>
    <x v="1"/>
  </r>
  <r>
    <n v="6"/>
    <n v="145015"/>
    <x v="6"/>
    <n v="7903"/>
    <n v="126000"/>
    <n v="60"/>
    <n v="45"/>
    <x v="25"/>
    <n v="0"/>
    <s v=""/>
    <x v="1"/>
  </r>
  <r>
    <n v="6"/>
    <n v="145015"/>
    <x v="6"/>
    <n v="7903"/>
    <n v="126000"/>
    <n v="60"/>
    <n v="46"/>
    <x v="25"/>
    <n v="0"/>
    <s v=""/>
    <x v="1"/>
  </r>
  <r>
    <n v="6"/>
    <n v="145015"/>
    <x v="6"/>
    <n v="7903"/>
    <n v="126000"/>
    <n v="60"/>
    <n v="47"/>
    <x v="25"/>
    <n v="0"/>
    <s v=""/>
    <x v="1"/>
  </r>
  <r>
    <n v="6"/>
    <n v="145015"/>
    <x v="6"/>
    <n v="7903"/>
    <n v="126000"/>
    <n v="60"/>
    <n v="48"/>
    <x v="25"/>
    <n v="0"/>
    <s v=""/>
    <x v="1"/>
  </r>
  <r>
    <n v="6"/>
    <n v="145015"/>
    <x v="6"/>
    <n v="7903"/>
    <n v="126000"/>
    <n v="60"/>
    <n v="49"/>
    <x v="25"/>
    <n v="0"/>
    <s v=""/>
    <x v="1"/>
  </r>
  <r>
    <n v="6"/>
    <n v="145015"/>
    <x v="6"/>
    <n v="7903"/>
    <n v="126000"/>
    <n v="60"/>
    <n v="50"/>
    <x v="25"/>
    <n v="0"/>
    <s v=""/>
    <x v="1"/>
  </r>
  <r>
    <n v="6"/>
    <n v="145015"/>
    <x v="6"/>
    <n v="7903"/>
    <n v="126000"/>
    <n v="60"/>
    <n v="27"/>
    <x v="25"/>
    <n v="0"/>
    <s v=""/>
    <x v="1"/>
  </r>
  <r>
    <n v="6"/>
    <n v="145015"/>
    <x v="6"/>
    <n v="7903"/>
    <n v="126000"/>
    <n v="60"/>
    <n v="10"/>
    <x v="10"/>
    <n v="2972341"/>
    <n v="2972341"/>
    <x v="1"/>
  </r>
  <r>
    <n v="6"/>
    <n v="145015"/>
    <x v="6"/>
    <n v="7903"/>
    <n v="126000"/>
    <n v="60"/>
    <n v="11"/>
    <x v="26"/>
    <n v="25779505"/>
    <n v="25779505"/>
    <x v="1"/>
  </r>
  <r>
    <n v="7"/>
    <n v="145017"/>
    <x v="7"/>
    <n v="5024"/>
    <n v="79800"/>
    <n v="60"/>
    <n v="1"/>
    <x v="1"/>
    <n v="0"/>
    <s v=""/>
    <x v="1"/>
  </r>
  <r>
    <n v="7"/>
    <n v="145017"/>
    <x v="7"/>
    <n v="5024"/>
    <n v="79800"/>
    <n v="60"/>
    <n v="2"/>
    <x v="2"/>
    <n v="0"/>
    <s v=""/>
    <x v="1"/>
  </r>
  <r>
    <n v="7"/>
    <n v="145017"/>
    <x v="7"/>
    <n v="5024"/>
    <n v="79800"/>
    <n v="60"/>
    <n v="3"/>
    <x v="3"/>
    <n v="0"/>
    <s v=""/>
    <x v="1"/>
  </r>
  <r>
    <n v="7"/>
    <n v="145017"/>
    <x v="7"/>
    <n v="5024"/>
    <n v="79800"/>
    <n v="60"/>
    <n v="4"/>
    <x v="4"/>
    <n v="0"/>
    <s v=""/>
    <x v="1"/>
  </r>
  <r>
    <n v="7"/>
    <n v="145017"/>
    <x v="7"/>
    <n v="5024"/>
    <n v="79800"/>
    <n v="60"/>
    <n v="5"/>
    <x v="5"/>
    <n v="0"/>
    <s v=""/>
    <x v="1"/>
  </r>
  <r>
    <n v="7"/>
    <n v="145017"/>
    <x v="7"/>
    <n v="5024"/>
    <n v="79800"/>
    <n v="60"/>
    <n v="6"/>
    <x v="6"/>
    <n v="0"/>
    <s v=""/>
    <x v="1"/>
  </r>
  <r>
    <n v="7"/>
    <n v="145017"/>
    <x v="7"/>
    <n v="5024"/>
    <n v="79800"/>
    <n v="60"/>
    <n v="7"/>
    <x v="7"/>
    <n v="0"/>
    <s v=""/>
    <x v="1"/>
  </r>
  <r>
    <n v="7"/>
    <n v="145017"/>
    <x v="7"/>
    <n v="5024"/>
    <n v="79800"/>
    <n v="60"/>
    <n v="8"/>
    <x v="8"/>
    <n v="0"/>
    <s v=""/>
    <x v="1"/>
  </r>
  <r>
    <n v="7"/>
    <n v="145017"/>
    <x v="7"/>
    <n v="5024"/>
    <n v="79800"/>
    <n v="60"/>
    <n v="9"/>
    <x v="9"/>
    <n v="0"/>
    <s v=""/>
    <x v="1"/>
  </r>
  <r>
    <n v="7"/>
    <n v="145017"/>
    <x v="7"/>
    <n v="5024"/>
    <n v="79800"/>
    <n v="60"/>
    <n v="10"/>
    <x v="10"/>
    <n v="0"/>
    <s v=""/>
    <x v="1"/>
  </r>
  <r>
    <n v="7"/>
    <n v="145017"/>
    <x v="7"/>
    <n v="5024"/>
    <n v="79800"/>
    <n v="60"/>
    <n v="12"/>
    <x v="11"/>
    <n v="0"/>
    <s v=""/>
    <x v="1"/>
  </r>
  <r>
    <n v="7"/>
    <n v="145017"/>
    <x v="7"/>
    <n v="5024"/>
    <n v="79800"/>
    <n v="60"/>
    <n v="13"/>
    <x v="12"/>
    <n v="0"/>
    <s v=""/>
    <x v="1"/>
  </r>
  <r>
    <n v="7"/>
    <n v="145017"/>
    <x v="7"/>
    <n v="5024"/>
    <n v="79800"/>
    <n v="60"/>
    <n v="14"/>
    <x v="13"/>
    <n v="0"/>
    <s v=""/>
    <x v="1"/>
  </r>
  <r>
    <n v="7"/>
    <n v="145017"/>
    <x v="7"/>
    <n v="5024"/>
    <n v="79800"/>
    <n v="60"/>
    <n v="15"/>
    <x v="27"/>
    <n v="0"/>
    <s v=""/>
    <x v="1"/>
  </r>
  <r>
    <n v="7"/>
    <n v="145017"/>
    <x v="7"/>
    <n v="5024"/>
    <n v="79800"/>
    <n v="60"/>
    <n v="16"/>
    <x v="14"/>
    <n v="0"/>
    <s v=""/>
    <x v="1"/>
  </r>
  <r>
    <n v="7"/>
    <n v="145017"/>
    <x v="7"/>
    <n v="5024"/>
    <n v="79800"/>
    <n v="60"/>
    <n v="17"/>
    <x v="15"/>
    <n v="0"/>
    <s v=""/>
    <x v="1"/>
  </r>
  <r>
    <n v="7"/>
    <n v="145017"/>
    <x v="7"/>
    <n v="5024"/>
    <n v="79800"/>
    <n v="60"/>
    <n v="18"/>
    <x v="16"/>
    <n v="0"/>
    <s v=""/>
    <x v="1"/>
  </r>
  <r>
    <n v="7"/>
    <n v="145017"/>
    <x v="7"/>
    <n v="5024"/>
    <n v="79800"/>
    <n v="60"/>
    <n v="19"/>
    <x v="17"/>
    <n v="0"/>
    <s v=""/>
    <x v="1"/>
  </r>
  <r>
    <n v="7"/>
    <n v="145017"/>
    <x v="7"/>
    <n v="5024"/>
    <n v="79800"/>
    <n v="60"/>
    <n v="20"/>
    <x v="18"/>
    <n v="0"/>
    <s v=""/>
    <x v="1"/>
  </r>
  <r>
    <n v="7"/>
    <n v="145017"/>
    <x v="7"/>
    <n v="5024"/>
    <n v="79800"/>
    <n v="60"/>
    <n v="21"/>
    <x v="19"/>
    <n v="0"/>
    <s v=""/>
    <x v="1"/>
  </r>
  <r>
    <n v="7"/>
    <n v="145017"/>
    <x v="7"/>
    <n v="5024"/>
    <n v="79800"/>
    <n v="60"/>
    <n v="22"/>
    <x v="20"/>
    <n v="25700"/>
    <n v="25700"/>
    <x v="2"/>
  </r>
  <r>
    <n v="7"/>
    <n v="145017"/>
    <x v="7"/>
    <n v="5024"/>
    <n v="79800"/>
    <n v="60"/>
    <n v="23"/>
    <x v="21"/>
    <n v="0"/>
    <s v=""/>
    <x v="1"/>
  </r>
  <r>
    <n v="7"/>
    <n v="145017"/>
    <x v="7"/>
    <n v="5024"/>
    <n v="79800"/>
    <n v="60"/>
    <n v="24"/>
    <x v="22"/>
    <n v="0"/>
    <s v=""/>
    <x v="1"/>
  </r>
  <r>
    <n v="7"/>
    <n v="145017"/>
    <x v="7"/>
    <n v="5024"/>
    <n v="79800"/>
    <n v="60"/>
    <n v="25"/>
    <x v="23"/>
    <n v="0"/>
    <s v=""/>
    <x v="1"/>
  </r>
  <r>
    <n v="7"/>
    <n v="145017"/>
    <x v="7"/>
    <n v="5024"/>
    <n v="79800"/>
    <n v="60"/>
    <n v="26"/>
    <x v="24"/>
    <n v="0"/>
    <s v=""/>
    <x v="1"/>
  </r>
  <r>
    <n v="7"/>
    <n v="145017"/>
    <x v="7"/>
    <n v="5024"/>
    <n v="79800"/>
    <n v="60"/>
    <n v="28"/>
    <x v="25"/>
    <n v="0"/>
    <s v=""/>
    <x v="1"/>
  </r>
  <r>
    <n v="7"/>
    <n v="145017"/>
    <x v="7"/>
    <n v="5024"/>
    <n v="79800"/>
    <n v="60"/>
    <n v="29"/>
    <x v="25"/>
    <n v="0"/>
    <s v=""/>
    <x v="1"/>
  </r>
  <r>
    <n v="7"/>
    <n v="145017"/>
    <x v="7"/>
    <n v="5024"/>
    <n v="79800"/>
    <n v="60"/>
    <n v="30"/>
    <x v="25"/>
    <n v="0"/>
    <s v=""/>
    <x v="1"/>
  </r>
  <r>
    <n v="7"/>
    <n v="145017"/>
    <x v="7"/>
    <n v="5024"/>
    <n v="79800"/>
    <n v="60"/>
    <n v="31"/>
    <x v="25"/>
    <n v="0"/>
    <s v=""/>
    <x v="1"/>
  </r>
  <r>
    <n v="7"/>
    <n v="145017"/>
    <x v="7"/>
    <n v="5024"/>
    <n v="79800"/>
    <n v="60"/>
    <n v="32"/>
    <x v="25"/>
    <n v="0"/>
    <s v=""/>
    <x v="1"/>
  </r>
  <r>
    <n v="7"/>
    <n v="145017"/>
    <x v="7"/>
    <n v="5024"/>
    <n v="79800"/>
    <n v="60"/>
    <n v="33"/>
    <x v="25"/>
    <n v="0"/>
    <s v=""/>
    <x v="1"/>
  </r>
  <r>
    <n v="7"/>
    <n v="145017"/>
    <x v="7"/>
    <n v="5024"/>
    <n v="79800"/>
    <n v="60"/>
    <n v="34"/>
    <x v="25"/>
    <n v="0"/>
    <s v=""/>
    <x v="1"/>
  </r>
  <r>
    <n v="7"/>
    <n v="145017"/>
    <x v="7"/>
    <n v="5024"/>
    <n v="79800"/>
    <n v="60"/>
    <n v="35"/>
    <x v="25"/>
    <n v="0"/>
    <s v=""/>
    <x v="1"/>
  </r>
  <r>
    <n v="7"/>
    <n v="145017"/>
    <x v="7"/>
    <n v="5024"/>
    <n v="79800"/>
    <n v="60"/>
    <n v="36"/>
    <x v="25"/>
    <n v="0"/>
    <s v=""/>
    <x v="1"/>
  </r>
  <r>
    <n v="7"/>
    <n v="145017"/>
    <x v="7"/>
    <n v="5024"/>
    <n v="79800"/>
    <n v="60"/>
    <n v="37"/>
    <x v="25"/>
    <n v="0"/>
    <s v=""/>
    <x v="1"/>
  </r>
  <r>
    <n v="7"/>
    <n v="145017"/>
    <x v="7"/>
    <n v="5024"/>
    <n v="79800"/>
    <n v="60"/>
    <n v="38"/>
    <x v="25"/>
    <n v="0"/>
    <s v=""/>
    <x v="1"/>
  </r>
  <r>
    <n v="7"/>
    <n v="145017"/>
    <x v="7"/>
    <n v="5024"/>
    <n v="79800"/>
    <n v="60"/>
    <n v="39"/>
    <x v="25"/>
    <n v="0"/>
    <s v=""/>
    <x v="1"/>
  </r>
  <r>
    <n v="7"/>
    <n v="145017"/>
    <x v="7"/>
    <n v="5024"/>
    <n v="79800"/>
    <n v="60"/>
    <n v="40"/>
    <x v="25"/>
    <n v="0"/>
    <s v=""/>
    <x v="1"/>
  </r>
  <r>
    <n v="7"/>
    <n v="145017"/>
    <x v="7"/>
    <n v="5024"/>
    <n v="79800"/>
    <n v="60"/>
    <n v="41"/>
    <x v="25"/>
    <n v="0"/>
    <s v=""/>
    <x v="1"/>
  </r>
  <r>
    <n v="7"/>
    <n v="145017"/>
    <x v="7"/>
    <n v="5024"/>
    <n v="79800"/>
    <n v="60"/>
    <n v="42"/>
    <x v="25"/>
    <n v="0"/>
    <s v=""/>
    <x v="1"/>
  </r>
  <r>
    <n v="7"/>
    <n v="145017"/>
    <x v="7"/>
    <n v="5024"/>
    <n v="79800"/>
    <n v="60"/>
    <n v="43"/>
    <x v="25"/>
    <n v="0"/>
    <s v=""/>
    <x v="1"/>
  </r>
  <r>
    <n v="7"/>
    <n v="145017"/>
    <x v="7"/>
    <n v="5024"/>
    <n v="79800"/>
    <n v="60"/>
    <n v="44"/>
    <x v="25"/>
    <n v="0"/>
    <s v=""/>
    <x v="1"/>
  </r>
  <r>
    <n v="7"/>
    <n v="145017"/>
    <x v="7"/>
    <n v="5024"/>
    <n v="79800"/>
    <n v="60"/>
    <n v="45"/>
    <x v="25"/>
    <n v="0"/>
    <s v=""/>
    <x v="1"/>
  </r>
  <r>
    <n v="7"/>
    <n v="145017"/>
    <x v="7"/>
    <n v="5024"/>
    <n v="79800"/>
    <n v="60"/>
    <n v="46"/>
    <x v="25"/>
    <n v="0"/>
    <s v=""/>
    <x v="1"/>
  </r>
  <r>
    <n v="7"/>
    <n v="145017"/>
    <x v="7"/>
    <n v="5024"/>
    <n v="79800"/>
    <n v="60"/>
    <n v="47"/>
    <x v="25"/>
    <n v="0"/>
    <s v=""/>
    <x v="1"/>
  </r>
  <r>
    <n v="7"/>
    <n v="145017"/>
    <x v="7"/>
    <n v="5024"/>
    <n v="79800"/>
    <n v="60"/>
    <n v="48"/>
    <x v="25"/>
    <n v="0"/>
    <s v=""/>
    <x v="1"/>
  </r>
  <r>
    <n v="7"/>
    <n v="145017"/>
    <x v="7"/>
    <n v="5024"/>
    <n v="79800"/>
    <n v="60"/>
    <n v="49"/>
    <x v="25"/>
    <n v="0"/>
    <s v=""/>
    <x v="1"/>
  </r>
  <r>
    <n v="7"/>
    <n v="145017"/>
    <x v="7"/>
    <n v="5024"/>
    <n v="79800"/>
    <n v="60"/>
    <n v="50"/>
    <x v="25"/>
    <n v="0"/>
    <s v=""/>
    <x v="1"/>
  </r>
  <r>
    <n v="7"/>
    <n v="145017"/>
    <x v="7"/>
    <n v="5024"/>
    <n v="79800"/>
    <n v="60"/>
    <n v="27"/>
    <x v="25"/>
    <n v="0"/>
    <s v=""/>
    <x v="1"/>
  </r>
  <r>
    <n v="7"/>
    <n v="145017"/>
    <x v="7"/>
    <n v="5024"/>
    <n v="79800"/>
    <n v="60"/>
    <n v="11"/>
    <x v="26"/>
    <n v="4166253"/>
    <n v="4166253"/>
    <x v="1"/>
  </r>
  <r>
    <n v="8"/>
    <n v="145019"/>
    <x v="8"/>
    <n v="4023"/>
    <n v="53500"/>
    <n v="60"/>
    <n v="1"/>
    <x v="1"/>
    <n v="0"/>
    <s v=""/>
    <x v="1"/>
  </r>
  <r>
    <n v="8"/>
    <n v="145019"/>
    <x v="8"/>
    <n v="4023"/>
    <n v="53500"/>
    <n v="60"/>
    <n v="2"/>
    <x v="2"/>
    <n v="0"/>
    <s v=""/>
    <x v="1"/>
  </r>
  <r>
    <n v="8"/>
    <n v="145019"/>
    <x v="8"/>
    <n v="4023"/>
    <n v="53500"/>
    <n v="60"/>
    <n v="3"/>
    <x v="3"/>
    <n v="0"/>
    <s v=""/>
    <x v="1"/>
  </r>
  <r>
    <n v="8"/>
    <n v="145019"/>
    <x v="8"/>
    <n v="4023"/>
    <n v="53500"/>
    <n v="60"/>
    <n v="4"/>
    <x v="4"/>
    <n v="0"/>
    <s v=""/>
    <x v="1"/>
  </r>
  <r>
    <n v="8"/>
    <n v="145019"/>
    <x v="8"/>
    <n v="4023"/>
    <n v="53500"/>
    <n v="60"/>
    <n v="5"/>
    <x v="5"/>
    <n v="0"/>
    <s v=""/>
    <x v="1"/>
  </r>
  <r>
    <n v="8"/>
    <n v="145019"/>
    <x v="8"/>
    <n v="4023"/>
    <n v="53500"/>
    <n v="60"/>
    <n v="6"/>
    <x v="6"/>
    <n v="0"/>
    <s v=""/>
    <x v="1"/>
  </r>
  <r>
    <n v="8"/>
    <n v="145019"/>
    <x v="8"/>
    <n v="4023"/>
    <n v="53500"/>
    <n v="60"/>
    <n v="7"/>
    <x v="7"/>
    <n v="0"/>
    <s v=""/>
    <x v="1"/>
  </r>
  <r>
    <n v="8"/>
    <n v="145019"/>
    <x v="8"/>
    <n v="4023"/>
    <n v="53500"/>
    <n v="60"/>
    <n v="8"/>
    <x v="8"/>
    <n v="0"/>
    <s v=""/>
    <x v="1"/>
  </r>
  <r>
    <n v="8"/>
    <n v="145019"/>
    <x v="8"/>
    <n v="4023"/>
    <n v="53500"/>
    <n v="60"/>
    <n v="9"/>
    <x v="9"/>
    <n v="0"/>
    <s v=""/>
    <x v="1"/>
  </r>
  <r>
    <n v="8"/>
    <n v="145019"/>
    <x v="8"/>
    <n v="4023"/>
    <n v="53500"/>
    <n v="60"/>
    <n v="10"/>
    <x v="10"/>
    <n v="0"/>
    <s v=""/>
    <x v="1"/>
  </r>
  <r>
    <n v="8"/>
    <n v="145019"/>
    <x v="8"/>
    <n v="4023"/>
    <n v="53500"/>
    <n v="60"/>
    <n v="12"/>
    <x v="11"/>
    <n v="0"/>
    <s v=""/>
    <x v="1"/>
  </r>
  <r>
    <n v="8"/>
    <n v="145019"/>
    <x v="8"/>
    <n v="4023"/>
    <n v="53500"/>
    <n v="60"/>
    <n v="13"/>
    <x v="12"/>
    <n v="0"/>
    <s v=""/>
    <x v="1"/>
  </r>
  <r>
    <n v="8"/>
    <n v="145019"/>
    <x v="8"/>
    <n v="4023"/>
    <n v="53500"/>
    <n v="60"/>
    <n v="15"/>
    <x v="27"/>
    <n v="0"/>
    <s v=""/>
    <x v="1"/>
  </r>
  <r>
    <n v="8"/>
    <n v="145019"/>
    <x v="8"/>
    <n v="4023"/>
    <n v="53500"/>
    <n v="60"/>
    <n v="16"/>
    <x v="14"/>
    <n v="0"/>
    <s v=""/>
    <x v="1"/>
  </r>
  <r>
    <n v="8"/>
    <n v="145019"/>
    <x v="8"/>
    <n v="4023"/>
    <n v="53500"/>
    <n v="60"/>
    <n v="17"/>
    <x v="15"/>
    <n v="0"/>
    <s v=""/>
    <x v="1"/>
  </r>
  <r>
    <n v="8"/>
    <n v="145019"/>
    <x v="8"/>
    <n v="4023"/>
    <n v="53500"/>
    <n v="60"/>
    <n v="18"/>
    <x v="16"/>
    <n v="0"/>
    <s v=""/>
    <x v="1"/>
  </r>
  <r>
    <n v="8"/>
    <n v="145019"/>
    <x v="8"/>
    <n v="4023"/>
    <n v="53500"/>
    <n v="60"/>
    <n v="19"/>
    <x v="17"/>
    <n v="0"/>
    <s v=""/>
    <x v="1"/>
  </r>
  <r>
    <n v="8"/>
    <n v="145019"/>
    <x v="8"/>
    <n v="4023"/>
    <n v="53500"/>
    <n v="60"/>
    <n v="20"/>
    <x v="18"/>
    <n v="0"/>
    <s v=""/>
    <x v="1"/>
  </r>
  <r>
    <n v="8"/>
    <n v="145019"/>
    <x v="8"/>
    <n v="4023"/>
    <n v="53500"/>
    <n v="60"/>
    <n v="21"/>
    <x v="19"/>
    <n v="0"/>
    <s v=""/>
    <x v="1"/>
  </r>
  <r>
    <n v="8"/>
    <n v="145019"/>
    <x v="8"/>
    <n v="4023"/>
    <n v="53500"/>
    <n v="60"/>
    <n v="14"/>
    <x v="13"/>
    <n v="15094657"/>
    <n v="15094657"/>
    <x v="2"/>
  </r>
  <r>
    <n v="8"/>
    <n v="145019"/>
    <x v="8"/>
    <n v="4023"/>
    <n v="53500"/>
    <n v="60"/>
    <n v="23"/>
    <x v="21"/>
    <n v="0"/>
    <s v=""/>
    <x v="1"/>
  </r>
  <r>
    <n v="8"/>
    <n v="145019"/>
    <x v="8"/>
    <n v="4023"/>
    <n v="53500"/>
    <n v="60"/>
    <n v="24"/>
    <x v="22"/>
    <n v="0"/>
    <s v=""/>
    <x v="1"/>
  </r>
  <r>
    <n v="8"/>
    <n v="145019"/>
    <x v="8"/>
    <n v="4023"/>
    <n v="53500"/>
    <n v="60"/>
    <n v="25"/>
    <x v="23"/>
    <n v="0"/>
    <s v=""/>
    <x v="1"/>
  </r>
  <r>
    <n v="8"/>
    <n v="145019"/>
    <x v="8"/>
    <n v="4023"/>
    <n v="53500"/>
    <n v="60"/>
    <n v="26"/>
    <x v="24"/>
    <n v="0"/>
    <s v=""/>
    <x v="1"/>
  </r>
  <r>
    <n v="8"/>
    <n v="145019"/>
    <x v="8"/>
    <n v="4023"/>
    <n v="53500"/>
    <n v="60"/>
    <n v="28"/>
    <x v="25"/>
    <n v="0"/>
    <s v=""/>
    <x v="1"/>
  </r>
  <r>
    <n v="8"/>
    <n v="145019"/>
    <x v="8"/>
    <n v="4023"/>
    <n v="53500"/>
    <n v="60"/>
    <n v="29"/>
    <x v="25"/>
    <n v="0"/>
    <s v=""/>
    <x v="1"/>
  </r>
  <r>
    <n v="8"/>
    <n v="145019"/>
    <x v="8"/>
    <n v="4023"/>
    <n v="53500"/>
    <n v="60"/>
    <n v="30"/>
    <x v="25"/>
    <n v="0"/>
    <s v=""/>
    <x v="1"/>
  </r>
  <r>
    <n v="8"/>
    <n v="145019"/>
    <x v="8"/>
    <n v="4023"/>
    <n v="53500"/>
    <n v="60"/>
    <n v="31"/>
    <x v="25"/>
    <n v="0"/>
    <s v=""/>
    <x v="1"/>
  </r>
  <r>
    <n v="8"/>
    <n v="145019"/>
    <x v="8"/>
    <n v="4023"/>
    <n v="53500"/>
    <n v="60"/>
    <n v="32"/>
    <x v="25"/>
    <n v="0"/>
    <s v=""/>
    <x v="1"/>
  </r>
  <r>
    <n v="8"/>
    <n v="145019"/>
    <x v="8"/>
    <n v="4023"/>
    <n v="53500"/>
    <n v="60"/>
    <n v="33"/>
    <x v="25"/>
    <n v="0"/>
    <s v=""/>
    <x v="1"/>
  </r>
  <r>
    <n v="8"/>
    <n v="145019"/>
    <x v="8"/>
    <n v="4023"/>
    <n v="53500"/>
    <n v="60"/>
    <n v="34"/>
    <x v="25"/>
    <n v="0"/>
    <s v=""/>
    <x v="1"/>
  </r>
  <r>
    <n v="8"/>
    <n v="145019"/>
    <x v="8"/>
    <n v="4023"/>
    <n v="53500"/>
    <n v="60"/>
    <n v="35"/>
    <x v="25"/>
    <n v="0"/>
    <s v=""/>
    <x v="1"/>
  </r>
  <r>
    <n v="8"/>
    <n v="145019"/>
    <x v="8"/>
    <n v="4023"/>
    <n v="53500"/>
    <n v="60"/>
    <n v="36"/>
    <x v="25"/>
    <n v="0"/>
    <s v=""/>
    <x v="1"/>
  </r>
  <r>
    <n v="8"/>
    <n v="145019"/>
    <x v="8"/>
    <n v="4023"/>
    <n v="53500"/>
    <n v="60"/>
    <n v="37"/>
    <x v="25"/>
    <n v="0"/>
    <s v=""/>
    <x v="1"/>
  </r>
  <r>
    <n v="8"/>
    <n v="145019"/>
    <x v="8"/>
    <n v="4023"/>
    <n v="53500"/>
    <n v="60"/>
    <n v="38"/>
    <x v="25"/>
    <n v="0"/>
    <s v=""/>
    <x v="1"/>
  </r>
  <r>
    <n v="8"/>
    <n v="145019"/>
    <x v="8"/>
    <n v="4023"/>
    <n v="53500"/>
    <n v="60"/>
    <n v="39"/>
    <x v="25"/>
    <n v="0"/>
    <s v=""/>
    <x v="1"/>
  </r>
  <r>
    <n v="8"/>
    <n v="145019"/>
    <x v="8"/>
    <n v="4023"/>
    <n v="53500"/>
    <n v="60"/>
    <n v="40"/>
    <x v="25"/>
    <n v="0"/>
    <s v=""/>
    <x v="1"/>
  </r>
  <r>
    <n v="8"/>
    <n v="145019"/>
    <x v="8"/>
    <n v="4023"/>
    <n v="53500"/>
    <n v="60"/>
    <n v="41"/>
    <x v="25"/>
    <n v="0"/>
    <s v=""/>
    <x v="1"/>
  </r>
  <r>
    <n v="8"/>
    <n v="145019"/>
    <x v="8"/>
    <n v="4023"/>
    <n v="53500"/>
    <n v="60"/>
    <n v="42"/>
    <x v="25"/>
    <n v="0"/>
    <s v=""/>
    <x v="1"/>
  </r>
  <r>
    <n v="8"/>
    <n v="145019"/>
    <x v="8"/>
    <n v="4023"/>
    <n v="53500"/>
    <n v="60"/>
    <n v="43"/>
    <x v="25"/>
    <n v="0"/>
    <s v=""/>
    <x v="1"/>
  </r>
  <r>
    <n v="8"/>
    <n v="145019"/>
    <x v="8"/>
    <n v="4023"/>
    <n v="53500"/>
    <n v="60"/>
    <n v="44"/>
    <x v="25"/>
    <n v="0"/>
    <s v=""/>
    <x v="1"/>
  </r>
  <r>
    <n v="8"/>
    <n v="145019"/>
    <x v="8"/>
    <n v="4023"/>
    <n v="53500"/>
    <n v="60"/>
    <n v="45"/>
    <x v="25"/>
    <n v="0"/>
    <s v=""/>
    <x v="1"/>
  </r>
  <r>
    <n v="8"/>
    <n v="145019"/>
    <x v="8"/>
    <n v="4023"/>
    <n v="53500"/>
    <n v="60"/>
    <n v="46"/>
    <x v="25"/>
    <n v="0"/>
    <s v=""/>
    <x v="1"/>
  </r>
  <r>
    <n v="8"/>
    <n v="145019"/>
    <x v="8"/>
    <n v="4023"/>
    <n v="53500"/>
    <n v="60"/>
    <n v="47"/>
    <x v="25"/>
    <n v="0"/>
    <s v=""/>
    <x v="1"/>
  </r>
  <r>
    <n v="8"/>
    <n v="145019"/>
    <x v="8"/>
    <n v="4023"/>
    <n v="53500"/>
    <n v="60"/>
    <n v="48"/>
    <x v="25"/>
    <n v="0"/>
    <s v=""/>
    <x v="1"/>
  </r>
  <r>
    <n v="8"/>
    <n v="145019"/>
    <x v="8"/>
    <n v="4023"/>
    <n v="53500"/>
    <n v="60"/>
    <n v="49"/>
    <x v="25"/>
    <n v="0"/>
    <s v=""/>
    <x v="1"/>
  </r>
  <r>
    <n v="8"/>
    <n v="145019"/>
    <x v="8"/>
    <n v="4023"/>
    <n v="53500"/>
    <n v="60"/>
    <n v="50"/>
    <x v="25"/>
    <n v="0"/>
    <s v=""/>
    <x v="1"/>
  </r>
  <r>
    <n v="8"/>
    <n v="145019"/>
    <x v="8"/>
    <n v="4023"/>
    <n v="53500"/>
    <n v="60"/>
    <n v="22"/>
    <x v="20"/>
    <n v="18950905"/>
    <n v="18950905"/>
    <x v="1"/>
  </r>
  <r>
    <n v="8"/>
    <n v="145019"/>
    <x v="8"/>
    <n v="4023"/>
    <n v="53500"/>
    <n v="60"/>
    <n v="27"/>
    <x v="25"/>
    <n v="0"/>
    <s v=""/>
    <x v="1"/>
  </r>
  <r>
    <n v="8"/>
    <n v="145019"/>
    <x v="8"/>
    <n v="4023"/>
    <n v="53500"/>
    <n v="60"/>
    <n v="11"/>
    <x v="26"/>
    <n v="20017549"/>
    <n v="20017549"/>
    <x v="1"/>
  </r>
  <r>
    <n v="9"/>
    <n v="164010"/>
    <x v="9"/>
    <n v="7408"/>
    <n v="94750"/>
    <n v="60"/>
    <n v="10"/>
    <x v="10"/>
    <n v="-11732763"/>
    <n v="-11732763"/>
    <x v="2"/>
  </r>
  <r>
    <n v="9"/>
    <n v="164010"/>
    <x v="9"/>
    <n v="7408"/>
    <n v="94750"/>
    <n v="60"/>
    <n v="1"/>
    <x v="1"/>
    <n v="0"/>
    <s v=""/>
    <x v="1"/>
  </r>
  <r>
    <n v="9"/>
    <n v="164010"/>
    <x v="9"/>
    <n v="7408"/>
    <n v="94750"/>
    <n v="60"/>
    <n v="2"/>
    <x v="2"/>
    <n v="0"/>
    <s v=""/>
    <x v="1"/>
  </r>
  <r>
    <n v="9"/>
    <n v="164010"/>
    <x v="9"/>
    <n v="7408"/>
    <n v="94750"/>
    <n v="60"/>
    <n v="3"/>
    <x v="3"/>
    <n v="0"/>
    <s v=""/>
    <x v="1"/>
  </r>
  <r>
    <n v="9"/>
    <n v="164010"/>
    <x v="9"/>
    <n v="7408"/>
    <n v="94750"/>
    <n v="60"/>
    <n v="4"/>
    <x v="4"/>
    <n v="0"/>
    <s v=""/>
    <x v="1"/>
  </r>
  <r>
    <n v="9"/>
    <n v="164010"/>
    <x v="9"/>
    <n v="7408"/>
    <n v="94750"/>
    <n v="60"/>
    <n v="5"/>
    <x v="5"/>
    <n v="0"/>
    <s v=""/>
    <x v="1"/>
  </r>
  <r>
    <n v="9"/>
    <n v="164010"/>
    <x v="9"/>
    <n v="7408"/>
    <n v="94750"/>
    <n v="60"/>
    <n v="6"/>
    <x v="6"/>
    <n v="0"/>
    <s v=""/>
    <x v="1"/>
  </r>
  <r>
    <n v="9"/>
    <n v="164010"/>
    <x v="9"/>
    <n v="7408"/>
    <n v="94750"/>
    <n v="60"/>
    <n v="7"/>
    <x v="7"/>
    <n v="0"/>
    <s v=""/>
    <x v="1"/>
  </r>
  <r>
    <n v="9"/>
    <n v="164010"/>
    <x v="9"/>
    <n v="7408"/>
    <n v="94750"/>
    <n v="60"/>
    <n v="8"/>
    <x v="8"/>
    <n v="0"/>
    <s v=""/>
    <x v="1"/>
  </r>
  <r>
    <n v="9"/>
    <n v="164010"/>
    <x v="9"/>
    <n v="7408"/>
    <n v="94750"/>
    <n v="60"/>
    <n v="9"/>
    <x v="9"/>
    <n v="0"/>
    <s v=""/>
    <x v="1"/>
  </r>
  <r>
    <n v="9"/>
    <n v="164010"/>
    <x v="9"/>
    <n v="7408"/>
    <n v="94750"/>
    <n v="60"/>
    <n v="12"/>
    <x v="11"/>
    <n v="0"/>
    <s v=""/>
    <x v="1"/>
  </r>
  <r>
    <n v="9"/>
    <n v="164010"/>
    <x v="9"/>
    <n v="7408"/>
    <n v="94750"/>
    <n v="60"/>
    <n v="13"/>
    <x v="12"/>
    <n v="0"/>
    <s v=""/>
    <x v="1"/>
  </r>
  <r>
    <n v="9"/>
    <n v="164010"/>
    <x v="9"/>
    <n v="7408"/>
    <n v="94750"/>
    <n v="60"/>
    <n v="14"/>
    <x v="13"/>
    <n v="0"/>
    <s v=""/>
    <x v="1"/>
  </r>
  <r>
    <n v="9"/>
    <n v="164010"/>
    <x v="9"/>
    <n v="7408"/>
    <n v="94750"/>
    <n v="60"/>
    <n v="15"/>
    <x v="27"/>
    <n v="0"/>
    <s v=""/>
    <x v="1"/>
  </r>
  <r>
    <n v="9"/>
    <n v="164010"/>
    <x v="9"/>
    <n v="7408"/>
    <n v="94750"/>
    <n v="60"/>
    <n v="16"/>
    <x v="14"/>
    <n v="0"/>
    <s v=""/>
    <x v="1"/>
  </r>
  <r>
    <n v="9"/>
    <n v="164010"/>
    <x v="9"/>
    <n v="7408"/>
    <n v="94750"/>
    <n v="60"/>
    <n v="17"/>
    <x v="15"/>
    <n v="0"/>
    <s v=""/>
    <x v="1"/>
  </r>
  <r>
    <n v="9"/>
    <n v="164010"/>
    <x v="9"/>
    <n v="7408"/>
    <n v="94750"/>
    <n v="60"/>
    <n v="18"/>
    <x v="16"/>
    <n v="0"/>
    <s v=""/>
    <x v="1"/>
  </r>
  <r>
    <n v="9"/>
    <n v="164010"/>
    <x v="9"/>
    <n v="7408"/>
    <n v="94750"/>
    <n v="60"/>
    <n v="19"/>
    <x v="17"/>
    <n v="0"/>
    <s v=""/>
    <x v="1"/>
  </r>
  <r>
    <n v="9"/>
    <n v="164010"/>
    <x v="9"/>
    <n v="7408"/>
    <n v="94750"/>
    <n v="60"/>
    <n v="20"/>
    <x v="18"/>
    <n v="0"/>
    <s v=""/>
    <x v="1"/>
  </r>
  <r>
    <n v="9"/>
    <n v="164010"/>
    <x v="9"/>
    <n v="7408"/>
    <n v="94750"/>
    <n v="60"/>
    <n v="21"/>
    <x v="19"/>
    <n v="0"/>
    <s v=""/>
    <x v="1"/>
  </r>
  <r>
    <n v="9"/>
    <n v="164010"/>
    <x v="9"/>
    <n v="7408"/>
    <n v="94750"/>
    <n v="60"/>
    <n v="11"/>
    <x v="26"/>
    <n v="14545583"/>
    <n v="14545583"/>
    <x v="1"/>
  </r>
  <r>
    <n v="9"/>
    <n v="164010"/>
    <x v="9"/>
    <n v="7408"/>
    <n v="94750"/>
    <n v="60"/>
    <n v="23"/>
    <x v="21"/>
    <n v="0"/>
    <s v=""/>
    <x v="1"/>
  </r>
  <r>
    <n v="9"/>
    <n v="164010"/>
    <x v="9"/>
    <n v="7408"/>
    <n v="94750"/>
    <n v="60"/>
    <n v="24"/>
    <x v="22"/>
    <n v="0"/>
    <s v=""/>
    <x v="1"/>
  </r>
  <r>
    <n v="9"/>
    <n v="164010"/>
    <x v="9"/>
    <n v="7408"/>
    <n v="94750"/>
    <n v="60"/>
    <n v="25"/>
    <x v="23"/>
    <n v="0"/>
    <s v=""/>
    <x v="1"/>
  </r>
  <r>
    <n v="9"/>
    <n v="164010"/>
    <x v="9"/>
    <n v="7408"/>
    <n v="94750"/>
    <n v="60"/>
    <n v="26"/>
    <x v="24"/>
    <n v="0"/>
    <s v=""/>
    <x v="1"/>
  </r>
  <r>
    <n v="9"/>
    <n v="164010"/>
    <x v="9"/>
    <n v="7408"/>
    <n v="94750"/>
    <n v="60"/>
    <n v="28"/>
    <x v="25"/>
    <n v="0"/>
    <s v=""/>
    <x v="1"/>
  </r>
  <r>
    <n v="9"/>
    <n v="164010"/>
    <x v="9"/>
    <n v="7408"/>
    <n v="94750"/>
    <n v="60"/>
    <n v="29"/>
    <x v="25"/>
    <n v="0"/>
    <s v=""/>
    <x v="1"/>
  </r>
  <r>
    <n v="9"/>
    <n v="164010"/>
    <x v="9"/>
    <n v="7408"/>
    <n v="94750"/>
    <n v="60"/>
    <n v="30"/>
    <x v="25"/>
    <n v="0"/>
    <s v=""/>
    <x v="1"/>
  </r>
  <r>
    <n v="9"/>
    <n v="164010"/>
    <x v="9"/>
    <n v="7408"/>
    <n v="94750"/>
    <n v="60"/>
    <n v="31"/>
    <x v="25"/>
    <n v="0"/>
    <s v=""/>
    <x v="1"/>
  </r>
  <r>
    <n v="9"/>
    <n v="164010"/>
    <x v="9"/>
    <n v="7408"/>
    <n v="94750"/>
    <n v="60"/>
    <n v="32"/>
    <x v="25"/>
    <n v="0"/>
    <s v=""/>
    <x v="1"/>
  </r>
  <r>
    <n v="9"/>
    <n v="164010"/>
    <x v="9"/>
    <n v="7408"/>
    <n v="94750"/>
    <n v="60"/>
    <n v="33"/>
    <x v="25"/>
    <n v="0"/>
    <s v=""/>
    <x v="1"/>
  </r>
  <r>
    <n v="9"/>
    <n v="164010"/>
    <x v="9"/>
    <n v="7408"/>
    <n v="94750"/>
    <n v="60"/>
    <n v="34"/>
    <x v="25"/>
    <n v="0"/>
    <s v=""/>
    <x v="1"/>
  </r>
  <r>
    <n v="9"/>
    <n v="164010"/>
    <x v="9"/>
    <n v="7408"/>
    <n v="94750"/>
    <n v="60"/>
    <n v="35"/>
    <x v="25"/>
    <n v="0"/>
    <s v=""/>
    <x v="1"/>
  </r>
  <r>
    <n v="9"/>
    <n v="164010"/>
    <x v="9"/>
    <n v="7408"/>
    <n v="94750"/>
    <n v="60"/>
    <n v="36"/>
    <x v="25"/>
    <n v="0"/>
    <s v=""/>
    <x v="1"/>
  </r>
  <r>
    <n v="9"/>
    <n v="164010"/>
    <x v="9"/>
    <n v="7408"/>
    <n v="94750"/>
    <n v="60"/>
    <n v="37"/>
    <x v="25"/>
    <n v="0"/>
    <s v=""/>
    <x v="1"/>
  </r>
  <r>
    <n v="9"/>
    <n v="164010"/>
    <x v="9"/>
    <n v="7408"/>
    <n v="94750"/>
    <n v="60"/>
    <n v="38"/>
    <x v="25"/>
    <n v="0"/>
    <s v=""/>
    <x v="1"/>
  </r>
  <r>
    <n v="9"/>
    <n v="164010"/>
    <x v="9"/>
    <n v="7408"/>
    <n v="94750"/>
    <n v="60"/>
    <n v="39"/>
    <x v="25"/>
    <n v="0"/>
    <s v=""/>
    <x v="1"/>
  </r>
  <r>
    <n v="9"/>
    <n v="164010"/>
    <x v="9"/>
    <n v="7408"/>
    <n v="94750"/>
    <n v="60"/>
    <n v="40"/>
    <x v="25"/>
    <n v="0"/>
    <s v=""/>
    <x v="1"/>
  </r>
  <r>
    <n v="9"/>
    <n v="164010"/>
    <x v="9"/>
    <n v="7408"/>
    <n v="94750"/>
    <n v="60"/>
    <n v="41"/>
    <x v="25"/>
    <n v="0"/>
    <s v=""/>
    <x v="1"/>
  </r>
  <r>
    <n v="9"/>
    <n v="164010"/>
    <x v="9"/>
    <n v="7408"/>
    <n v="94750"/>
    <n v="60"/>
    <n v="42"/>
    <x v="25"/>
    <n v="0"/>
    <s v=""/>
    <x v="1"/>
  </r>
  <r>
    <n v="9"/>
    <n v="164010"/>
    <x v="9"/>
    <n v="7408"/>
    <n v="94750"/>
    <n v="60"/>
    <n v="43"/>
    <x v="25"/>
    <n v="0"/>
    <s v=""/>
    <x v="1"/>
  </r>
  <r>
    <n v="9"/>
    <n v="164010"/>
    <x v="9"/>
    <n v="7408"/>
    <n v="94750"/>
    <n v="60"/>
    <n v="44"/>
    <x v="25"/>
    <n v="0"/>
    <s v=""/>
    <x v="1"/>
  </r>
  <r>
    <n v="9"/>
    <n v="164010"/>
    <x v="9"/>
    <n v="7408"/>
    <n v="94750"/>
    <n v="60"/>
    <n v="45"/>
    <x v="25"/>
    <n v="0"/>
    <s v=""/>
    <x v="1"/>
  </r>
  <r>
    <n v="9"/>
    <n v="164010"/>
    <x v="9"/>
    <n v="7408"/>
    <n v="94750"/>
    <n v="60"/>
    <n v="46"/>
    <x v="25"/>
    <n v="0"/>
    <s v=""/>
    <x v="1"/>
  </r>
  <r>
    <n v="9"/>
    <n v="164010"/>
    <x v="9"/>
    <n v="7408"/>
    <n v="94750"/>
    <n v="60"/>
    <n v="47"/>
    <x v="25"/>
    <n v="0"/>
    <s v=""/>
    <x v="1"/>
  </r>
  <r>
    <n v="9"/>
    <n v="164010"/>
    <x v="9"/>
    <n v="7408"/>
    <n v="94750"/>
    <n v="60"/>
    <n v="48"/>
    <x v="25"/>
    <n v="0"/>
    <s v=""/>
    <x v="1"/>
  </r>
  <r>
    <n v="9"/>
    <n v="164010"/>
    <x v="9"/>
    <n v="7408"/>
    <n v="94750"/>
    <n v="60"/>
    <n v="49"/>
    <x v="25"/>
    <n v="0"/>
    <s v=""/>
    <x v="1"/>
  </r>
  <r>
    <n v="9"/>
    <n v="164010"/>
    <x v="9"/>
    <n v="7408"/>
    <n v="94750"/>
    <n v="60"/>
    <n v="50"/>
    <x v="25"/>
    <n v="0"/>
    <s v=""/>
    <x v="1"/>
  </r>
  <r>
    <n v="9"/>
    <n v="164010"/>
    <x v="9"/>
    <n v="7408"/>
    <n v="94750"/>
    <n v="60"/>
    <n v="22"/>
    <x v="20"/>
    <n v="18302965"/>
    <n v="18302965"/>
    <x v="1"/>
  </r>
  <r>
    <n v="9"/>
    <n v="164010"/>
    <x v="9"/>
    <n v="7408"/>
    <n v="94750"/>
    <n v="60"/>
    <n v="27"/>
    <x v="25"/>
    <n v="0"/>
    <s v=""/>
    <x v="1"/>
  </r>
  <r>
    <n v="10"/>
    <n v="164015"/>
    <x v="10"/>
    <n v="5776"/>
    <n v="159390"/>
    <n v="60"/>
    <n v="27"/>
    <x v="25"/>
    <n v="0"/>
    <s v=""/>
    <x v="1"/>
  </r>
  <r>
    <n v="10"/>
    <n v="164015"/>
    <x v="10"/>
    <n v="5776"/>
    <n v="159390"/>
    <n v="60"/>
    <n v="22"/>
    <x v="20"/>
    <n v="-146001358"/>
    <n v="-146001358"/>
    <x v="2"/>
  </r>
  <r>
    <n v="10"/>
    <n v="164015"/>
    <x v="10"/>
    <n v="5776"/>
    <n v="159390"/>
    <n v="60"/>
    <n v="11"/>
    <x v="26"/>
    <n v="-137627705"/>
    <n v="-137627705"/>
    <x v="1"/>
  </r>
  <r>
    <n v="10"/>
    <n v="164015"/>
    <x v="10"/>
    <n v="5776"/>
    <n v="159390"/>
    <n v="60"/>
    <n v="1"/>
    <x v="1"/>
    <n v="0"/>
    <s v=""/>
    <x v="1"/>
  </r>
  <r>
    <n v="10"/>
    <n v="164015"/>
    <x v="10"/>
    <n v="5776"/>
    <n v="159390"/>
    <n v="60"/>
    <n v="2"/>
    <x v="2"/>
    <n v="0"/>
    <s v=""/>
    <x v="1"/>
  </r>
  <r>
    <n v="10"/>
    <n v="164015"/>
    <x v="10"/>
    <n v="5776"/>
    <n v="159390"/>
    <n v="60"/>
    <n v="3"/>
    <x v="3"/>
    <n v="0"/>
    <s v=""/>
    <x v="1"/>
  </r>
  <r>
    <n v="10"/>
    <n v="164015"/>
    <x v="10"/>
    <n v="5776"/>
    <n v="159390"/>
    <n v="60"/>
    <n v="4"/>
    <x v="4"/>
    <n v="0"/>
    <s v=""/>
    <x v="1"/>
  </r>
  <r>
    <n v="10"/>
    <n v="164015"/>
    <x v="10"/>
    <n v="5776"/>
    <n v="159390"/>
    <n v="60"/>
    <n v="5"/>
    <x v="5"/>
    <n v="0"/>
    <s v=""/>
    <x v="1"/>
  </r>
  <r>
    <n v="10"/>
    <n v="164015"/>
    <x v="10"/>
    <n v="5776"/>
    <n v="159390"/>
    <n v="60"/>
    <n v="6"/>
    <x v="6"/>
    <n v="0"/>
    <s v=""/>
    <x v="1"/>
  </r>
  <r>
    <n v="10"/>
    <n v="164015"/>
    <x v="10"/>
    <n v="5776"/>
    <n v="159390"/>
    <n v="60"/>
    <n v="7"/>
    <x v="7"/>
    <n v="0"/>
    <s v=""/>
    <x v="1"/>
  </r>
  <r>
    <n v="10"/>
    <n v="164015"/>
    <x v="10"/>
    <n v="5776"/>
    <n v="159390"/>
    <n v="60"/>
    <n v="8"/>
    <x v="8"/>
    <n v="0"/>
    <s v=""/>
    <x v="1"/>
  </r>
  <r>
    <n v="10"/>
    <n v="164015"/>
    <x v="10"/>
    <n v="5776"/>
    <n v="159390"/>
    <n v="60"/>
    <n v="9"/>
    <x v="9"/>
    <n v="0"/>
    <s v=""/>
    <x v="1"/>
  </r>
  <r>
    <n v="10"/>
    <n v="164015"/>
    <x v="10"/>
    <n v="5776"/>
    <n v="159390"/>
    <n v="60"/>
    <n v="12"/>
    <x v="11"/>
    <n v="0"/>
    <s v=""/>
    <x v="1"/>
  </r>
  <r>
    <n v="10"/>
    <n v="164015"/>
    <x v="10"/>
    <n v="5776"/>
    <n v="159390"/>
    <n v="60"/>
    <n v="13"/>
    <x v="12"/>
    <n v="0"/>
    <s v=""/>
    <x v="1"/>
  </r>
  <r>
    <n v="10"/>
    <n v="164015"/>
    <x v="10"/>
    <n v="5776"/>
    <n v="159390"/>
    <n v="60"/>
    <n v="14"/>
    <x v="13"/>
    <n v="0"/>
    <s v=""/>
    <x v="1"/>
  </r>
  <r>
    <n v="10"/>
    <n v="164015"/>
    <x v="10"/>
    <n v="5776"/>
    <n v="159390"/>
    <n v="60"/>
    <n v="15"/>
    <x v="27"/>
    <n v="0"/>
    <s v=""/>
    <x v="1"/>
  </r>
  <r>
    <n v="10"/>
    <n v="164015"/>
    <x v="10"/>
    <n v="5776"/>
    <n v="159390"/>
    <n v="60"/>
    <n v="16"/>
    <x v="14"/>
    <n v="0"/>
    <s v=""/>
    <x v="1"/>
  </r>
  <r>
    <n v="10"/>
    <n v="164015"/>
    <x v="10"/>
    <n v="5776"/>
    <n v="159390"/>
    <n v="60"/>
    <n v="17"/>
    <x v="15"/>
    <n v="0"/>
    <s v=""/>
    <x v="1"/>
  </r>
  <r>
    <n v="10"/>
    <n v="164015"/>
    <x v="10"/>
    <n v="5776"/>
    <n v="159390"/>
    <n v="60"/>
    <n v="18"/>
    <x v="16"/>
    <n v="0"/>
    <s v=""/>
    <x v="1"/>
  </r>
  <r>
    <n v="10"/>
    <n v="164015"/>
    <x v="10"/>
    <n v="5776"/>
    <n v="159390"/>
    <n v="60"/>
    <n v="19"/>
    <x v="17"/>
    <n v="0"/>
    <s v=""/>
    <x v="1"/>
  </r>
  <r>
    <n v="10"/>
    <n v="164015"/>
    <x v="10"/>
    <n v="5776"/>
    <n v="159390"/>
    <n v="60"/>
    <n v="20"/>
    <x v="18"/>
    <n v="0"/>
    <s v=""/>
    <x v="1"/>
  </r>
  <r>
    <n v="10"/>
    <n v="164015"/>
    <x v="10"/>
    <n v="5776"/>
    <n v="159390"/>
    <n v="60"/>
    <n v="21"/>
    <x v="19"/>
    <n v="0"/>
    <s v=""/>
    <x v="1"/>
  </r>
  <r>
    <n v="10"/>
    <n v="164015"/>
    <x v="10"/>
    <n v="5776"/>
    <n v="159390"/>
    <n v="60"/>
    <n v="10"/>
    <x v="10"/>
    <n v="-111427598"/>
    <n v="-111427598"/>
    <x v="1"/>
  </r>
  <r>
    <n v="10"/>
    <n v="164015"/>
    <x v="10"/>
    <n v="5776"/>
    <n v="159390"/>
    <n v="60"/>
    <n v="23"/>
    <x v="21"/>
    <n v="0"/>
    <s v=""/>
    <x v="1"/>
  </r>
  <r>
    <n v="10"/>
    <n v="164015"/>
    <x v="10"/>
    <n v="5776"/>
    <n v="159390"/>
    <n v="60"/>
    <n v="24"/>
    <x v="22"/>
    <n v="0"/>
    <s v=""/>
    <x v="1"/>
  </r>
  <r>
    <n v="10"/>
    <n v="164015"/>
    <x v="10"/>
    <n v="5776"/>
    <n v="159390"/>
    <n v="60"/>
    <n v="25"/>
    <x v="23"/>
    <n v="0"/>
    <s v=""/>
    <x v="1"/>
  </r>
  <r>
    <n v="10"/>
    <n v="164015"/>
    <x v="10"/>
    <n v="5776"/>
    <n v="159390"/>
    <n v="60"/>
    <n v="26"/>
    <x v="24"/>
    <n v="0"/>
    <s v=""/>
    <x v="1"/>
  </r>
  <r>
    <n v="10"/>
    <n v="164015"/>
    <x v="10"/>
    <n v="5776"/>
    <n v="159390"/>
    <n v="60"/>
    <n v="28"/>
    <x v="25"/>
    <n v="0"/>
    <s v=""/>
    <x v="1"/>
  </r>
  <r>
    <n v="10"/>
    <n v="164015"/>
    <x v="10"/>
    <n v="5776"/>
    <n v="159390"/>
    <n v="60"/>
    <n v="29"/>
    <x v="25"/>
    <n v="0"/>
    <s v=""/>
    <x v="1"/>
  </r>
  <r>
    <n v="10"/>
    <n v="164015"/>
    <x v="10"/>
    <n v="5776"/>
    <n v="159390"/>
    <n v="60"/>
    <n v="30"/>
    <x v="25"/>
    <n v="0"/>
    <s v=""/>
    <x v="1"/>
  </r>
  <r>
    <n v="10"/>
    <n v="164015"/>
    <x v="10"/>
    <n v="5776"/>
    <n v="159390"/>
    <n v="60"/>
    <n v="31"/>
    <x v="25"/>
    <n v="0"/>
    <s v=""/>
    <x v="1"/>
  </r>
  <r>
    <n v="10"/>
    <n v="164015"/>
    <x v="10"/>
    <n v="5776"/>
    <n v="159390"/>
    <n v="60"/>
    <n v="32"/>
    <x v="25"/>
    <n v="0"/>
    <s v=""/>
    <x v="1"/>
  </r>
  <r>
    <n v="10"/>
    <n v="164015"/>
    <x v="10"/>
    <n v="5776"/>
    <n v="159390"/>
    <n v="60"/>
    <n v="33"/>
    <x v="25"/>
    <n v="0"/>
    <s v=""/>
    <x v="1"/>
  </r>
  <r>
    <n v="10"/>
    <n v="164015"/>
    <x v="10"/>
    <n v="5776"/>
    <n v="159390"/>
    <n v="60"/>
    <n v="34"/>
    <x v="25"/>
    <n v="0"/>
    <s v=""/>
    <x v="1"/>
  </r>
  <r>
    <n v="10"/>
    <n v="164015"/>
    <x v="10"/>
    <n v="5776"/>
    <n v="159390"/>
    <n v="60"/>
    <n v="35"/>
    <x v="25"/>
    <n v="0"/>
    <s v=""/>
    <x v="1"/>
  </r>
  <r>
    <n v="10"/>
    <n v="164015"/>
    <x v="10"/>
    <n v="5776"/>
    <n v="159390"/>
    <n v="60"/>
    <n v="36"/>
    <x v="25"/>
    <n v="0"/>
    <s v=""/>
    <x v="1"/>
  </r>
  <r>
    <n v="10"/>
    <n v="164015"/>
    <x v="10"/>
    <n v="5776"/>
    <n v="159390"/>
    <n v="60"/>
    <n v="37"/>
    <x v="25"/>
    <n v="0"/>
    <s v=""/>
    <x v="1"/>
  </r>
  <r>
    <n v="10"/>
    <n v="164015"/>
    <x v="10"/>
    <n v="5776"/>
    <n v="159390"/>
    <n v="60"/>
    <n v="38"/>
    <x v="25"/>
    <n v="0"/>
    <s v=""/>
    <x v="1"/>
  </r>
  <r>
    <n v="10"/>
    <n v="164015"/>
    <x v="10"/>
    <n v="5776"/>
    <n v="159390"/>
    <n v="60"/>
    <n v="39"/>
    <x v="25"/>
    <n v="0"/>
    <s v=""/>
    <x v="1"/>
  </r>
  <r>
    <n v="10"/>
    <n v="164015"/>
    <x v="10"/>
    <n v="5776"/>
    <n v="159390"/>
    <n v="60"/>
    <n v="40"/>
    <x v="25"/>
    <n v="0"/>
    <s v=""/>
    <x v="1"/>
  </r>
  <r>
    <n v="10"/>
    <n v="164015"/>
    <x v="10"/>
    <n v="5776"/>
    <n v="159390"/>
    <n v="60"/>
    <n v="41"/>
    <x v="25"/>
    <n v="0"/>
    <s v=""/>
    <x v="1"/>
  </r>
  <r>
    <n v="10"/>
    <n v="164015"/>
    <x v="10"/>
    <n v="5776"/>
    <n v="159390"/>
    <n v="60"/>
    <n v="42"/>
    <x v="25"/>
    <n v="0"/>
    <s v=""/>
    <x v="1"/>
  </r>
  <r>
    <n v="10"/>
    <n v="164015"/>
    <x v="10"/>
    <n v="5776"/>
    <n v="159390"/>
    <n v="60"/>
    <n v="43"/>
    <x v="25"/>
    <n v="0"/>
    <s v=""/>
    <x v="1"/>
  </r>
  <r>
    <n v="10"/>
    <n v="164015"/>
    <x v="10"/>
    <n v="5776"/>
    <n v="159390"/>
    <n v="60"/>
    <n v="44"/>
    <x v="25"/>
    <n v="0"/>
    <s v=""/>
    <x v="1"/>
  </r>
  <r>
    <n v="10"/>
    <n v="164015"/>
    <x v="10"/>
    <n v="5776"/>
    <n v="159390"/>
    <n v="60"/>
    <n v="45"/>
    <x v="25"/>
    <n v="0"/>
    <s v=""/>
    <x v="1"/>
  </r>
  <r>
    <n v="10"/>
    <n v="164015"/>
    <x v="10"/>
    <n v="5776"/>
    <n v="159390"/>
    <n v="60"/>
    <n v="46"/>
    <x v="25"/>
    <n v="0"/>
    <s v=""/>
    <x v="1"/>
  </r>
  <r>
    <n v="10"/>
    <n v="164015"/>
    <x v="10"/>
    <n v="5776"/>
    <n v="159390"/>
    <n v="60"/>
    <n v="47"/>
    <x v="25"/>
    <n v="0"/>
    <s v=""/>
    <x v="1"/>
  </r>
  <r>
    <n v="10"/>
    <n v="164015"/>
    <x v="10"/>
    <n v="5776"/>
    <n v="159390"/>
    <n v="60"/>
    <n v="48"/>
    <x v="25"/>
    <n v="0"/>
    <s v=""/>
    <x v="1"/>
  </r>
  <r>
    <n v="10"/>
    <n v="164015"/>
    <x v="10"/>
    <n v="5776"/>
    <n v="159390"/>
    <n v="60"/>
    <n v="49"/>
    <x v="25"/>
    <n v="0"/>
    <s v=""/>
    <x v="1"/>
  </r>
  <r>
    <n v="10"/>
    <n v="164015"/>
    <x v="10"/>
    <n v="5776"/>
    <n v="159390"/>
    <n v="60"/>
    <n v="50"/>
    <x v="25"/>
    <n v="0"/>
    <s v=""/>
    <x v="1"/>
  </r>
  <r>
    <n v="11"/>
    <n v="170006"/>
    <x v="11"/>
    <n v="11330"/>
    <n v="243414"/>
    <n v="60"/>
    <n v="27"/>
    <x v="25"/>
    <n v="0"/>
    <s v=""/>
    <x v="1"/>
  </r>
  <r>
    <n v="11"/>
    <n v="170006"/>
    <x v="11"/>
    <n v="11330"/>
    <n v="243414"/>
    <n v="60"/>
    <n v="22"/>
    <x v="20"/>
    <n v="-103438230"/>
    <n v="-103438230"/>
    <x v="2"/>
  </r>
  <r>
    <n v="11"/>
    <n v="170006"/>
    <x v="11"/>
    <n v="11330"/>
    <n v="243414"/>
    <n v="60"/>
    <n v="10"/>
    <x v="10"/>
    <n v="-100809194"/>
    <n v="-100809194"/>
    <x v="1"/>
  </r>
  <r>
    <n v="11"/>
    <n v="170006"/>
    <x v="11"/>
    <n v="11330"/>
    <n v="243414"/>
    <n v="60"/>
    <n v="26"/>
    <x v="24"/>
    <n v="-99939635"/>
    <n v="-99939635"/>
    <x v="1"/>
  </r>
  <r>
    <n v="11"/>
    <n v="170006"/>
    <x v="11"/>
    <n v="11330"/>
    <n v="243414"/>
    <n v="60"/>
    <n v="1"/>
    <x v="1"/>
    <n v="0"/>
    <s v=""/>
    <x v="1"/>
  </r>
  <r>
    <n v="11"/>
    <n v="170006"/>
    <x v="11"/>
    <n v="11330"/>
    <n v="243414"/>
    <n v="60"/>
    <n v="2"/>
    <x v="2"/>
    <n v="0"/>
    <s v=""/>
    <x v="1"/>
  </r>
  <r>
    <n v="11"/>
    <n v="170006"/>
    <x v="11"/>
    <n v="11330"/>
    <n v="243414"/>
    <n v="60"/>
    <n v="3"/>
    <x v="3"/>
    <n v="0"/>
    <s v=""/>
    <x v="1"/>
  </r>
  <r>
    <n v="11"/>
    <n v="170006"/>
    <x v="11"/>
    <n v="11330"/>
    <n v="243414"/>
    <n v="60"/>
    <n v="4"/>
    <x v="4"/>
    <n v="0"/>
    <s v=""/>
    <x v="1"/>
  </r>
  <r>
    <n v="11"/>
    <n v="170006"/>
    <x v="11"/>
    <n v="11330"/>
    <n v="243414"/>
    <n v="60"/>
    <n v="5"/>
    <x v="5"/>
    <n v="0"/>
    <s v=""/>
    <x v="1"/>
  </r>
  <r>
    <n v="11"/>
    <n v="170006"/>
    <x v="11"/>
    <n v="11330"/>
    <n v="243414"/>
    <n v="60"/>
    <n v="6"/>
    <x v="6"/>
    <n v="0"/>
    <s v=""/>
    <x v="1"/>
  </r>
  <r>
    <n v="11"/>
    <n v="170006"/>
    <x v="11"/>
    <n v="11330"/>
    <n v="243414"/>
    <n v="60"/>
    <n v="7"/>
    <x v="7"/>
    <n v="0"/>
    <s v=""/>
    <x v="1"/>
  </r>
  <r>
    <n v="11"/>
    <n v="170006"/>
    <x v="11"/>
    <n v="11330"/>
    <n v="243414"/>
    <n v="60"/>
    <n v="8"/>
    <x v="8"/>
    <n v="0"/>
    <s v=""/>
    <x v="1"/>
  </r>
  <r>
    <n v="11"/>
    <n v="170006"/>
    <x v="11"/>
    <n v="11330"/>
    <n v="243414"/>
    <n v="60"/>
    <n v="9"/>
    <x v="9"/>
    <n v="0"/>
    <s v=""/>
    <x v="1"/>
  </r>
  <r>
    <n v="11"/>
    <n v="170006"/>
    <x v="11"/>
    <n v="11330"/>
    <n v="243414"/>
    <n v="60"/>
    <n v="12"/>
    <x v="11"/>
    <n v="0"/>
    <s v=""/>
    <x v="1"/>
  </r>
  <r>
    <n v="11"/>
    <n v="170006"/>
    <x v="11"/>
    <n v="11330"/>
    <n v="243414"/>
    <n v="60"/>
    <n v="13"/>
    <x v="12"/>
    <n v="0"/>
    <s v=""/>
    <x v="1"/>
  </r>
  <r>
    <n v="11"/>
    <n v="170006"/>
    <x v="11"/>
    <n v="11330"/>
    <n v="243414"/>
    <n v="60"/>
    <n v="14"/>
    <x v="13"/>
    <n v="0"/>
    <s v=""/>
    <x v="1"/>
  </r>
  <r>
    <n v="11"/>
    <n v="170006"/>
    <x v="11"/>
    <n v="11330"/>
    <n v="243414"/>
    <n v="60"/>
    <n v="15"/>
    <x v="27"/>
    <n v="0"/>
    <s v=""/>
    <x v="1"/>
  </r>
  <r>
    <n v="11"/>
    <n v="170006"/>
    <x v="11"/>
    <n v="11330"/>
    <n v="243414"/>
    <n v="60"/>
    <n v="16"/>
    <x v="14"/>
    <n v="0"/>
    <s v=""/>
    <x v="1"/>
  </r>
  <r>
    <n v="11"/>
    <n v="170006"/>
    <x v="11"/>
    <n v="11330"/>
    <n v="243414"/>
    <n v="60"/>
    <n v="17"/>
    <x v="15"/>
    <n v="0"/>
    <s v=""/>
    <x v="1"/>
  </r>
  <r>
    <n v="11"/>
    <n v="170006"/>
    <x v="11"/>
    <n v="11330"/>
    <n v="243414"/>
    <n v="60"/>
    <n v="18"/>
    <x v="16"/>
    <n v="0"/>
    <s v=""/>
    <x v="1"/>
  </r>
  <r>
    <n v="11"/>
    <n v="170006"/>
    <x v="11"/>
    <n v="11330"/>
    <n v="243414"/>
    <n v="60"/>
    <n v="19"/>
    <x v="17"/>
    <n v="0"/>
    <s v=""/>
    <x v="1"/>
  </r>
  <r>
    <n v="11"/>
    <n v="170006"/>
    <x v="11"/>
    <n v="11330"/>
    <n v="243414"/>
    <n v="60"/>
    <n v="20"/>
    <x v="18"/>
    <n v="0"/>
    <s v=""/>
    <x v="1"/>
  </r>
  <r>
    <n v="11"/>
    <n v="170006"/>
    <x v="11"/>
    <n v="11330"/>
    <n v="243414"/>
    <n v="60"/>
    <n v="21"/>
    <x v="19"/>
    <n v="0"/>
    <s v=""/>
    <x v="1"/>
  </r>
  <r>
    <n v="11"/>
    <n v="170006"/>
    <x v="11"/>
    <n v="11330"/>
    <n v="243414"/>
    <n v="60"/>
    <n v="11"/>
    <x v="26"/>
    <n v="-22735472"/>
    <n v="-22735472"/>
    <x v="1"/>
  </r>
  <r>
    <n v="11"/>
    <n v="170006"/>
    <x v="11"/>
    <n v="11330"/>
    <n v="243414"/>
    <n v="60"/>
    <n v="23"/>
    <x v="21"/>
    <n v="0"/>
    <s v=""/>
    <x v="1"/>
  </r>
  <r>
    <n v="11"/>
    <n v="170006"/>
    <x v="11"/>
    <n v="11330"/>
    <n v="243414"/>
    <n v="60"/>
    <n v="24"/>
    <x v="22"/>
    <n v="0"/>
    <s v=""/>
    <x v="1"/>
  </r>
  <r>
    <n v="11"/>
    <n v="170006"/>
    <x v="11"/>
    <n v="11330"/>
    <n v="243414"/>
    <n v="60"/>
    <n v="25"/>
    <x v="23"/>
    <n v="0"/>
    <s v=""/>
    <x v="1"/>
  </r>
  <r>
    <n v="11"/>
    <n v="170006"/>
    <x v="11"/>
    <n v="11330"/>
    <n v="243414"/>
    <n v="60"/>
    <n v="28"/>
    <x v="25"/>
    <n v="0"/>
    <s v=""/>
    <x v="1"/>
  </r>
  <r>
    <n v="11"/>
    <n v="170006"/>
    <x v="11"/>
    <n v="11330"/>
    <n v="243414"/>
    <n v="60"/>
    <n v="29"/>
    <x v="25"/>
    <n v="0"/>
    <s v=""/>
    <x v="1"/>
  </r>
  <r>
    <n v="11"/>
    <n v="170006"/>
    <x v="11"/>
    <n v="11330"/>
    <n v="243414"/>
    <n v="60"/>
    <n v="30"/>
    <x v="25"/>
    <n v="0"/>
    <s v=""/>
    <x v="1"/>
  </r>
  <r>
    <n v="11"/>
    <n v="170006"/>
    <x v="11"/>
    <n v="11330"/>
    <n v="243414"/>
    <n v="60"/>
    <n v="31"/>
    <x v="25"/>
    <n v="0"/>
    <s v=""/>
    <x v="1"/>
  </r>
  <r>
    <n v="11"/>
    <n v="170006"/>
    <x v="11"/>
    <n v="11330"/>
    <n v="243414"/>
    <n v="60"/>
    <n v="32"/>
    <x v="25"/>
    <n v="0"/>
    <s v=""/>
    <x v="1"/>
  </r>
  <r>
    <n v="11"/>
    <n v="170006"/>
    <x v="11"/>
    <n v="11330"/>
    <n v="243414"/>
    <n v="60"/>
    <n v="33"/>
    <x v="25"/>
    <n v="0"/>
    <s v=""/>
    <x v="1"/>
  </r>
  <r>
    <n v="11"/>
    <n v="170006"/>
    <x v="11"/>
    <n v="11330"/>
    <n v="243414"/>
    <n v="60"/>
    <n v="34"/>
    <x v="25"/>
    <n v="0"/>
    <s v=""/>
    <x v="1"/>
  </r>
  <r>
    <n v="11"/>
    <n v="170006"/>
    <x v="11"/>
    <n v="11330"/>
    <n v="243414"/>
    <n v="60"/>
    <n v="35"/>
    <x v="25"/>
    <n v="0"/>
    <s v=""/>
    <x v="1"/>
  </r>
  <r>
    <n v="11"/>
    <n v="170006"/>
    <x v="11"/>
    <n v="11330"/>
    <n v="243414"/>
    <n v="60"/>
    <n v="36"/>
    <x v="25"/>
    <n v="0"/>
    <s v=""/>
    <x v="1"/>
  </r>
  <r>
    <n v="11"/>
    <n v="170006"/>
    <x v="11"/>
    <n v="11330"/>
    <n v="243414"/>
    <n v="60"/>
    <n v="37"/>
    <x v="25"/>
    <n v="0"/>
    <s v=""/>
    <x v="1"/>
  </r>
  <r>
    <n v="11"/>
    <n v="170006"/>
    <x v="11"/>
    <n v="11330"/>
    <n v="243414"/>
    <n v="60"/>
    <n v="38"/>
    <x v="25"/>
    <n v="0"/>
    <s v=""/>
    <x v="1"/>
  </r>
  <r>
    <n v="11"/>
    <n v="170006"/>
    <x v="11"/>
    <n v="11330"/>
    <n v="243414"/>
    <n v="60"/>
    <n v="39"/>
    <x v="25"/>
    <n v="0"/>
    <s v=""/>
    <x v="1"/>
  </r>
  <r>
    <n v="11"/>
    <n v="170006"/>
    <x v="11"/>
    <n v="11330"/>
    <n v="243414"/>
    <n v="60"/>
    <n v="40"/>
    <x v="25"/>
    <n v="0"/>
    <s v=""/>
    <x v="1"/>
  </r>
  <r>
    <n v="11"/>
    <n v="170006"/>
    <x v="11"/>
    <n v="11330"/>
    <n v="243414"/>
    <n v="60"/>
    <n v="41"/>
    <x v="25"/>
    <n v="0"/>
    <s v=""/>
    <x v="1"/>
  </r>
  <r>
    <n v="11"/>
    <n v="170006"/>
    <x v="11"/>
    <n v="11330"/>
    <n v="243414"/>
    <n v="60"/>
    <n v="42"/>
    <x v="25"/>
    <n v="0"/>
    <s v=""/>
    <x v="1"/>
  </r>
  <r>
    <n v="11"/>
    <n v="170006"/>
    <x v="11"/>
    <n v="11330"/>
    <n v="243414"/>
    <n v="60"/>
    <n v="43"/>
    <x v="25"/>
    <n v="0"/>
    <s v=""/>
    <x v="1"/>
  </r>
  <r>
    <n v="11"/>
    <n v="170006"/>
    <x v="11"/>
    <n v="11330"/>
    <n v="243414"/>
    <n v="60"/>
    <n v="44"/>
    <x v="25"/>
    <n v="0"/>
    <s v=""/>
    <x v="1"/>
  </r>
  <r>
    <n v="11"/>
    <n v="170006"/>
    <x v="11"/>
    <n v="11330"/>
    <n v="243414"/>
    <n v="60"/>
    <n v="45"/>
    <x v="25"/>
    <n v="0"/>
    <s v=""/>
    <x v="1"/>
  </r>
  <r>
    <n v="11"/>
    <n v="170006"/>
    <x v="11"/>
    <n v="11330"/>
    <n v="243414"/>
    <n v="60"/>
    <n v="46"/>
    <x v="25"/>
    <n v="0"/>
    <s v=""/>
    <x v="1"/>
  </r>
  <r>
    <n v="11"/>
    <n v="170006"/>
    <x v="11"/>
    <n v="11330"/>
    <n v="243414"/>
    <n v="60"/>
    <n v="47"/>
    <x v="25"/>
    <n v="0"/>
    <s v=""/>
    <x v="1"/>
  </r>
  <r>
    <n v="11"/>
    <n v="170006"/>
    <x v="11"/>
    <n v="11330"/>
    <n v="243414"/>
    <n v="60"/>
    <n v="48"/>
    <x v="25"/>
    <n v="0"/>
    <s v=""/>
    <x v="1"/>
  </r>
  <r>
    <n v="11"/>
    <n v="170006"/>
    <x v="11"/>
    <n v="11330"/>
    <n v="243414"/>
    <n v="60"/>
    <n v="49"/>
    <x v="25"/>
    <n v="0"/>
    <s v=""/>
    <x v="1"/>
  </r>
  <r>
    <n v="11"/>
    <n v="170006"/>
    <x v="11"/>
    <n v="11330"/>
    <n v="243414"/>
    <n v="60"/>
    <n v="50"/>
    <x v="25"/>
    <n v="0"/>
    <s v=""/>
    <x v="1"/>
  </r>
  <r>
    <n v="12"/>
    <n v="170007"/>
    <x v="12"/>
    <n v="2170"/>
    <n v="55310"/>
    <n v="60"/>
    <n v="27"/>
    <x v="25"/>
    <n v="0"/>
    <s v=""/>
    <x v="1"/>
  </r>
  <r>
    <n v="12"/>
    <n v="170007"/>
    <x v="12"/>
    <n v="2170"/>
    <n v="55310"/>
    <n v="60"/>
    <n v="22"/>
    <x v="20"/>
    <n v="-20368825"/>
    <n v="-20368825"/>
    <x v="2"/>
  </r>
  <r>
    <n v="12"/>
    <n v="170007"/>
    <x v="12"/>
    <n v="2170"/>
    <n v="55310"/>
    <n v="60"/>
    <n v="1"/>
    <x v="1"/>
    <n v="0"/>
    <s v=""/>
    <x v="1"/>
  </r>
  <r>
    <n v="12"/>
    <n v="170007"/>
    <x v="12"/>
    <n v="2170"/>
    <n v="55310"/>
    <n v="60"/>
    <n v="2"/>
    <x v="2"/>
    <n v="0"/>
    <s v=""/>
    <x v="1"/>
  </r>
  <r>
    <n v="12"/>
    <n v="170007"/>
    <x v="12"/>
    <n v="2170"/>
    <n v="55310"/>
    <n v="60"/>
    <n v="3"/>
    <x v="3"/>
    <n v="0"/>
    <s v=""/>
    <x v="1"/>
  </r>
  <r>
    <n v="12"/>
    <n v="170007"/>
    <x v="12"/>
    <n v="2170"/>
    <n v="55310"/>
    <n v="60"/>
    <n v="4"/>
    <x v="4"/>
    <n v="0"/>
    <s v=""/>
    <x v="1"/>
  </r>
  <r>
    <n v="12"/>
    <n v="170007"/>
    <x v="12"/>
    <n v="2170"/>
    <n v="55310"/>
    <n v="60"/>
    <n v="5"/>
    <x v="5"/>
    <n v="0"/>
    <s v=""/>
    <x v="1"/>
  </r>
  <r>
    <n v="12"/>
    <n v="170007"/>
    <x v="12"/>
    <n v="2170"/>
    <n v="55310"/>
    <n v="60"/>
    <n v="6"/>
    <x v="6"/>
    <n v="0"/>
    <s v=""/>
    <x v="1"/>
  </r>
  <r>
    <n v="12"/>
    <n v="170007"/>
    <x v="12"/>
    <n v="2170"/>
    <n v="55310"/>
    <n v="60"/>
    <n v="7"/>
    <x v="7"/>
    <n v="0"/>
    <s v=""/>
    <x v="1"/>
  </r>
  <r>
    <n v="12"/>
    <n v="170007"/>
    <x v="12"/>
    <n v="2170"/>
    <n v="55310"/>
    <n v="60"/>
    <n v="8"/>
    <x v="8"/>
    <n v="0"/>
    <s v=""/>
    <x v="1"/>
  </r>
  <r>
    <n v="12"/>
    <n v="170007"/>
    <x v="12"/>
    <n v="2170"/>
    <n v="55310"/>
    <n v="60"/>
    <n v="9"/>
    <x v="9"/>
    <n v="0"/>
    <s v=""/>
    <x v="1"/>
  </r>
  <r>
    <n v="12"/>
    <n v="170007"/>
    <x v="12"/>
    <n v="2170"/>
    <n v="55310"/>
    <n v="60"/>
    <n v="10"/>
    <x v="10"/>
    <n v="0"/>
    <s v=""/>
    <x v="1"/>
  </r>
  <r>
    <n v="12"/>
    <n v="170007"/>
    <x v="12"/>
    <n v="2170"/>
    <n v="55310"/>
    <n v="60"/>
    <n v="12"/>
    <x v="11"/>
    <n v="0"/>
    <s v=""/>
    <x v="1"/>
  </r>
  <r>
    <n v="12"/>
    <n v="170007"/>
    <x v="12"/>
    <n v="2170"/>
    <n v="55310"/>
    <n v="60"/>
    <n v="13"/>
    <x v="12"/>
    <n v="0"/>
    <s v=""/>
    <x v="1"/>
  </r>
  <r>
    <n v="12"/>
    <n v="170007"/>
    <x v="12"/>
    <n v="2170"/>
    <n v="55310"/>
    <n v="60"/>
    <n v="14"/>
    <x v="13"/>
    <n v="0"/>
    <s v=""/>
    <x v="1"/>
  </r>
  <r>
    <n v="12"/>
    <n v="170007"/>
    <x v="12"/>
    <n v="2170"/>
    <n v="55310"/>
    <n v="60"/>
    <n v="15"/>
    <x v="27"/>
    <n v="0"/>
    <s v=""/>
    <x v="1"/>
  </r>
  <r>
    <n v="12"/>
    <n v="170007"/>
    <x v="12"/>
    <n v="2170"/>
    <n v="55310"/>
    <n v="60"/>
    <n v="16"/>
    <x v="14"/>
    <n v="0"/>
    <s v=""/>
    <x v="1"/>
  </r>
  <r>
    <n v="12"/>
    <n v="170007"/>
    <x v="12"/>
    <n v="2170"/>
    <n v="55310"/>
    <n v="60"/>
    <n v="17"/>
    <x v="15"/>
    <n v="0"/>
    <s v=""/>
    <x v="1"/>
  </r>
  <r>
    <n v="12"/>
    <n v="170007"/>
    <x v="12"/>
    <n v="2170"/>
    <n v="55310"/>
    <n v="60"/>
    <n v="18"/>
    <x v="16"/>
    <n v="0"/>
    <s v=""/>
    <x v="1"/>
  </r>
  <r>
    <n v="12"/>
    <n v="170007"/>
    <x v="12"/>
    <n v="2170"/>
    <n v="55310"/>
    <n v="60"/>
    <n v="19"/>
    <x v="17"/>
    <n v="0"/>
    <s v=""/>
    <x v="1"/>
  </r>
  <r>
    <n v="12"/>
    <n v="170007"/>
    <x v="12"/>
    <n v="2170"/>
    <n v="55310"/>
    <n v="60"/>
    <n v="20"/>
    <x v="18"/>
    <n v="0"/>
    <s v=""/>
    <x v="1"/>
  </r>
  <r>
    <n v="12"/>
    <n v="170007"/>
    <x v="12"/>
    <n v="2170"/>
    <n v="55310"/>
    <n v="60"/>
    <n v="21"/>
    <x v="19"/>
    <n v="0"/>
    <s v=""/>
    <x v="1"/>
  </r>
  <r>
    <n v="12"/>
    <n v="170007"/>
    <x v="12"/>
    <n v="2170"/>
    <n v="55310"/>
    <n v="60"/>
    <n v="26"/>
    <x v="24"/>
    <n v="-10391435"/>
    <n v="-10391435"/>
    <x v="1"/>
  </r>
  <r>
    <n v="12"/>
    <n v="170007"/>
    <x v="12"/>
    <n v="2170"/>
    <n v="55310"/>
    <n v="60"/>
    <n v="23"/>
    <x v="21"/>
    <n v="0"/>
    <s v=""/>
    <x v="1"/>
  </r>
  <r>
    <n v="12"/>
    <n v="170007"/>
    <x v="12"/>
    <n v="2170"/>
    <n v="55310"/>
    <n v="60"/>
    <n v="24"/>
    <x v="22"/>
    <n v="0"/>
    <s v=""/>
    <x v="1"/>
  </r>
  <r>
    <n v="12"/>
    <n v="170007"/>
    <x v="12"/>
    <n v="2170"/>
    <n v="55310"/>
    <n v="60"/>
    <n v="25"/>
    <x v="23"/>
    <n v="0"/>
    <s v=""/>
    <x v="1"/>
  </r>
  <r>
    <n v="12"/>
    <n v="170007"/>
    <x v="12"/>
    <n v="2170"/>
    <n v="55310"/>
    <n v="60"/>
    <n v="28"/>
    <x v="25"/>
    <n v="0"/>
    <s v=""/>
    <x v="1"/>
  </r>
  <r>
    <n v="12"/>
    <n v="170007"/>
    <x v="12"/>
    <n v="2170"/>
    <n v="55310"/>
    <n v="60"/>
    <n v="29"/>
    <x v="25"/>
    <n v="0"/>
    <s v=""/>
    <x v="1"/>
  </r>
  <r>
    <n v="12"/>
    <n v="170007"/>
    <x v="12"/>
    <n v="2170"/>
    <n v="55310"/>
    <n v="60"/>
    <n v="30"/>
    <x v="25"/>
    <n v="0"/>
    <s v=""/>
    <x v="1"/>
  </r>
  <r>
    <n v="12"/>
    <n v="170007"/>
    <x v="12"/>
    <n v="2170"/>
    <n v="55310"/>
    <n v="60"/>
    <n v="31"/>
    <x v="25"/>
    <n v="0"/>
    <s v=""/>
    <x v="1"/>
  </r>
  <r>
    <n v="12"/>
    <n v="170007"/>
    <x v="12"/>
    <n v="2170"/>
    <n v="55310"/>
    <n v="60"/>
    <n v="32"/>
    <x v="25"/>
    <n v="0"/>
    <s v=""/>
    <x v="1"/>
  </r>
  <r>
    <n v="12"/>
    <n v="170007"/>
    <x v="12"/>
    <n v="2170"/>
    <n v="55310"/>
    <n v="60"/>
    <n v="33"/>
    <x v="25"/>
    <n v="0"/>
    <s v=""/>
    <x v="1"/>
  </r>
  <r>
    <n v="12"/>
    <n v="170007"/>
    <x v="12"/>
    <n v="2170"/>
    <n v="55310"/>
    <n v="60"/>
    <n v="34"/>
    <x v="25"/>
    <n v="0"/>
    <s v=""/>
    <x v="1"/>
  </r>
  <r>
    <n v="12"/>
    <n v="170007"/>
    <x v="12"/>
    <n v="2170"/>
    <n v="55310"/>
    <n v="60"/>
    <n v="35"/>
    <x v="25"/>
    <n v="0"/>
    <s v=""/>
    <x v="1"/>
  </r>
  <r>
    <n v="12"/>
    <n v="170007"/>
    <x v="12"/>
    <n v="2170"/>
    <n v="55310"/>
    <n v="60"/>
    <n v="36"/>
    <x v="25"/>
    <n v="0"/>
    <s v=""/>
    <x v="1"/>
  </r>
  <r>
    <n v="12"/>
    <n v="170007"/>
    <x v="12"/>
    <n v="2170"/>
    <n v="55310"/>
    <n v="60"/>
    <n v="37"/>
    <x v="25"/>
    <n v="0"/>
    <s v=""/>
    <x v="1"/>
  </r>
  <r>
    <n v="12"/>
    <n v="170007"/>
    <x v="12"/>
    <n v="2170"/>
    <n v="55310"/>
    <n v="60"/>
    <n v="38"/>
    <x v="25"/>
    <n v="0"/>
    <s v=""/>
    <x v="1"/>
  </r>
  <r>
    <n v="12"/>
    <n v="170007"/>
    <x v="12"/>
    <n v="2170"/>
    <n v="55310"/>
    <n v="60"/>
    <n v="39"/>
    <x v="25"/>
    <n v="0"/>
    <s v=""/>
    <x v="1"/>
  </r>
  <r>
    <n v="12"/>
    <n v="170007"/>
    <x v="12"/>
    <n v="2170"/>
    <n v="55310"/>
    <n v="60"/>
    <n v="40"/>
    <x v="25"/>
    <n v="0"/>
    <s v=""/>
    <x v="1"/>
  </r>
  <r>
    <n v="12"/>
    <n v="170007"/>
    <x v="12"/>
    <n v="2170"/>
    <n v="55310"/>
    <n v="60"/>
    <n v="41"/>
    <x v="25"/>
    <n v="0"/>
    <s v=""/>
    <x v="1"/>
  </r>
  <r>
    <n v="12"/>
    <n v="170007"/>
    <x v="12"/>
    <n v="2170"/>
    <n v="55310"/>
    <n v="60"/>
    <n v="42"/>
    <x v="25"/>
    <n v="0"/>
    <s v=""/>
    <x v="1"/>
  </r>
  <r>
    <n v="12"/>
    <n v="170007"/>
    <x v="12"/>
    <n v="2170"/>
    <n v="55310"/>
    <n v="60"/>
    <n v="43"/>
    <x v="25"/>
    <n v="0"/>
    <s v=""/>
    <x v="1"/>
  </r>
  <r>
    <n v="12"/>
    <n v="170007"/>
    <x v="12"/>
    <n v="2170"/>
    <n v="55310"/>
    <n v="60"/>
    <n v="44"/>
    <x v="25"/>
    <n v="0"/>
    <s v=""/>
    <x v="1"/>
  </r>
  <r>
    <n v="12"/>
    <n v="170007"/>
    <x v="12"/>
    <n v="2170"/>
    <n v="55310"/>
    <n v="60"/>
    <n v="45"/>
    <x v="25"/>
    <n v="0"/>
    <s v=""/>
    <x v="1"/>
  </r>
  <r>
    <n v="12"/>
    <n v="170007"/>
    <x v="12"/>
    <n v="2170"/>
    <n v="55310"/>
    <n v="60"/>
    <n v="46"/>
    <x v="25"/>
    <n v="0"/>
    <s v=""/>
    <x v="1"/>
  </r>
  <r>
    <n v="12"/>
    <n v="170007"/>
    <x v="12"/>
    <n v="2170"/>
    <n v="55310"/>
    <n v="60"/>
    <n v="47"/>
    <x v="25"/>
    <n v="0"/>
    <s v=""/>
    <x v="1"/>
  </r>
  <r>
    <n v="12"/>
    <n v="170007"/>
    <x v="12"/>
    <n v="2170"/>
    <n v="55310"/>
    <n v="60"/>
    <n v="48"/>
    <x v="25"/>
    <n v="0"/>
    <s v=""/>
    <x v="1"/>
  </r>
  <r>
    <n v="12"/>
    <n v="170007"/>
    <x v="12"/>
    <n v="2170"/>
    <n v="55310"/>
    <n v="60"/>
    <n v="49"/>
    <x v="25"/>
    <n v="0"/>
    <s v=""/>
    <x v="1"/>
  </r>
  <r>
    <n v="12"/>
    <n v="170007"/>
    <x v="12"/>
    <n v="2170"/>
    <n v="55310"/>
    <n v="60"/>
    <n v="50"/>
    <x v="25"/>
    <n v="0"/>
    <s v=""/>
    <x v="1"/>
  </r>
  <r>
    <n v="12"/>
    <n v="170007"/>
    <x v="12"/>
    <n v="2170"/>
    <n v="55310"/>
    <n v="60"/>
    <n v="11"/>
    <x v="26"/>
    <n v="1521912"/>
    <n v="1521912"/>
    <x v="1"/>
  </r>
  <r>
    <n v="13"/>
    <n v="179207"/>
    <x v="13"/>
    <n v="8912"/>
    <n v="151956"/>
    <n v="60"/>
    <n v="11"/>
    <x v="26"/>
    <n v="-66369544"/>
    <n v="-66369544"/>
    <x v="2"/>
  </r>
  <r>
    <n v="13"/>
    <n v="179207"/>
    <x v="13"/>
    <n v="8912"/>
    <n v="151956"/>
    <n v="60"/>
    <n v="14"/>
    <x v="13"/>
    <n v="-45671494"/>
    <n v="-45671494"/>
    <x v="1"/>
  </r>
  <r>
    <n v="13"/>
    <n v="179207"/>
    <x v="13"/>
    <n v="8912"/>
    <n v="151956"/>
    <n v="60"/>
    <n v="24"/>
    <x v="22"/>
    <n v="-39949330"/>
    <n v="-39949330"/>
    <x v="1"/>
  </r>
  <r>
    <n v="13"/>
    <n v="179207"/>
    <x v="13"/>
    <n v="8912"/>
    <n v="151956"/>
    <n v="60"/>
    <n v="12"/>
    <x v="11"/>
    <n v="-21285422"/>
    <n v="-21285422"/>
    <x v="1"/>
  </r>
  <r>
    <n v="13"/>
    <n v="179207"/>
    <x v="13"/>
    <n v="8912"/>
    <n v="151956"/>
    <n v="60"/>
    <n v="1"/>
    <x v="1"/>
    <n v="0"/>
    <s v=""/>
    <x v="1"/>
  </r>
  <r>
    <n v="13"/>
    <n v="179207"/>
    <x v="13"/>
    <n v="8912"/>
    <n v="151956"/>
    <n v="60"/>
    <n v="2"/>
    <x v="2"/>
    <n v="0"/>
    <s v=""/>
    <x v="1"/>
  </r>
  <r>
    <n v="13"/>
    <n v="179207"/>
    <x v="13"/>
    <n v="8912"/>
    <n v="151956"/>
    <n v="60"/>
    <n v="3"/>
    <x v="3"/>
    <n v="0"/>
    <s v=""/>
    <x v="1"/>
  </r>
  <r>
    <n v="13"/>
    <n v="179207"/>
    <x v="13"/>
    <n v="8912"/>
    <n v="151956"/>
    <n v="60"/>
    <n v="4"/>
    <x v="4"/>
    <n v="0"/>
    <s v=""/>
    <x v="1"/>
  </r>
  <r>
    <n v="13"/>
    <n v="179207"/>
    <x v="13"/>
    <n v="8912"/>
    <n v="151956"/>
    <n v="60"/>
    <n v="5"/>
    <x v="5"/>
    <n v="0"/>
    <s v=""/>
    <x v="1"/>
  </r>
  <r>
    <n v="13"/>
    <n v="179207"/>
    <x v="13"/>
    <n v="8912"/>
    <n v="151956"/>
    <n v="60"/>
    <n v="6"/>
    <x v="6"/>
    <n v="0"/>
    <s v=""/>
    <x v="1"/>
  </r>
  <r>
    <n v="13"/>
    <n v="179207"/>
    <x v="13"/>
    <n v="8912"/>
    <n v="151956"/>
    <n v="60"/>
    <n v="7"/>
    <x v="7"/>
    <n v="0"/>
    <s v=""/>
    <x v="1"/>
  </r>
  <r>
    <n v="13"/>
    <n v="179207"/>
    <x v="13"/>
    <n v="8912"/>
    <n v="151956"/>
    <n v="60"/>
    <n v="8"/>
    <x v="8"/>
    <n v="0"/>
    <s v=""/>
    <x v="1"/>
  </r>
  <r>
    <n v="13"/>
    <n v="179207"/>
    <x v="13"/>
    <n v="8912"/>
    <n v="151956"/>
    <n v="60"/>
    <n v="9"/>
    <x v="9"/>
    <n v="0"/>
    <s v=""/>
    <x v="1"/>
  </r>
  <r>
    <n v="13"/>
    <n v="179207"/>
    <x v="13"/>
    <n v="8912"/>
    <n v="151956"/>
    <n v="60"/>
    <n v="10"/>
    <x v="10"/>
    <n v="0"/>
    <s v=""/>
    <x v="1"/>
  </r>
  <r>
    <n v="13"/>
    <n v="179207"/>
    <x v="13"/>
    <n v="8912"/>
    <n v="151956"/>
    <n v="60"/>
    <n v="13"/>
    <x v="12"/>
    <n v="0"/>
    <s v=""/>
    <x v="1"/>
  </r>
  <r>
    <n v="13"/>
    <n v="179207"/>
    <x v="13"/>
    <n v="8912"/>
    <n v="151956"/>
    <n v="60"/>
    <n v="15"/>
    <x v="27"/>
    <n v="0"/>
    <s v=""/>
    <x v="1"/>
  </r>
  <r>
    <n v="13"/>
    <n v="179207"/>
    <x v="13"/>
    <n v="8912"/>
    <n v="151956"/>
    <n v="60"/>
    <n v="16"/>
    <x v="14"/>
    <n v="0"/>
    <s v=""/>
    <x v="1"/>
  </r>
  <r>
    <n v="13"/>
    <n v="179207"/>
    <x v="13"/>
    <n v="8912"/>
    <n v="151956"/>
    <n v="60"/>
    <n v="17"/>
    <x v="15"/>
    <n v="0"/>
    <s v=""/>
    <x v="1"/>
  </r>
  <r>
    <n v="13"/>
    <n v="179207"/>
    <x v="13"/>
    <n v="8912"/>
    <n v="151956"/>
    <n v="60"/>
    <n v="18"/>
    <x v="16"/>
    <n v="0"/>
    <s v=""/>
    <x v="1"/>
  </r>
  <r>
    <n v="13"/>
    <n v="179207"/>
    <x v="13"/>
    <n v="8912"/>
    <n v="151956"/>
    <n v="60"/>
    <n v="19"/>
    <x v="17"/>
    <n v="0"/>
    <s v=""/>
    <x v="1"/>
  </r>
  <r>
    <n v="13"/>
    <n v="179207"/>
    <x v="13"/>
    <n v="8912"/>
    <n v="151956"/>
    <n v="60"/>
    <n v="20"/>
    <x v="18"/>
    <n v="0"/>
    <s v=""/>
    <x v="1"/>
  </r>
  <r>
    <n v="13"/>
    <n v="179207"/>
    <x v="13"/>
    <n v="8912"/>
    <n v="151956"/>
    <n v="60"/>
    <n v="21"/>
    <x v="19"/>
    <n v="0"/>
    <s v=""/>
    <x v="1"/>
  </r>
  <r>
    <n v="13"/>
    <n v="179207"/>
    <x v="13"/>
    <n v="8912"/>
    <n v="151956"/>
    <n v="60"/>
    <n v="22"/>
    <x v="20"/>
    <n v="0"/>
    <s v=""/>
    <x v="1"/>
  </r>
  <r>
    <n v="13"/>
    <n v="179207"/>
    <x v="13"/>
    <n v="8912"/>
    <n v="151956"/>
    <n v="60"/>
    <n v="23"/>
    <x v="21"/>
    <n v="0"/>
    <s v=""/>
    <x v="1"/>
  </r>
  <r>
    <n v="13"/>
    <n v="179207"/>
    <x v="13"/>
    <n v="8912"/>
    <n v="151956"/>
    <n v="60"/>
    <n v="25"/>
    <x v="23"/>
    <n v="0"/>
    <s v=""/>
    <x v="1"/>
  </r>
  <r>
    <n v="13"/>
    <n v="179207"/>
    <x v="13"/>
    <n v="8912"/>
    <n v="151956"/>
    <n v="60"/>
    <n v="26"/>
    <x v="24"/>
    <n v="0"/>
    <s v=""/>
    <x v="1"/>
  </r>
  <r>
    <n v="13"/>
    <n v="179207"/>
    <x v="13"/>
    <n v="8912"/>
    <n v="151956"/>
    <n v="60"/>
    <n v="27"/>
    <x v="25"/>
    <n v="0"/>
    <s v=""/>
    <x v="1"/>
  </r>
  <r>
    <n v="13"/>
    <n v="179207"/>
    <x v="13"/>
    <n v="8912"/>
    <n v="151956"/>
    <n v="60"/>
    <n v="28"/>
    <x v="25"/>
    <n v="0"/>
    <s v=""/>
    <x v="1"/>
  </r>
  <r>
    <n v="13"/>
    <n v="179207"/>
    <x v="13"/>
    <n v="8912"/>
    <n v="151956"/>
    <n v="60"/>
    <n v="29"/>
    <x v="25"/>
    <n v="0"/>
    <s v=""/>
    <x v="1"/>
  </r>
  <r>
    <n v="13"/>
    <n v="179207"/>
    <x v="13"/>
    <n v="8912"/>
    <n v="151956"/>
    <n v="60"/>
    <n v="30"/>
    <x v="25"/>
    <n v="0"/>
    <s v=""/>
    <x v="1"/>
  </r>
  <r>
    <n v="13"/>
    <n v="179207"/>
    <x v="13"/>
    <n v="8912"/>
    <n v="151956"/>
    <n v="60"/>
    <n v="31"/>
    <x v="25"/>
    <n v="0"/>
    <s v=""/>
    <x v="1"/>
  </r>
  <r>
    <n v="13"/>
    <n v="179207"/>
    <x v="13"/>
    <n v="8912"/>
    <n v="151956"/>
    <n v="60"/>
    <n v="32"/>
    <x v="25"/>
    <n v="0"/>
    <s v=""/>
    <x v="1"/>
  </r>
  <r>
    <n v="13"/>
    <n v="179207"/>
    <x v="13"/>
    <n v="8912"/>
    <n v="151956"/>
    <n v="60"/>
    <n v="33"/>
    <x v="25"/>
    <n v="0"/>
    <s v=""/>
    <x v="1"/>
  </r>
  <r>
    <n v="13"/>
    <n v="179207"/>
    <x v="13"/>
    <n v="8912"/>
    <n v="151956"/>
    <n v="60"/>
    <n v="34"/>
    <x v="25"/>
    <n v="0"/>
    <s v=""/>
    <x v="1"/>
  </r>
  <r>
    <n v="13"/>
    <n v="179207"/>
    <x v="13"/>
    <n v="8912"/>
    <n v="151956"/>
    <n v="60"/>
    <n v="35"/>
    <x v="25"/>
    <n v="0"/>
    <s v=""/>
    <x v="1"/>
  </r>
  <r>
    <n v="13"/>
    <n v="179207"/>
    <x v="13"/>
    <n v="8912"/>
    <n v="151956"/>
    <n v="60"/>
    <n v="36"/>
    <x v="25"/>
    <n v="0"/>
    <s v=""/>
    <x v="1"/>
  </r>
  <r>
    <n v="13"/>
    <n v="179207"/>
    <x v="13"/>
    <n v="8912"/>
    <n v="151956"/>
    <n v="60"/>
    <n v="37"/>
    <x v="25"/>
    <n v="0"/>
    <s v=""/>
    <x v="1"/>
  </r>
  <r>
    <n v="13"/>
    <n v="179207"/>
    <x v="13"/>
    <n v="8912"/>
    <n v="151956"/>
    <n v="60"/>
    <n v="38"/>
    <x v="25"/>
    <n v="0"/>
    <s v=""/>
    <x v="1"/>
  </r>
  <r>
    <n v="13"/>
    <n v="179207"/>
    <x v="13"/>
    <n v="8912"/>
    <n v="151956"/>
    <n v="60"/>
    <n v="39"/>
    <x v="25"/>
    <n v="0"/>
    <s v=""/>
    <x v="1"/>
  </r>
  <r>
    <n v="13"/>
    <n v="179207"/>
    <x v="13"/>
    <n v="8912"/>
    <n v="151956"/>
    <n v="60"/>
    <n v="40"/>
    <x v="25"/>
    <n v="0"/>
    <s v=""/>
    <x v="1"/>
  </r>
  <r>
    <n v="13"/>
    <n v="179207"/>
    <x v="13"/>
    <n v="8912"/>
    <n v="151956"/>
    <n v="60"/>
    <n v="41"/>
    <x v="25"/>
    <n v="0"/>
    <s v=""/>
    <x v="1"/>
  </r>
  <r>
    <n v="13"/>
    <n v="179207"/>
    <x v="13"/>
    <n v="8912"/>
    <n v="151956"/>
    <n v="60"/>
    <n v="42"/>
    <x v="25"/>
    <n v="0"/>
    <s v=""/>
    <x v="1"/>
  </r>
  <r>
    <n v="13"/>
    <n v="179207"/>
    <x v="13"/>
    <n v="8912"/>
    <n v="151956"/>
    <n v="60"/>
    <n v="43"/>
    <x v="25"/>
    <n v="0"/>
    <s v=""/>
    <x v="1"/>
  </r>
  <r>
    <n v="13"/>
    <n v="179207"/>
    <x v="13"/>
    <n v="8912"/>
    <n v="151956"/>
    <n v="60"/>
    <n v="44"/>
    <x v="25"/>
    <n v="0"/>
    <s v=""/>
    <x v="1"/>
  </r>
  <r>
    <n v="13"/>
    <n v="179207"/>
    <x v="13"/>
    <n v="8912"/>
    <n v="151956"/>
    <n v="60"/>
    <n v="45"/>
    <x v="25"/>
    <n v="0"/>
    <s v=""/>
    <x v="1"/>
  </r>
  <r>
    <n v="13"/>
    <n v="179207"/>
    <x v="13"/>
    <n v="8912"/>
    <n v="151956"/>
    <n v="60"/>
    <n v="46"/>
    <x v="25"/>
    <n v="0"/>
    <s v=""/>
    <x v="1"/>
  </r>
  <r>
    <n v="13"/>
    <n v="179207"/>
    <x v="13"/>
    <n v="8912"/>
    <n v="151956"/>
    <n v="60"/>
    <n v="47"/>
    <x v="25"/>
    <n v="0"/>
    <s v=""/>
    <x v="1"/>
  </r>
  <r>
    <n v="13"/>
    <n v="179207"/>
    <x v="13"/>
    <n v="8912"/>
    <n v="151956"/>
    <n v="60"/>
    <n v="48"/>
    <x v="25"/>
    <n v="0"/>
    <s v=""/>
    <x v="1"/>
  </r>
  <r>
    <n v="13"/>
    <n v="179207"/>
    <x v="13"/>
    <n v="8912"/>
    <n v="151956"/>
    <n v="60"/>
    <n v="49"/>
    <x v="25"/>
    <n v="0"/>
    <s v=""/>
    <x v="1"/>
  </r>
  <r>
    <n v="13"/>
    <n v="179207"/>
    <x v="13"/>
    <n v="8912"/>
    <n v="151956"/>
    <n v="60"/>
    <n v="50"/>
    <x v="25"/>
    <n v="0"/>
    <s v=""/>
    <x v="1"/>
  </r>
  <r>
    <n v="14"/>
    <n v="181010"/>
    <x v="14"/>
    <n v="10303"/>
    <n v="130790"/>
    <n v="60"/>
    <n v="14"/>
    <x v="13"/>
    <n v="-24182913"/>
    <n v="-24182913"/>
    <x v="2"/>
  </r>
  <r>
    <n v="14"/>
    <n v="181010"/>
    <x v="14"/>
    <n v="10303"/>
    <n v="130790"/>
    <n v="60"/>
    <n v="11"/>
    <x v="26"/>
    <n v="-22932868"/>
    <n v="-22932868"/>
    <x v="1"/>
  </r>
  <r>
    <n v="14"/>
    <n v="181010"/>
    <x v="14"/>
    <n v="10303"/>
    <n v="130790"/>
    <n v="60"/>
    <n v="24"/>
    <x v="22"/>
    <n v="-22593360"/>
    <n v="-22593360"/>
    <x v="1"/>
  </r>
  <r>
    <n v="14"/>
    <n v="181010"/>
    <x v="14"/>
    <n v="10303"/>
    <n v="130790"/>
    <n v="60"/>
    <n v="1"/>
    <x v="1"/>
    <n v="0"/>
    <s v=""/>
    <x v="1"/>
  </r>
  <r>
    <n v="14"/>
    <n v="181010"/>
    <x v="14"/>
    <n v="10303"/>
    <n v="130790"/>
    <n v="60"/>
    <n v="2"/>
    <x v="2"/>
    <n v="0"/>
    <s v=""/>
    <x v="1"/>
  </r>
  <r>
    <n v="14"/>
    <n v="181010"/>
    <x v="14"/>
    <n v="10303"/>
    <n v="130790"/>
    <n v="60"/>
    <n v="3"/>
    <x v="3"/>
    <n v="0"/>
    <s v=""/>
    <x v="1"/>
  </r>
  <r>
    <n v="14"/>
    <n v="181010"/>
    <x v="14"/>
    <n v="10303"/>
    <n v="130790"/>
    <n v="60"/>
    <n v="4"/>
    <x v="4"/>
    <n v="0"/>
    <s v=""/>
    <x v="1"/>
  </r>
  <r>
    <n v="14"/>
    <n v="181010"/>
    <x v="14"/>
    <n v="10303"/>
    <n v="130790"/>
    <n v="60"/>
    <n v="5"/>
    <x v="5"/>
    <n v="0"/>
    <s v=""/>
    <x v="1"/>
  </r>
  <r>
    <n v="14"/>
    <n v="181010"/>
    <x v="14"/>
    <n v="10303"/>
    <n v="130790"/>
    <n v="60"/>
    <n v="6"/>
    <x v="6"/>
    <n v="0"/>
    <s v=""/>
    <x v="1"/>
  </r>
  <r>
    <n v="14"/>
    <n v="181010"/>
    <x v="14"/>
    <n v="10303"/>
    <n v="130790"/>
    <n v="60"/>
    <n v="7"/>
    <x v="7"/>
    <n v="0"/>
    <s v=""/>
    <x v="1"/>
  </r>
  <r>
    <n v="14"/>
    <n v="181010"/>
    <x v="14"/>
    <n v="10303"/>
    <n v="130790"/>
    <n v="60"/>
    <n v="8"/>
    <x v="8"/>
    <n v="0"/>
    <s v=""/>
    <x v="1"/>
  </r>
  <r>
    <n v="14"/>
    <n v="181010"/>
    <x v="14"/>
    <n v="10303"/>
    <n v="130790"/>
    <n v="60"/>
    <n v="9"/>
    <x v="9"/>
    <n v="0"/>
    <s v=""/>
    <x v="1"/>
  </r>
  <r>
    <n v="14"/>
    <n v="181010"/>
    <x v="14"/>
    <n v="10303"/>
    <n v="130790"/>
    <n v="60"/>
    <n v="10"/>
    <x v="10"/>
    <n v="0"/>
    <s v=""/>
    <x v="1"/>
  </r>
  <r>
    <n v="14"/>
    <n v="181010"/>
    <x v="14"/>
    <n v="10303"/>
    <n v="130790"/>
    <n v="60"/>
    <n v="13"/>
    <x v="12"/>
    <n v="0"/>
    <s v=""/>
    <x v="1"/>
  </r>
  <r>
    <n v="14"/>
    <n v="181010"/>
    <x v="14"/>
    <n v="10303"/>
    <n v="130790"/>
    <n v="60"/>
    <n v="15"/>
    <x v="27"/>
    <n v="0"/>
    <s v=""/>
    <x v="1"/>
  </r>
  <r>
    <n v="14"/>
    <n v="181010"/>
    <x v="14"/>
    <n v="10303"/>
    <n v="130790"/>
    <n v="60"/>
    <n v="16"/>
    <x v="14"/>
    <n v="0"/>
    <s v=""/>
    <x v="1"/>
  </r>
  <r>
    <n v="14"/>
    <n v="181010"/>
    <x v="14"/>
    <n v="10303"/>
    <n v="130790"/>
    <n v="60"/>
    <n v="17"/>
    <x v="15"/>
    <n v="0"/>
    <s v=""/>
    <x v="1"/>
  </r>
  <r>
    <n v="14"/>
    <n v="181010"/>
    <x v="14"/>
    <n v="10303"/>
    <n v="130790"/>
    <n v="60"/>
    <n v="18"/>
    <x v="16"/>
    <n v="0"/>
    <s v=""/>
    <x v="1"/>
  </r>
  <r>
    <n v="14"/>
    <n v="181010"/>
    <x v="14"/>
    <n v="10303"/>
    <n v="130790"/>
    <n v="60"/>
    <n v="19"/>
    <x v="17"/>
    <n v="0"/>
    <s v=""/>
    <x v="1"/>
  </r>
  <r>
    <n v="14"/>
    <n v="181010"/>
    <x v="14"/>
    <n v="10303"/>
    <n v="130790"/>
    <n v="60"/>
    <n v="20"/>
    <x v="18"/>
    <n v="0"/>
    <s v=""/>
    <x v="1"/>
  </r>
  <r>
    <n v="14"/>
    <n v="181010"/>
    <x v="14"/>
    <n v="10303"/>
    <n v="130790"/>
    <n v="60"/>
    <n v="21"/>
    <x v="19"/>
    <n v="0"/>
    <s v=""/>
    <x v="1"/>
  </r>
  <r>
    <n v="14"/>
    <n v="181010"/>
    <x v="14"/>
    <n v="10303"/>
    <n v="130790"/>
    <n v="60"/>
    <n v="22"/>
    <x v="20"/>
    <n v="0"/>
    <s v=""/>
    <x v="1"/>
  </r>
  <r>
    <n v="14"/>
    <n v="181010"/>
    <x v="14"/>
    <n v="10303"/>
    <n v="130790"/>
    <n v="60"/>
    <n v="23"/>
    <x v="21"/>
    <n v="0"/>
    <s v=""/>
    <x v="1"/>
  </r>
  <r>
    <n v="14"/>
    <n v="181010"/>
    <x v="14"/>
    <n v="10303"/>
    <n v="130790"/>
    <n v="60"/>
    <n v="25"/>
    <x v="23"/>
    <n v="0"/>
    <s v=""/>
    <x v="1"/>
  </r>
  <r>
    <n v="14"/>
    <n v="181010"/>
    <x v="14"/>
    <n v="10303"/>
    <n v="130790"/>
    <n v="60"/>
    <n v="26"/>
    <x v="24"/>
    <n v="0"/>
    <s v=""/>
    <x v="1"/>
  </r>
  <r>
    <n v="14"/>
    <n v="181010"/>
    <x v="14"/>
    <n v="10303"/>
    <n v="130790"/>
    <n v="60"/>
    <n v="27"/>
    <x v="25"/>
    <n v="0"/>
    <s v=""/>
    <x v="1"/>
  </r>
  <r>
    <n v="14"/>
    <n v="181010"/>
    <x v="14"/>
    <n v="10303"/>
    <n v="130790"/>
    <n v="60"/>
    <n v="28"/>
    <x v="25"/>
    <n v="0"/>
    <s v=""/>
    <x v="1"/>
  </r>
  <r>
    <n v="14"/>
    <n v="181010"/>
    <x v="14"/>
    <n v="10303"/>
    <n v="130790"/>
    <n v="60"/>
    <n v="29"/>
    <x v="25"/>
    <n v="0"/>
    <s v=""/>
    <x v="1"/>
  </r>
  <r>
    <n v="14"/>
    <n v="181010"/>
    <x v="14"/>
    <n v="10303"/>
    <n v="130790"/>
    <n v="60"/>
    <n v="30"/>
    <x v="25"/>
    <n v="0"/>
    <s v=""/>
    <x v="1"/>
  </r>
  <r>
    <n v="14"/>
    <n v="181010"/>
    <x v="14"/>
    <n v="10303"/>
    <n v="130790"/>
    <n v="60"/>
    <n v="31"/>
    <x v="25"/>
    <n v="0"/>
    <s v=""/>
    <x v="1"/>
  </r>
  <r>
    <n v="14"/>
    <n v="181010"/>
    <x v="14"/>
    <n v="10303"/>
    <n v="130790"/>
    <n v="60"/>
    <n v="32"/>
    <x v="25"/>
    <n v="0"/>
    <s v=""/>
    <x v="1"/>
  </r>
  <r>
    <n v="14"/>
    <n v="181010"/>
    <x v="14"/>
    <n v="10303"/>
    <n v="130790"/>
    <n v="60"/>
    <n v="33"/>
    <x v="25"/>
    <n v="0"/>
    <s v=""/>
    <x v="1"/>
  </r>
  <r>
    <n v="14"/>
    <n v="181010"/>
    <x v="14"/>
    <n v="10303"/>
    <n v="130790"/>
    <n v="60"/>
    <n v="34"/>
    <x v="25"/>
    <n v="0"/>
    <s v=""/>
    <x v="1"/>
  </r>
  <r>
    <n v="14"/>
    <n v="181010"/>
    <x v="14"/>
    <n v="10303"/>
    <n v="130790"/>
    <n v="60"/>
    <n v="35"/>
    <x v="25"/>
    <n v="0"/>
    <s v=""/>
    <x v="1"/>
  </r>
  <r>
    <n v="14"/>
    <n v="181010"/>
    <x v="14"/>
    <n v="10303"/>
    <n v="130790"/>
    <n v="60"/>
    <n v="36"/>
    <x v="25"/>
    <n v="0"/>
    <s v=""/>
    <x v="1"/>
  </r>
  <r>
    <n v="14"/>
    <n v="181010"/>
    <x v="14"/>
    <n v="10303"/>
    <n v="130790"/>
    <n v="60"/>
    <n v="37"/>
    <x v="25"/>
    <n v="0"/>
    <s v=""/>
    <x v="1"/>
  </r>
  <r>
    <n v="14"/>
    <n v="181010"/>
    <x v="14"/>
    <n v="10303"/>
    <n v="130790"/>
    <n v="60"/>
    <n v="38"/>
    <x v="25"/>
    <n v="0"/>
    <s v=""/>
    <x v="1"/>
  </r>
  <r>
    <n v="14"/>
    <n v="181010"/>
    <x v="14"/>
    <n v="10303"/>
    <n v="130790"/>
    <n v="60"/>
    <n v="39"/>
    <x v="25"/>
    <n v="0"/>
    <s v=""/>
    <x v="1"/>
  </r>
  <r>
    <n v="14"/>
    <n v="181010"/>
    <x v="14"/>
    <n v="10303"/>
    <n v="130790"/>
    <n v="60"/>
    <n v="40"/>
    <x v="25"/>
    <n v="0"/>
    <s v=""/>
    <x v="1"/>
  </r>
  <r>
    <n v="14"/>
    <n v="181010"/>
    <x v="14"/>
    <n v="10303"/>
    <n v="130790"/>
    <n v="60"/>
    <n v="41"/>
    <x v="25"/>
    <n v="0"/>
    <s v=""/>
    <x v="1"/>
  </r>
  <r>
    <n v="14"/>
    <n v="181010"/>
    <x v="14"/>
    <n v="10303"/>
    <n v="130790"/>
    <n v="60"/>
    <n v="42"/>
    <x v="25"/>
    <n v="0"/>
    <s v=""/>
    <x v="1"/>
  </r>
  <r>
    <n v="14"/>
    <n v="181010"/>
    <x v="14"/>
    <n v="10303"/>
    <n v="130790"/>
    <n v="60"/>
    <n v="43"/>
    <x v="25"/>
    <n v="0"/>
    <s v=""/>
    <x v="1"/>
  </r>
  <r>
    <n v="14"/>
    <n v="181010"/>
    <x v="14"/>
    <n v="10303"/>
    <n v="130790"/>
    <n v="60"/>
    <n v="44"/>
    <x v="25"/>
    <n v="0"/>
    <s v=""/>
    <x v="1"/>
  </r>
  <r>
    <n v="14"/>
    <n v="181010"/>
    <x v="14"/>
    <n v="10303"/>
    <n v="130790"/>
    <n v="60"/>
    <n v="45"/>
    <x v="25"/>
    <n v="0"/>
    <s v=""/>
    <x v="1"/>
  </r>
  <r>
    <n v="14"/>
    <n v="181010"/>
    <x v="14"/>
    <n v="10303"/>
    <n v="130790"/>
    <n v="60"/>
    <n v="46"/>
    <x v="25"/>
    <n v="0"/>
    <s v=""/>
    <x v="1"/>
  </r>
  <r>
    <n v="14"/>
    <n v="181010"/>
    <x v="14"/>
    <n v="10303"/>
    <n v="130790"/>
    <n v="60"/>
    <n v="47"/>
    <x v="25"/>
    <n v="0"/>
    <s v=""/>
    <x v="1"/>
  </r>
  <r>
    <n v="14"/>
    <n v="181010"/>
    <x v="14"/>
    <n v="10303"/>
    <n v="130790"/>
    <n v="60"/>
    <n v="48"/>
    <x v="25"/>
    <n v="0"/>
    <s v=""/>
    <x v="1"/>
  </r>
  <r>
    <n v="14"/>
    <n v="181010"/>
    <x v="14"/>
    <n v="10303"/>
    <n v="130790"/>
    <n v="60"/>
    <n v="49"/>
    <x v="25"/>
    <n v="0"/>
    <s v=""/>
    <x v="1"/>
  </r>
  <r>
    <n v="14"/>
    <n v="181010"/>
    <x v="14"/>
    <n v="10303"/>
    <n v="130790"/>
    <n v="60"/>
    <n v="50"/>
    <x v="25"/>
    <n v="0"/>
    <s v=""/>
    <x v="1"/>
  </r>
  <r>
    <n v="14"/>
    <n v="181010"/>
    <x v="14"/>
    <n v="10303"/>
    <n v="130790"/>
    <n v="60"/>
    <n v="12"/>
    <x v="11"/>
    <n v="3310917"/>
    <n v="3310917"/>
    <x v="1"/>
  </r>
  <r>
    <n v="15"/>
    <n v="182005"/>
    <x v="15"/>
    <n v="9444"/>
    <n v="212240"/>
    <n v="60"/>
    <n v="19"/>
    <x v="17"/>
    <n v="-76006920"/>
    <n v="-76006920"/>
    <x v="2"/>
  </r>
  <r>
    <n v="15"/>
    <n v="182005"/>
    <x v="15"/>
    <n v="9444"/>
    <n v="212240"/>
    <n v="60"/>
    <n v="24"/>
    <x v="22"/>
    <n v="-47216884"/>
    <n v="-47216884"/>
    <x v="1"/>
  </r>
  <r>
    <n v="15"/>
    <n v="182005"/>
    <x v="15"/>
    <n v="9444"/>
    <n v="212240"/>
    <n v="60"/>
    <n v="11"/>
    <x v="26"/>
    <n v="-46279650"/>
    <n v="-46279650"/>
    <x v="1"/>
  </r>
  <r>
    <n v="15"/>
    <n v="182005"/>
    <x v="15"/>
    <n v="9444"/>
    <n v="212240"/>
    <n v="60"/>
    <n v="14"/>
    <x v="13"/>
    <n v="-34931421"/>
    <n v="-34931421"/>
    <x v="1"/>
  </r>
  <r>
    <n v="15"/>
    <n v="182005"/>
    <x v="15"/>
    <n v="9444"/>
    <n v="212240"/>
    <n v="60"/>
    <n v="1"/>
    <x v="1"/>
    <n v="0"/>
    <s v=""/>
    <x v="1"/>
  </r>
  <r>
    <n v="15"/>
    <n v="182005"/>
    <x v="15"/>
    <n v="9444"/>
    <n v="212240"/>
    <n v="60"/>
    <n v="2"/>
    <x v="2"/>
    <n v="0"/>
    <s v=""/>
    <x v="1"/>
  </r>
  <r>
    <n v="15"/>
    <n v="182005"/>
    <x v="15"/>
    <n v="9444"/>
    <n v="212240"/>
    <n v="60"/>
    <n v="3"/>
    <x v="3"/>
    <n v="0"/>
    <s v=""/>
    <x v="1"/>
  </r>
  <r>
    <n v="15"/>
    <n v="182005"/>
    <x v="15"/>
    <n v="9444"/>
    <n v="212240"/>
    <n v="60"/>
    <n v="4"/>
    <x v="4"/>
    <n v="0"/>
    <s v=""/>
    <x v="1"/>
  </r>
  <r>
    <n v="15"/>
    <n v="182005"/>
    <x v="15"/>
    <n v="9444"/>
    <n v="212240"/>
    <n v="60"/>
    <n v="5"/>
    <x v="5"/>
    <n v="0"/>
    <s v=""/>
    <x v="1"/>
  </r>
  <r>
    <n v="15"/>
    <n v="182005"/>
    <x v="15"/>
    <n v="9444"/>
    <n v="212240"/>
    <n v="60"/>
    <n v="6"/>
    <x v="6"/>
    <n v="0"/>
    <s v=""/>
    <x v="1"/>
  </r>
  <r>
    <n v="15"/>
    <n v="182005"/>
    <x v="15"/>
    <n v="9444"/>
    <n v="212240"/>
    <n v="60"/>
    <n v="7"/>
    <x v="7"/>
    <n v="0"/>
    <s v=""/>
    <x v="1"/>
  </r>
  <r>
    <n v="15"/>
    <n v="182005"/>
    <x v="15"/>
    <n v="9444"/>
    <n v="212240"/>
    <n v="60"/>
    <n v="8"/>
    <x v="8"/>
    <n v="0"/>
    <s v=""/>
    <x v="1"/>
  </r>
  <r>
    <n v="15"/>
    <n v="182005"/>
    <x v="15"/>
    <n v="9444"/>
    <n v="212240"/>
    <n v="60"/>
    <n v="9"/>
    <x v="9"/>
    <n v="0"/>
    <s v=""/>
    <x v="1"/>
  </r>
  <r>
    <n v="15"/>
    <n v="182005"/>
    <x v="15"/>
    <n v="9444"/>
    <n v="212240"/>
    <n v="60"/>
    <n v="10"/>
    <x v="10"/>
    <n v="0"/>
    <s v=""/>
    <x v="1"/>
  </r>
  <r>
    <n v="15"/>
    <n v="182005"/>
    <x v="15"/>
    <n v="9444"/>
    <n v="212240"/>
    <n v="60"/>
    <n v="12"/>
    <x v="11"/>
    <n v="0"/>
    <s v=""/>
    <x v="1"/>
  </r>
  <r>
    <n v="15"/>
    <n v="182005"/>
    <x v="15"/>
    <n v="9444"/>
    <n v="212240"/>
    <n v="60"/>
    <n v="13"/>
    <x v="12"/>
    <n v="0"/>
    <s v=""/>
    <x v="1"/>
  </r>
  <r>
    <n v="15"/>
    <n v="182005"/>
    <x v="15"/>
    <n v="9444"/>
    <n v="212240"/>
    <n v="60"/>
    <n v="15"/>
    <x v="27"/>
    <n v="0"/>
    <s v=""/>
    <x v="1"/>
  </r>
  <r>
    <n v="15"/>
    <n v="182005"/>
    <x v="15"/>
    <n v="9444"/>
    <n v="212240"/>
    <n v="60"/>
    <n v="16"/>
    <x v="14"/>
    <n v="0"/>
    <s v=""/>
    <x v="1"/>
  </r>
  <r>
    <n v="15"/>
    <n v="182005"/>
    <x v="15"/>
    <n v="9444"/>
    <n v="212240"/>
    <n v="60"/>
    <n v="17"/>
    <x v="15"/>
    <n v="0"/>
    <s v=""/>
    <x v="1"/>
  </r>
  <r>
    <n v="15"/>
    <n v="182005"/>
    <x v="15"/>
    <n v="9444"/>
    <n v="212240"/>
    <n v="60"/>
    <n v="18"/>
    <x v="16"/>
    <n v="0"/>
    <s v=""/>
    <x v="1"/>
  </r>
  <r>
    <n v="15"/>
    <n v="182005"/>
    <x v="15"/>
    <n v="9444"/>
    <n v="212240"/>
    <n v="60"/>
    <n v="20"/>
    <x v="18"/>
    <n v="0"/>
    <s v=""/>
    <x v="1"/>
  </r>
  <r>
    <n v="15"/>
    <n v="182005"/>
    <x v="15"/>
    <n v="9444"/>
    <n v="212240"/>
    <n v="60"/>
    <n v="21"/>
    <x v="19"/>
    <n v="0"/>
    <s v=""/>
    <x v="1"/>
  </r>
  <r>
    <n v="15"/>
    <n v="182005"/>
    <x v="15"/>
    <n v="9444"/>
    <n v="212240"/>
    <n v="60"/>
    <n v="22"/>
    <x v="20"/>
    <n v="0"/>
    <s v=""/>
    <x v="1"/>
  </r>
  <r>
    <n v="15"/>
    <n v="182005"/>
    <x v="15"/>
    <n v="9444"/>
    <n v="212240"/>
    <n v="60"/>
    <n v="23"/>
    <x v="21"/>
    <n v="0"/>
    <s v=""/>
    <x v="1"/>
  </r>
  <r>
    <n v="15"/>
    <n v="182005"/>
    <x v="15"/>
    <n v="9444"/>
    <n v="212240"/>
    <n v="60"/>
    <n v="25"/>
    <x v="23"/>
    <n v="0"/>
    <s v=""/>
    <x v="1"/>
  </r>
  <r>
    <n v="15"/>
    <n v="182005"/>
    <x v="15"/>
    <n v="9444"/>
    <n v="212240"/>
    <n v="60"/>
    <n v="26"/>
    <x v="24"/>
    <n v="0"/>
    <s v=""/>
    <x v="1"/>
  </r>
  <r>
    <n v="15"/>
    <n v="182005"/>
    <x v="15"/>
    <n v="9444"/>
    <n v="212240"/>
    <n v="60"/>
    <n v="27"/>
    <x v="25"/>
    <n v="0"/>
    <s v=""/>
    <x v="1"/>
  </r>
  <r>
    <n v="15"/>
    <n v="182005"/>
    <x v="15"/>
    <n v="9444"/>
    <n v="212240"/>
    <n v="60"/>
    <n v="28"/>
    <x v="25"/>
    <n v="0"/>
    <s v=""/>
    <x v="1"/>
  </r>
  <r>
    <n v="15"/>
    <n v="182005"/>
    <x v="15"/>
    <n v="9444"/>
    <n v="212240"/>
    <n v="60"/>
    <n v="29"/>
    <x v="25"/>
    <n v="0"/>
    <s v=""/>
    <x v="1"/>
  </r>
  <r>
    <n v="15"/>
    <n v="182005"/>
    <x v="15"/>
    <n v="9444"/>
    <n v="212240"/>
    <n v="60"/>
    <n v="30"/>
    <x v="25"/>
    <n v="0"/>
    <s v=""/>
    <x v="1"/>
  </r>
  <r>
    <n v="15"/>
    <n v="182005"/>
    <x v="15"/>
    <n v="9444"/>
    <n v="212240"/>
    <n v="60"/>
    <n v="31"/>
    <x v="25"/>
    <n v="0"/>
    <s v=""/>
    <x v="1"/>
  </r>
  <r>
    <n v="15"/>
    <n v="182005"/>
    <x v="15"/>
    <n v="9444"/>
    <n v="212240"/>
    <n v="60"/>
    <n v="32"/>
    <x v="25"/>
    <n v="0"/>
    <s v=""/>
    <x v="1"/>
  </r>
  <r>
    <n v="15"/>
    <n v="182005"/>
    <x v="15"/>
    <n v="9444"/>
    <n v="212240"/>
    <n v="60"/>
    <n v="33"/>
    <x v="25"/>
    <n v="0"/>
    <s v=""/>
    <x v="1"/>
  </r>
  <r>
    <n v="15"/>
    <n v="182005"/>
    <x v="15"/>
    <n v="9444"/>
    <n v="212240"/>
    <n v="60"/>
    <n v="34"/>
    <x v="25"/>
    <n v="0"/>
    <s v=""/>
    <x v="1"/>
  </r>
  <r>
    <n v="15"/>
    <n v="182005"/>
    <x v="15"/>
    <n v="9444"/>
    <n v="212240"/>
    <n v="60"/>
    <n v="35"/>
    <x v="25"/>
    <n v="0"/>
    <s v=""/>
    <x v="1"/>
  </r>
  <r>
    <n v="15"/>
    <n v="182005"/>
    <x v="15"/>
    <n v="9444"/>
    <n v="212240"/>
    <n v="60"/>
    <n v="36"/>
    <x v="25"/>
    <n v="0"/>
    <s v=""/>
    <x v="1"/>
  </r>
  <r>
    <n v="15"/>
    <n v="182005"/>
    <x v="15"/>
    <n v="9444"/>
    <n v="212240"/>
    <n v="60"/>
    <n v="37"/>
    <x v="25"/>
    <n v="0"/>
    <s v=""/>
    <x v="1"/>
  </r>
  <r>
    <n v="15"/>
    <n v="182005"/>
    <x v="15"/>
    <n v="9444"/>
    <n v="212240"/>
    <n v="60"/>
    <n v="38"/>
    <x v="25"/>
    <n v="0"/>
    <s v=""/>
    <x v="1"/>
  </r>
  <r>
    <n v="15"/>
    <n v="182005"/>
    <x v="15"/>
    <n v="9444"/>
    <n v="212240"/>
    <n v="60"/>
    <n v="39"/>
    <x v="25"/>
    <n v="0"/>
    <s v=""/>
    <x v="1"/>
  </r>
  <r>
    <n v="15"/>
    <n v="182005"/>
    <x v="15"/>
    <n v="9444"/>
    <n v="212240"/>
    <n v="60"/>
    <n v="40"/>
    <x v="25"/>
    <n v="0"/>
    <s v=""/>
    <x v="1"/>
  </r>
  <r>
    <n v="15"/>
    <n v="182005"/>
    <x v="15"/>
    <n v="9444"/>
    <n v="212240"/>
    <n v="60"/>
    <n v="41"/>
    <x v="25"/>
    <n v="0"/>
    <s v=""/>
    <x v="1"/>
  </r>
  <r>
    <n v="15"/>
    <n v="182005"/>
    <x v="15"/>
    <n v="9444"/>
    <n v="212240"/>
    <n v="60"/>
    <n v="42"/>
    <x v="25"/>
    <n v="0"/>
    <s v=""/>
    <x v="1"/>
  </r>
  <r>
    <n v="15"/>
    <n v="182005"/>
    <x v="15"/>
    <n v="9444"/>
    <n v="212240"/>
    <n v="60"/>
    <n v="43"/>
    <x v="25"/>
    <n v="0"/>
    <s v=""/>
    <x v="1"/>
  </r>
  <r>
    <n v="15"/>
    <n v="182005"/>
    <x v="15"/>
    <n v="9444"/>
    <n v="212240"/>
    <n v="60"/>
    <n v="44"/>
    <x v="25"/>
    <n v="0"/>
    <s v=""/>
    <x v="1"/>
  </r>
  <r>
    <n v="15"/>
    <n v="182005"/>
    <x v="15"/>
    <n v="9444"/>
    <n v="212240"/>
    <n v="60"/>
    <n v="45"/>
    <x v="25"/>
    <n v="0"/>
    <s v=""/>
    <x v="1"/>
  </r>
  <r>
    <n v="15"/>
    <n v="182005"/>
    <x v="15"/>
    <n v="9444"/>
    <n v="212240"/>
    <n v="60"/>
    <n v="46"/>
    <x v="25"/>
    <n v="0"/>
    <s v=""/>
    <x v="1"/>
  </r>
  <r>
    <n v="15"/>
    <n v="182005"/>
    <x v="15"/>
    <n v="9444"/>
    <n v="212240"/>
    <n v="60"/>
    <n v="47"/>
    <x v="25"/>
    <n v="0"/>
    <s v=""/>
    <x v="1"/>
  </r>
  <r>
    <n v="15"/>
    <n v="182005"/>
    <x v="15"/>
    <n v="9444"/>
    <n v="212240"/>
    <n v="60"/>
    <n v="48"/>
    <x v="25"/>
    <n v="0"/>
    <s v=""/>
    <x v="1"/>
  </r>
  <r>
    <n v="15"/>
    <n v="182005"/>
    <x v="15"/>
    <n v="9444"/>
    <n v="212240"/>
    <n v="60"/>
    <n v="49"/>
    <x v="25"/>
    <n v="0"/>
    <s v=""/>
    <x v="1"/>
  </r>
  <r>
    <n v="15"/>
    <n v="182005"/>
    <x v="15"/>
    <n v="9444"/>
    <n v="212240"/>
    <n v="60"/>
    <n v="50"/>
    <x v="25"/>
    <n v="0"/>
    <s v=""/>
    <x v="1"/>
  </r>
  <r>
    <n v="16"/>
    <n v="191015"/>
    <x v="16"/>
    <n v="2345"/>
    <n v="80000"/>
    <n v="60"/>
    <n v="14"/>
    <x v="13"/>
    <n v="-57855272"/>
    <n v="-57855272"/>
    <x v="2"/>
  </r>
  <r>
    <n v="16"/>
    <n v="191015"/>
    <x v="16"/>
    <n v="2345"/>
    <n v="80000"/>
    <n v="60"/>
    <n v="27"/>
    <x v="25"/>
    <n v="0"/>
    <s v=""/>
    <x v="1"/>
  </r>
  <r>
    <n v="16"/>
    <n v="191015"/>
    <x v="16"/>
    <n v="2345"/>
    <n v="80000"/>
    <n v="60"/>
    <n v="22"/>
    <x v="20"/>
    <n v="-55613515"/>
    <n v="-55613515"/>
    <x v="1"/>
  </r>
  <r>
    <n v="16"/>
    <n v="191015"/>
    <x v="16"/>
    <n v="2345"/>
    <n v="80000"/>
    <n v="60"/>
    <n v="11"/>
    <x v="26"/>
    <n v="-47653424"/>
    <n v="-47653424"/>
    <x v="1"/>
  </r>
  <r>
    <n v="16"/>
    <n v="191015"/>
    <x v="16"/>
    <n v="2345"/>
    <n v="80000"/>
    <n v="60"/>
    <n v="10"/>
    <x v="10"/>
    <n v="-44045023"/>
    <n v="-44045023"/>
    <x v="1"/>
  </r>
  <r>
    <n v="16"/>
    <n v="191015"/>
    <x v="16"/>
    <n v="2345"/>
    <n v="80000"/>
    <n v="60"/>
    <n v="20"/>
    <x v="18"/>
    <n v="-42036276"/>
    <n v="-42036276"/>
    <x v="1"/>
  </r>
  <r>
    <n v="16"/>
    <n v="191015"/>
    <x v="16"/>
    <n v="2345"/>
    <n v="80000"/>
    <n v="60"/>
    <n v="1"/>
    <x v="1"/>
    <n v="0"/>
    <s v=""/>
    <x v="1"/>
  </r>
  <r>
    <n v="16"/>
    <n v="191015"/>
    <x v="16"/>
    <n v="2345"/>
    <n v="80000"/>
    <n v="60"/>
    <n v="2"/>
    <x v="2"/>
    <n v="0"/>
    <s v=""/>
    <x v="1"/>
  </r>
  <r>
    <n v="16"/>
    <n v="191015"/>
    <x v="16"/>
    <n v="2345"/>
    <n v="80000"/>
    <n v="60"/>
    <n v="3"/>
    <x v="3"/>
    <n v="0"/>
    <s v=""/>
    <x v="1"/>
  </r>
  <r>
    <n v="16"/>
    <n v="191015"/>
    <x v="16"/>
    <n v="2345"/>
    <n v="80000"/>
    <n v="60"/>
    <n v="4"/>
    <x v="4"/>
    <n v="0"/>
    <s v=""/>
    <x v="1"/>
  </r>
  <r>
    <n v="16"/>
    <n v="191015"/>
    <x v="16"/>
    <n v="2345"/>
    <n v="80000"/>
    <n v="60"/>
    <n v="5"/>
    <x v="5"/>
    <n v="0"/>
    <s v=""/>
    <x v="1"/>
  </r>
  <r>
    <n v="16"/>
    <n v="191015"/>
    <x v="16"/>
    <n v="2345"/>
    <n v="80000"/>
    <n v="60"/>
    <n v="6"/>
    <x v="6"/>
    <n v="0"/>
    <s v=""/>
    <x v="1"/>
  </r>
  <r>
    <n v="16"/>
    <n v="191015"/>
    <x v="16"/>
    <n v="2345"/>
    <n v="80000"/>
    <n v="60"/>
    <n v="7"/>
    <x v="7"/>
    <n v="0"/>
    <s v=""/>
    <x v="1"/>
  </r>
  <r>
    <n v="16"/>
    <n v="191015"/>
    <x v="16"/>
    <n v="2345"/>
    <n v="80000"/>
    <n v="60"/>
    <n v="8"/>
    <x v="8"/>
    <n v="0"/>
    <s v=""/>
    <x v="1"/>
  </r>
  <r>
    <n v="16"/>
    <n v="191015"/>
    <x v="16"/>
    <n v="2345"/>
    <n v="80000"/>
    <n v="60"/>
    <n v="9"/>
    <x v="9"/>
    <n v="0"/>
    <s v=""/>
    <x v="1"/>
  </r>
  <r>
    <n v="16"/>
    <n v="191015"/>
    <x v="16"/>
    <n v="2345"/>
    <n v="80000"/>
    <n v="60"/>
    <n v="13"/>
    <x v="12"/>
    <n v="0"/>
    <s v=""/>
    <x v="1"/>
  </r>
  <r>
    <n v="16"/>
    <n v="191015"/>
    <x v="16"/>
    <n v="2345"/>
    <n v="80000"/>
    <n v="60"/>
    <n v="15"/>
    <x v="27"/>
    <n v="0"/>
    <s v=""/>
    <x v="1"/>
  </r>
  <r>
    <n v="16"/>
    <n v="191015"/>
    <x v="16"/>
    <n v="2345"/>
    <n v="80000"/>
    <n v="60"/>
    <n v="16"/>
    <x v="14"/>
    <n v="0"/>
    <s v=""/>
    <x v="1"/>
  </r>
  <r>
    <n v="16"/>
    <n v="191015"/>
    <x v="16"/>
    <n v="2345"/>
    <n v="80000"/>
    <n v="60"/>
    <n v="17"/>
    <x v="15"/>
    <n v="0"/>
    <s v=""/>
    <x v="1"/>
  </r>
  <r>
    <n v="16"/>
    <n v="191015"/>
    <x v="16"/>
    <n v="2345"/>
    <n v="80000"/>
    <n v="60"/>
    <n v="18"/>
    <x v="16"/>
    <n v="0"/>
    <s v=""/>
    <x v="1"/>
  </r>
  <r>
    <n v="16"/>
    <n v="191015"/>
    <x v="16"/>
    <n v="2345"/>
    <n v="80000"/>
    <n v="60"/>
    <n v="19"/>
    <x v="17"/>
    <n v="0"/>
    <s v=""/>
    <x v="1"/>
  </r>
  <r>
    <n v="16"/>
    <n v="191015"/>
    <x v="16"/>
    <n v="2345"/>
    <n v="80000"/>
    <n v="60"/>
    <n v="21"/>
    <x v="19"/>
    <n v="0"/>
    <s v=""/>
    <x v="1"/>
  </r>
  <r>
    <n v="16"/>
    <n v="191015"/>
    <x v="16"/>
    <n v="2345"/>
    <n v="80000"/>
    <n v="60"/>
    <n v="12"/>
    <x v="11"/>
    <n v="-41628896"/>
    <n v="-41628896"/>
    <x v="1"/>
  </r>
  <r>
    <n v="16"/>
    <n v="191015"/>
    <x v="16"/>
    <n v="2345"/>
    <n v="80000"/>
    <n v="60"/>
    <n v="23"/>
    <x v="21"/>
    <n v="0"/>
    <s v=""/>
    <x v="1"/>
  </r>
  <r>
    <n v="16"/>
    <n v="191015"/>
    <x v="16"/>
    <n v="2345"/>
    <n v="80000"/>
    <n v="60"/>
    <n v="24"/>
    <x v="22"/>
    <n v="0"/>
    <s v=""/>
    <x v="1"/>
  </r>
  <r>
    <n v="16"/>
    <n v="191015"/>
    <x v="16"/>
    <n v="2345"/>
    <n v="80000"/>
    <n v="60"/>
    <n v="25"/>
    <x v="23"/>
    <n v="0"/>
    <s v=""/>
    <x v="1"/>
  </r>
  <r>
    <n v="16"/>
    <n v="191015"/>
    <x v="16"/>
    <n v="2345"/>
    <n v="80000"/>
    <n v="60"/>
    <n v="26"/>
    <x v="24"/>
    <n v="0"/>
    <s v=""/>
    <x v="1"/>
  </r>
  <r>
    <n v="16"/>
    <n v="191015"/>
    <x v="16"/>
    <n v="2345"/>
    <n v="80000"/>
    <n v="60"/>
    <n v="28"/>
    <x v="25"/>
    <n v="0"/>
    <s v=""/>
    <x v="1"/>
  </r>
  <r>
    <n v="16"/>
    <n v="191015"/>
    <x v="16"/>
    <n v="2345"/>
    <n v="80000"/>
    <n v="60"/>
    <n v="29"/>
    <x v="25"/>
    <n v="0"/>
    <s v=""/>
    <x v="1"/>
  </r>
  <r>
    <n v="16"/>
    <n v="191015"/>
    <x v="16"/>
    <n v="2345"/>
    <n v="80000"/>
    <n v="60"/>
    <n v="30"/>
    <x v="25"/>
    <n v="0"/>
    <s v=""/>
    <x v="1"/>
  </r>
  <r>
    <n v="16"/>
    <n v="191015"/>
    <x v="16"/>
    <n v="2345"/>
    <n v="80000"/>
    <n v="60"/>
    <n v="31"/>
    <x v="25"/>
    <n v="0"/>
    <s v=""/>
    <x v="1"/>
  </r>
  <r>
    <n v="16"/>
    <n v="191015"/>
    <x v="16"/>
    <n v="2345"/>
    <n v="80000"/>
    <n v="60"/>
    <n v="32"/>
    <x v="25"/>
    <n v="0"/>
    <s v=""/>
    <x v="1"/>
  </r>
  <r>
    <n v="16"/>
    <n v="191015"/>
    <x v="16"/>
    <n v="2345"/>
    <n v="80000"/>
    <n v="60"/>
    <n v="33"/>
    <x v="25"/>
    <n v="0"/>
    <s v=""/>
    <x v="1"/>
  </r>
  <r>
    <n v="16"/>
    <n v="191015"/>
    <x v="16"/>
    <n v="2345"/>
    <n v="80000"/>
    <n v="60"/>
    <n v="34"/>
    <x v="25"/>
    <n v="0"/>
    <s v=""/>
    <x v="1"/>
  </r>
  <r>
    <n v="16"/>
    <n v="191015"/>
    <x v="16"/>
    <n v="2345"/>
    <n v="80000"/>
    <n v="60"/>
    <n v="35"/>
    <x v="25"/>
    <n v="0"/>
    <s v=""/>
    <x v="1"/>
  </r>
  <r>
    <n v="16"/>
    <n v="191015"/>
    <x v="16"/>
    <n v="2345"/>
    <n v="80000"/>
    <n v="60"/>
    <n v="36"/>
    <x v="25"/>
    <n v="0"/>
    <s v=""/>
    <x v="1"/>
  </r>
  <r>
    <n v="16"/>
    <n v="191015"/>
    <x v="16"/>
    <n v="2345"/>
    <n v="80000"/>
    <n v="60"/>
    <n v="37"/>
    <x v="25"/>
    <n v="0"/>
    <s v=""/>
    <x v="1"/>
  </r>
  <r>
    <n v="16"/>
    <n v="191015"/>
    <x v="16"/>
    <n v="2345"/>
    <n v="80000"/>
    <n v="60"/>
    <n v="38"/>
    <x v="25"/>
    <n v="0"/>
    <s v=""/>
    <x v="1"/>
  </r>
  <r>
    <n v="16"/>
    <n v="191015"/>
    <x v="16"/>
    <n v="2345"/>
    <n v="80000"/>
    <n v="60"/>
    <n v="39"/>
    <x v="25"/>
    <n v="0"/>
    <s v=""/>
    <x v="1"/>
  </r>
  <r>
    <n v="16"/>
    <n v="191015"/>
    <x v="16"/>
    <n v="2345"/>
    <n v="80000"/>
    <n v="60"/>
    <n v="40"/>
    <x v="25"/>
    <n v="0"/>
    <s v=""/>
    <x v="1"/>
  </r>
  <r>
    <n v="16"/>
    <n v="191015"/>
    <x v="16"/>
    <n v="2345"/>
    <n v="80000"/>
    <n v="60"/>
    <n v="41"/>
    <x v="25"/>
    <n v="0"/>
    <s v=""/>
    <x v="1"/>
  </r>
  <r>
    <n v="16"/>
    <n v="191015"/>
    <x v="16"/>
    <n v="2345"/>
    <n v="80000"/>
    <n v="60"/>
    <n v="42"/>
    <x v="25"/>
    <n v="0"/>
    <s v=""/>
    <x v="1"/>
  </r>
  <r>
    <n v="16"/>
    <n v="191015"/>
    <x v="16"/>
    <n v="2345"/>
    <n v="80000"/>
    <n v="60"/>
    <n v="43"/>
    <x v="25"/>
    <n v="0"/>
    <s v=""/>
    <x v="1"/>
  </r>
  <r>
    <n v="16"/>
    <n v="191015"/>
    <x v="16"/>
    <n v="2345"/>
    <n v="80000"/>
    <n v="60"/>
    <n v="44"/>
    <x v="25"/>
    <n v="0"/>
    <s v=""/>
    <x v="1"/>
  </r>
  <r>
    <n v="16"/>
    <n v="191015"/>
    <x v="16"/>
    <n v="2345"/>
    <n v="80000"/>
    <n v="60"/>
    <n v="45"/>
    <x v="25"/>
    <n v="0"/>
    <s v=""/>
    <x v="1"/>
  </r>
  <r>
    <n v="16"/>
    <n v="191015"/>
    <x v="16"/>
    <n v="2345"/>
    <n v="80000"/>
    <n v="60"/>
    <n v="46"/>
    <x v="25"/>
    <n v="0"/>
    <s v=""/>
    <x v="1"/>
  </r>
  <r>
    <n v="16"/>
    <n v="191015"/>
    <x v="16"/>
    <n v="2345"/>
    <n v="80000"/>
    <n v="60"/>
    <n v="47"/>
    <x v="25"/>
    <n v="0"/>
    <s v=""/>
    <x v="1"/>
  </r>
  <r>
    <n v="16"/>
    <n v="191015"/>
    <x v="16"/>
    <n v="2345"/>
    <n v="80000"/>
    <n v="60"/>
    <n v="48"/>
    <x v="25"/>
    <n v="0"/>
    <s v=""/>
    <x v="1"/>
  </r>
  <r>
    <n v="16"/>
    <n v="191015"/>
    <x v="16"/>
    <n v="2345"/>
    <n v="80000"/>
    <n v="60"/>
    <n v="49"/>
    <x v="25"/>
    <n v="0"/>
    <s v=""/>
    <x v="1"/>
  </r>
  <r>
    <n v="16"/>
    <n v="191015"/>
    <x v="16"/>
    <n v="2345"/>
    <n v="80000"/>
    <n v="60"/>
    <n v="50"/>
    <x v="25"/>
    <n v="0"/>
    <s v=""/>
    <x v="1"/>
  </r>
  <r>
    <n v="17"/>
    <n v="194001"/>
    <x v="17"/>
    <n v="9963"/>
    <n v="176808.4"/>
    <n v="60"/>
    <n v="27"/>
    <x v="25"/>
    <n v="0"/>
    <s v=""/>
    <x v="1"/>
  </r>
  <r>
    <n v="17"/>
    <n v="194001"/>
    <x v="17"/>
    <n v="9963"/>
    <n v="176808.4"/>
    <n v="60"/>
    <n v="22"/>
    <x v="20"/>
    <n v="-74425984"/>
    <n v="-74425984"/>
    <x v="2"/>
  </r>
  <r>
    <n v="17"/>
    <n v="194001"/>
    <x v="17"/>
    <n v="9963"/>
    <n v="176808.4"/>
    <n v="60"/>
    <n v="5"/>
    <x v="5"/>
    <n v="-68689354"/>
    <n v="-68689354"/>
    <x v="1"/>
  </r>
  <r>
    <n v="17"/>
    <n v="194001"/>
    <x v="17"/>
    <n v="9963"/>
    <n v="176808.4"/>
    <n v="60"/>
    <n v="4"/>
    <x v="4"/>
    <n v="-62423354"/>
    <n v="-62423354"/>
    <x v="1"/>
  </r>
  <r>
    <n v="17"/>
    <n v="194001"/>
    <x v="17"/>
    <n v="9963"/>
    <n v="176808.4"/>
    <n v="60"/>
    <n v="9"/>
    <x v="9"/>
    <n v="-50502907"/>
    <n v="-50502907"/>
    <x v="1"/>
  </r>
  <r>
    <n v="17"/>
    <n v="194001"/>
    <x v="17"/>
    <n v="9963"/>
    <n v="176808.4"/>
    <n v="60"/>
    <n v="1"/>
    <x v="1"/>
    <n v="0"/>
    <s v=""/>
    <x v="1"/>
  </r>
  <r>
    <n v="17"/>
    <n v="194001"/>
    <x v="17"/>
    <n v="9963"/>
    <n v="176808.4"/>
    <n v="60"/>
    <n v="2"/>
    <x v="2"/>
    <n v="0"/>
    <s v=""/>
    <x v="1"/>
  </r>
  <r>
    <n v="17"/>
    <n v="194001"/>
    <x v="17"/>
    <n v="9963"/>
    <n v="176808.4"/>
    <n v="60"/>
    <n v="3"/>
    <x v="3"/>
    <n v="0"/>
    <s v=""/>
    <x v="1"/>
  </r>
  <r>
    <n v="17"/>
    <n v="194001"/>
    <x v="17"/>
    <n v="9963"/>
    <n v="176808.4"/>
    <n v="60"/>
    <n v="6"/>
    <x v="6"/>
    <n v="0"/>
    <s v=""/>
    <x v="1"/>
  </r>
  <r>
    <n v="17"/>
    <n v="194001"/>
    <x v="17"/>
    <n v="9963"/>
    <n v="176808.4"/>
    <n v="60"/>
    <n v="7"/>
    <x v="7"/>
    <n v="0"/>
    <s v=""/>
    <x v="1"/>
  </r>
  <r>
    <n v="17"/>
    <n v="194001"/>
    <x v="17"/>
    <n v="9963"/>
    <n v="176808.4"/>
    <n v="60"/>
    <n v="8"/>
    <x v="8"/>
    <n v="0"/>
    <s v=""/>
    <x v="1"/>
  </r>
  <r>
    <n v="17"/>
    <n v="194001"/>
    <x v="17"/>
    <n v="9963"/>
    <n v="176808.4"/>
    <n v="60"/>
    <n v="10"/>
    <x v="10"/>
    <n v="0"/>
    <s v=""/>
    <x v="1"/>
  </r>
  <r>
    <n v="17"/>
    <n v="194001"/>
    <x v="17"/>
    <n v="9963"/>
    <n v="176808.4"/>
    <n v="60"/>
    <n v="12"/>
    <x v="11"/>
    <n v="0"/>
    <s v=""/>
    <x v="1"/>
  </r>
  <r>
    <n v="17"/>
    <n v="194001"/>
    <x v="17"/>
    <n v="9963"/>
    <n v="176808.4"/>
    <n v="60"/>
    <n v="13"/>
    <x v="12"/>
    <n v="0"/>
    <s v=""/>
    <x v="1"/>
  </r>
  <r>
    <n v="17"/>
    <n v="194001"/>
    <x v="17"/>
    <n v="9963"/>
    <n v="176808.4"/>
    <n v="60"/>
    <n v="14"/>
    <x v="13"/>
    <n v="0"/>
    <s v=""/>
    <x v="1"/>
  </r>
  <r>
    <n v="17"/>
    <n v="194001"/>
    <x v="17"/>
    <n v="9963"/>
    <n v="176808.4"/>
    <n v="60"/>
    <n v="15"/>
    <x v="27"/>
    <n v="0"/>
    <s v=""/>
    <x v="1"/>
  </r>
  <r>
    <n v="17"/>
    <n v="194001"/>
    <x v="17"/>
    <n v="9963"/>
    <n v="176808.4"/>
    <n v="60"/>
    <n v="16"/>
    <x v="14"/>
    <n v="0"/>
    <s v=""/>
    <x v="1"/>
  </r>
  <r>
    <n v="17"/>
    <n v="194001"/>
    <x v="17"/>
    <n v="9963"/>
    <n v="176808.4"/>
    <n v="60"/>
    <n v="17"/>
    <x v="15"/>
    <n v="0"/>
    <s v=""/>
    <x v="1"/>
  </r>
  <r>
    <n v="17"/>
    <n v="194001"/>
    <x v="17"/>
    <n v="9963"/>
    <n v="176808.4"/>
    <n v="60"/>
    <n v="18"/>
    <x v="16"/>
    <n v="0"/>
    <s v=""/>
    <x v="1"/>
  </r>
  <r>
    <n v="17"/>
    <n v="194001"/>
    <x v="17"/>
    <n v="9963"/>
    <n v="176808.4"/>
    <n v="60"/>
    <n v="19"/>
    <x v="17"/>
    <n v="0"/>
    <s v=""/>
    <x v="1"/>
  </r>
  <r>
    <n v="17"/>
    <n v="194001"/>
    <x v="17"/>
    <n v="9963"/>
    <n v="176808.4"/>
    <n v="60"/>
    <n v="20"/>
    <x v="18"/>
    <n v="0"/>
    <s v=""/>
    <x v="1"/>
  </r>
  <r>
    <n v="17"/>
    <n v="194001"/>
    <x v="17"/>
    <n v="9963"/>
    <n v="176808.4"/>
    <n v="60"/>
    <n v="21"/>
    <x v="19"/>
    <n v="0"/>
    <s v=""/>
    <x v="1"/>
  </r>
  <r>
    <n v="17"/>
    <n v="194001"/>
    <x v="17"/>
    <n v="9963"/>
    <n v="176808.4"/>
    <n v="60"/>
    <n v="11"/>
    <x v="26"/>
    <n v="-48887704"/>
    <n v="-48887704"/>
    <x v="1"/>
  </r>
  <r>
    <n v="17"/>
    <n v="194001"/>
    <x v="17"/>
    <n v="9963"/>
    <n v="176808.4"/>
    <n v="60"/>
    <n v="23"/>
    <x v="21"/>
    <n v="0"/>
    <s v=""/>
    <x v="1"/>
  </r>
  <r>
    <n v="17"/>
    <n v="194001"/>
    <x v="17"/>
    <n v="9963"/>
    <n v="176808.4"/>
    <n v="60"/>
    <n v="24"/>
    <x v="22"/>
    <n v="0"/>
    <s v=""/>
    <x v="1"/>
  </r>
  <r>
    <n v="17"/>
    <n v="194001"/>
    <x v="17"/>
    <n v="9963"/>
    <n v="176808.4"/>
    <n v="60"/>
    <n v="25"/>
    <x v="23"/>
    <n v="0"/>
    <s v=""/>
    <x v="1"/>
  </r>
  <r>
    <n v="17"/>
    <n v="194001"/>
    <x v="17"/>
    <n v="9963"/>
    <n v="176808.4"/>
    <n v="60"/>
    <n v="26"/>
    <x v="24"/>
    <n v="0"/>
    <s v=""/>
    <x v="1"/>
  </r>
  <r>
    <n v="17"/>
    <n v="194001"/>
    <x v="17"/>
    <n v="9963"/>
    <n v="176808.4"/>
    <n v="60"/>
    <n v="28"/>
    <x v="25"/>
    <n v="0"/>
    <s v=""/>
    <x v="1"/>
  </r>
  <r>
    <n v="17"/>
    <n v="194001"/>
    <x v="17"/>
    <n v="9963"/>
    <n v="176808.4"/>
    <n v="60"/>
    <n v="29"/>
    <x v="25"/>
    <n v="0"/>
    <s v=""/>
    <x v="1"/>
  </r>
  <r>
    <n v="17"/>
    <n v="194001"/>
    <x v="17"/>
    <n v="9963"/>
    <n v="176808.4"/>
    <n v="60"/>
    <n v="30"/>
    <x v="25"/>
    <n v="0"/>
    <s v=""/>
    <x v="1"/>
  </r>
  <r>
    <n v="17"/>
    <n v="194001"/>
    <x v="17"/>
    <n v="9963"/>
    <n v="176808.4"/>
    <n v="60"/>
    <n v="31"/>
    <x v="25"/>
    <n v="0"/>
    <s v=""/>
    <x v="1"/>
  </r>
  <r>
    <n v="17"/>
    <n v="194001"/>
    <x v="17"/>
    <n v="9963"/>
    <n v="176808.4"/>
    <n v="60"/>
    <n v="32"/>
    <x v="25"/>
    <n v="0"/>
    <s v=""/>
    <x v="1"/>
  </r>
  <r>
    <n v="17"/>
    <n v="194001"/>
    <x v="17"/>
    <n v="9963"/>
    <n v="176808.4"/>
    <n v="60"/>
    <n v="33"/>
    <x v="25"/>
    <n v="0"/>
    <s v=""/>
    <x v="1"/>
  </r>
  <r>
    <n v="17"/>
    <n v="194001"/>
    <x v="17"/>
    <n v="9963"/>
    <n v="176808.4"/>
    <n v="60"/>
    <n v="34"/>
    <x v="25"/>
    <n v="0"/>
    <s v=""/>
    <x v="1"/>
  </r>
  <r>
    <n v="17"/>
    <n v="194001"/>
    <x v="17"/>
    <n v="9963"/>
    <n v="176808.4"/>
    <n v="60"/>
    <n v="35"/>
    <x v="25"/>
    <n v="0"/>
    <s v=""/>
    <x v="1"/>
  </r>
  <r>
    <n v="17"/>
    <n v="194001"/>
    <x v="17"/>
    <n v="9963"/>
    <n v="176808.4"/>
    <n v="60"/>
    <n v="36"/>
    <x v="25"/>
    <n v="0"/>
    <s v=""/>
    <x v="1"/>
  </r>
  <r>
    <n v="17"/>
    <n v="194001"/>
    <x v="17"/>
    <n v="9963"/>
    <n v="176808.4"/>
    <n v="60"/>
    <n v="37"/>
    <x v="25"/>
    <n v="0"/>
    <s v=""/>
    <x v="1"/>
  </r>
  <r>
    <n v="17"/>
    <n v="194001"/>
    <x v="17"/>
    <n v="9963"/>
    <n v="176808.4"/>
    <n v="60"/>
    <n v="38"/>
    <x v="25"/>
    <n v="0"/>
    <s v=""/>
    <x v="1"/>
  </r>
  <r>
    <n v="17"/>
    <n v="194001"/>
    <x v="17"/>
    <n v="9963"/>
    <n v="176808.4"/>
    <n v="60"/>
    <n v="39"/>
    <x v="25"/>
    <n v="0"/>
    <s v=""/>
    <x v="1"/>
  </r>
  <r>
    <n v="17"/>
    <n v="194001"/>
    <x v="17"/>
    <n v="9963"/>
    <n v="176808.4"/>
    <n v="60"/>
    <n v="40"/>
    <x v="25"/>
    <n v="0"/>
    <s v=""/>
    <x v="1"/>
  </r>
  <r>
    <n v="17"/>
    <n v="194001"/>
    <x v="17"/>
    <n v="9963"/>
    <n v="176808.4"/>
    <n v="60"/>
    <n v="41"/>
    <x v="25"/>
    <n v="0"/>
    <s v=""/>
    <x v="1"/>
  </r>
  <r>
    <n v="17"/>
    <n v="194001"/>
    <x v="17"/>
    <n v="9963"/>
    <n v="176808.4"/>
    <n v="60"/>
    <n v="42"/>
    <x v="25"/>
    <n v="0"/>
    <s v=""/>
    <x v="1"/>
  </r>
  <r>
    <n v="17"/>
    <n v="194001"/>
    <x v="17"/>
    <n v="9963"/>
    <n v="176808.4"/>
    <n v="60"/>
    <n v="43"/>
    <x v="25"/>
    <n v="0"/>
    <s v=""/>
    <x v="1"/>
  </r>
  <r>
    <n v="17"/>
    <n v="194001"/>
    <x v="17"/>
    <n v="9963"/>
    <n v="176808.4"/>
    <n v="60"/>
    <n v="44"/>
    <x v="25"/>
    <n v="0"/>
    <s v=""/>
    <x v="1"/>
  </r>
  <r>
    <n v="17"/>
    <n v="194001"/>
    <x v="17"/>
    <n v="9963"/>
    <n v="176808.4"/>
    <n v="60"/>
    <n v="45"/>
    <x v="25"/>
    <n v="0"/>
    <s v=""/>
    <x v="1"/>
  </r>
  <r>
    <n v="17"/>
    <n v="194001"/>
    <x v="17"/>
    <n v="9963"/>
    <n v="176808.4"/>
    <n v="60"/>
    <n v="46"/>
    <x v="25"/>
    <n v="0"/>
    <s v=""/>
    <x v="1"/>
  </r>
  <r>
    <n v="17"/>
    <n v="194001"/>
    <x v="17"/>
    <n v="9963"/>
    <n v="176808.4"/>
    <n v="60"/>
    <n v="47"/>
    <x v="25"/>
    <n v="0"/>
    <s v=""/>
    <x v="1"/>
  </r>
  <r>
    <n v="17"/>
    <n v="194001"/>
    <x v="17"/>
    <n v="9963"/>
    <n v="176808.4"/>
    <n v="60"/>
    <n v="48"/>
    <x v="25"/>
    <n v="0"/>
    <s v=""/>
    <x v="1"/>
  </r>
  <r>
    <n v="17"/>
    <n v="194001"/>
    <x v="17"/>
    <n v="9963"/>
    <n v="176808.4"/>
    <n v="60"/>
    <n v="49"/>
    <x v="25"/>
    <n v="0"/>
    <s v=""/>
    <x v="1"/>
  </r>
  <r>
    <n v="17"/>
    <n v="194001"/>
    <x v="17"/>
    <n v="9963"/>
    <n v="176808.4"/>
    <n v="60"/>
    <n v="50"/>
    <x v="25"/>
    <n v="0"/>
    <s v=""/>
    <x v="1"/>
  </r>
  <r>
    <n v="18"/>
    <n v="194002"/>
    <x v="18"/>
    <n v="3736"/>
    <n v="63500"/>
    <n v="60"/>
    <n v="27"/>
    <x v="25"/>
    <n v="0"/>
    <s v=""/>
    <x v="1"/>
  </r>
  <r>
    <n v="18"/>
    <n v="194002"/>
    <x v="18"/>
    <n v="3736"/>
    <n v="63500"/>
    <n v="60"/>
    <n v="22"/>
    <x v="20"/>
    <n v="-38129310"/>
    <n v="-38129310"/>
    <x v="2"/>
  </r>
  <r>
    <n v="18"/>
    <n v="194002"/>
    <x v="18"/>
    <n v="3736"/>
    <n v="63500"/>
    <n v="60"/>
    <n v="5"/>
    <x v="5"/>
    <n v="-37434410"/>
    <n v="-37434410"/>
    <x v="1"/>
  </r>
  <r>
    <n v="18"/>
    <n v="194002"/>
    <x v="18"/>
    <n v="3736"/>
    <n v="63500"/>
    <n v="60"/>
    <n v="9"/>
    <x v="9"/>
    <n v="-29344375"/>
    <n v="-29344375"/>
    <x v="1"/>
  </r>
  <r>
    <n v="18"/>
    <n v="194002"/>
    <x v="18"/>
    <n v="3736"/>
    <n v="63500"/>
    <n v="60"/>
    <n v="1"/>
    <x v="1"/>
    <n v="0"/>
    <s v=""/>
    <x v="1"/>
  </r>
  <r>
    <n v="18"/>
    <n v="194002"/>
    <x v="18"/>
    <n v="3736"/>
    <n v="63500"/>
    <n v="60"/>
    <n v="2"/>
    <x v="2"/>
    <n v="0"/>
    <s v=""/>
    <x v="1"/>
  </r>
  <r>
    <n v="18"/>
    <n v="194002"/>
    <x v="18"/>
    <n v="3736"/>
    <n v="63500"/>
    <n v="60"/>
    <n v="3"/>
    <x v="3"/>
    <n v="0"/>
    <s v=""/>
    <x v="1"/>
  </r>
  <r>
    <n v="18"/>
    <n v="194002"/>
    <x v="18"/>
    <n v="3736"/>
    <n v="63500"/>
    <n v="60"/>
    <n v="4"/>
    <x v="4"/>
    <n v="0"/>
    <s v=""/>
    <x v="1"/>
  </r>
  <r>
    <n v="18"/>
    <n v="194002"/>
    <x v="18"/>
    <n v="3736"/>
    <n v="63500"/>
    <n v="60"/>
    <n v="6"/>
    <x v="6"/>
    <n v="0"/>
    <s v=""/>
    <x v="1"/>
  </r>
  <r>
    <n v="18"/>
    <n v="194002"/>
    <x v="18"/>
    <n v="3736"/>
    <n v="63500"/>
    <n v="60"/>
    <n v="7"/>
    <x v="7"/>
    <n v="0"/>
    <s v=""/>
    <x v="1"/>
  </r>
  <r>
    <n v="18"/>
    <n v="194002"/>
    <x v="18"/>
    <n v="3736"/>
    <n v="63500"/>
    <n v="60"/>
    <n v="8"/>
    <x v="8"/>
    <n v="0"/>
    <s v=""/>
    <x v="1"/>
  </r>
  <r>
    <n v="18"/>
    <n v="194002"/>
    <x v="18"/>
    <n v="3736"/>
    <n v="63500"/>
    <n v="60"/>
    <n v="10"/>
    <x v="10"/>
    <n v="0"/>
    <s v=""/>
    <x v="1"/>
  </r>
  <r>
    <n v="18"/>
    <n v="194002"/>
    <x v="18"/>
    <n v="3736"/>
    <n v="63500"/>
    <n v="60"/>
    <n v="12"/>
    <x v="11"/>
    <n v="0"/>
    <s v=""/>
    <x v="1"/>
  </r>
  <r>
    <n v="18"/>
    <n v="194002"/>
    <x v="18"/>
    <n v="3736"/>
    <n v="63500"/>
    <n v="60"/>
    <n v="13"/>
    <x v="12"/>
    <n v="0"/>
    <s v=""/>
    <x v="1"/>
  </r>
  <r>
    <n v="18"/>
    <n v="194002"/>
    <x v="18"/>
    <n v="3736"/>
    <n v="63500"/>
    <n v="60"/>
    <n v="14"/>
    <x v="13"/>
    <n v="0"/>
    <s v=""/>
    <x v="1"/>
  </r>
  <r>
    <n v="18"/>
    <n v="194002"/>
    <x v="18"/>
    <n v="3736"/>
    <n v="63500"/>
    <n v="60"/>
    <n v="15"/>
    <x v="27"/>
    <n v="0"/>
    <s v=""/>
    <x v="1"/>
  </r>
  <r>
    <n v="18"/>
    <n v="194002"/>
    <x v="18"/>
    <n v="3736"/>
    <n v="63500"/>
    <n v="60"/>
    <n v="16"/>
    <x v="14"/>
    <n v="0"/>
    <s v=""/>
    <x v="1"/>
  </r>
  <r>
    <n v="18"/>
    <n v="194002"/>
    <x v="18"/>
    <n v="3736"/>
    <n v="63500"/>
    <n v="60"/>
    <n v="17"/>
    <x v="15"/>
    <n v="0"/>
    <s v=""/>
    <x v="1"/>
  </r>
  <r>
    <n v="18"/>
    <n v="194002"/>
    <x v="18"/>
    <n v="3736"/>
    <n v="63500"/>
    <n v="60"/>
    <n v="18"/>
    <x v="16"/>
    <n v="0"/>
    <s v=""/>
    <x v="1"/>
  </r>
  <r>
    <n v="18"/>
    <n v="194002"/>
    <x v="18"/>
    <n v="3736"/>
    <n v="63500"/>
    <n v="60"/>
    <n v="19"/>
    <x v="17"/>
    <n v="0"/>
    <s v=""/>
    <x v="1"/>
  </r>
  <r>
    <n v="18"/>
    <n v="194002"/>
    <x v="18"/>
    <n v="3736"/>
    <n v="63500"/>
    <n v="60"/>
    <n v="20"/>
    <x v="18"/>
    <n v="0"/>
    <s v=""/>
    <x v="1"/>
  </r>
  <r>
    <n v="18"/>
    <n v="194002"/>
    <x v="18"/>
    <n v="3736"/>
    <n v="63500"/>
    <n v="60"/>
    <n v="21"/>
    <x v="19"/>
    <n v="0"/>
    <s v=""/>
    <x v="1"/>
  </r>
  <r>
    <n v="18"/>
    <n v="194002"/>
    <x v="18"/>
    <n v="3736"/>
    <n v="63500"/>
    <n v="60"/>
    <n v="11"/>
    <x v="26"/>
    <n v="-26073714"/>
    <n v="-26073714"/>
    <x v="1"/>
  </r>
  <r>
    <n v="18"/>
    <n v="194002"/>
    <x v="18"/>
    <n v="3736"/>
    <n v="63500"/>
    <n v="60"/>
    <n v="23"/>
    <x v="21"/>
    <n v="0"/>
    <s v=""/>
    <x v="1"/>
  </r>
  <r>
    <n v="18"/>
    <n v="194002"/>
    <x v="18"/>
    <n v="3736"/>
    <n v="63500"/>
    <n v="60"/>
    <n v="24"/>
    <x v="22"/>
    <n v="0"/>
    <s v=""/>
    <x v="1"/>
  </r>
  <r>
    <n v="18"/>
    <n v="194002"/>
    <x v="18"/>
    <n v="3736"/>
    <n v="63500"/>
    <n v="60"/>
    <n v="25"/>
    <x v="23"/>
    <n v="0"/>
    <s v=""/>
    <x v="1"/>
  </r>
  <r>
    <n v="18"/>
    <n v="194002"/>
    <x v="18"/>
    <n v="3736"/>
    <n v="63500"/>
    <n v="60"/>
    <n v="26"/>
    <x v="24"/>
    <n v="0"/>
    <s v=""/>
    <x v="1"/>
  </r>
  <r>
    <n v="18"/>
    <n v="194002"/>
    <x v="18"/>
    <n v="3736"/>
    <n v="63500"/>
    <n v="60"/>
    <n v="28"/>
    <x v="25"/>
    <n v="0"/>
    <s v=""/>
    <x v="1"/>
  </r>
  <r>
    <n v="18"/>
    <n v="194002"/>
    <x v="18"/>
    <n v="3736"/>
    <n v="63500"/>
    <n v="60"/>
    <n v="29"/>
    <x v="25"/>
    <n v="0"/>
    <s v=""/>
    <x v="1"/>
  </r>
  <r>
    <n v="18"/>
    <n v="194002"/>
    <x v="18"/>
    <n v="3736"/>
    <n v="63500"/>
    <n v="60"/>
    <n v="30"/>
    <x v="25"/>
    <n v="0"/>
    <s v=""/>
    <x v="1"/>
  </r>
  <r>
    <n v="18"/>
    <n v="194002"/>
    <x v="18"/>
    <n v="3736"/>
    <n v="63500"/>
    <n v="60"/>
    <n v="31"/>
    <x v="25"/>
    <n v="0"/>
    <s v=""/>
    <x v="1"/>
  </r>
  <r>
    <n v="18"/>
    <n v="194002"/>
    <x v="18"/>
    <n v="3736"/>
    <n v="63500"/>
    <n v="60"/>
    <n v="32"/>
    <x v="25"/>
    <n v="0"/>
    <s v=""/>
    <x v="1"/>
  </r>
  <r>
    <n v="18"/>
    <n v="194002"/>
    <x v="18"/>
    <n v="3736"/>
    <n v="63500"/>
    <n v="60"/>
    <n v="33"/>
    <x v="25"/>
    <n v="0"/>
    <s v=""/>
    <x v="1"/>
  </r>
  <r>
    <n v="18"/>
    <n v="194002"/>
    <x v="18"/>
    <n v="3736"/>
    <n v="63500"/>
    <n v="60"/>
    <n v="34"/>
    <x v="25"/>
    <n v="0"/>
    <s v=""/>
    <x v="1"/>
  </r>
  <r>
    <n v="18"/>
    <n v="194002"/>
    <x v="18"/>
    <n v="3736"/>
    <n v="63500"/>
    <n v="60"/>
    <n v="35"/>
    <x v="25"/>
    <n v="0"/>
    <s v=""/>
    <x v="1"/>
  </r>
  <r>
    <n v="18"/>
    <n v="194002"/>
    <x v="18"/>
    <n v="3736"/>
    <n v="63500"/>
    <n v="60"/>
    <n v="36"/>
    <x v="25"/>
    <n v="0"/>
    <s v=""/>
    <x v="1"/>
  </r>
  <r>
    <n v="18"/>
    <n v="194002"/>
    <x v="18"/>
    <n v="3736"/>
    <n v="63500"/>
    <n v="60"/>
    <n v="37"/>
    <x v="25"/>
    <n v="0"/>
    <s v=""/>
    <x v="1"/>
  </r>
  <r>
    <n v="18"/>
    <n v="194002"/>
    <x v="18"/>
    <n v="3736"/>
    <n v="63500"/>
    <n v="60"/>
    <n v="38"/>
    <x v="25"/>
    <n v="0"/>
    <s v=""/>
    <x v="1"/>
  </r>
  <r>
    <n v="18"/>
    <n v="194002"/>
    <x v="18"/>
    <n v="3736"/>
    <n v="63500"/>
    <n v="60"/>
    <n v="39"/>
    <x v="25"/>
    <n v="0"/>
    <s v=""/>
    <x v="1"/>
  </r>
  <r>
    <n v="18"/>
    <n v="194002"/>
    <x v="18"/>
    <n v="3736"/>
    <n v="63500"/>
    <n v="60"/>
    <n v="40"/>
    <x v="25"/>
    <n v="0"/>
    <s v=""/>
    <x v="1"/>
  </r>
  <r>
    <n v="18"/>
    <n v="194002"/>
    <x v="18"/>
    <n v="3736"/>
    <n v="63500"/>
    <n v="60"/>
    <n v="41"/>
    <x v="25"/>
    <n v="0"/>
    <s v=""/>
    <x v="1"/>
  </r>
  <r>
    <n v="18"/>
    <n v="194002"/>
    <x v="18"/>
    <n v="3736"/>
    <n v="63500"/>
    <n v="60"/>
    <n v="42"/>
    <x v="25"/>
    <n v="0"/>
    <s v=""/>
    <x v="1"/>
  </r>
  <r>
    <n v="18"/>
    <n v="194002"/>
    <x v="18"/>
    <n v="3736"/>
    <n v="63500"/>
    <n v="60"/>
    <n v="43"/>
    <x v="25"/>
    <n v="0"/>
    <s v=""/>
    <x v="1"/>
  </r>
  <r>
    <n v="18"/>
    <n v="194002"/>
    <x v="18"/>
    <n v="3736"/>
    <n v="63500"/>
    <n v="60"/>
    <n v="44"/>
    <x v="25"/>
    <n v="0"/>
    <s v=""/>
    <x v="1"/>
  </r>
  <r>
    <n v="18"/>
    <n v="194002"/>
    <x v="18"/>
    <n v="3736"/>
    <n v="63500"/>
    <n v="60"/>
    <n v="45"/>
    <x v="25"/>
    <n v="0"/>
    <s v=""/>
    <x v="1"/>
  </r>
  <r>
    <n v="18"/>
    <n v="194002"/>
    <x v="18"/>
    <n v="3736"/>
    <n v="63500"/>
    <n v="60"/>
    <n v="46"/>
    <x v="25"/>
    <n v="0"/>
    <s v=""/>
    <x v="1"/>
  </r>
  <r>
    <n v="18"/>
    <n v="194002"/>
    <x v="18"/>
    <n v="3736"/>
    <n v="63500"/>
    <n v="60"/>
    <n v="47"/>
    <x v="25"/>
    <n v="0"/>
    <s v=""/>
    <x v="1"/>
  </r>
  <r>
    <n v="18"/>
    <n v="194002"/>
    <x v="18"/>
    <n v="3736"/>
    <n v="63500"/>
    <n v="60"/>
    <n v="48"/>
    <x v="25"/>
    <n v="0"/>
    <s v=""/>
    <x v="1"/>
  </r>
  <r>
    <n v="18"/>
    <n v="194002"/>
    <x v="18"/>
    <n v="3736"/>
    <n v="63500"/>
    <n v="60"/>
    <n v="49"/>
    <x v="25"/>
    <n v="0"/>
    <s v=""/>
    <x v="1"/>
  </r>
  <r>
    <n v="18"/>
    <n v="194002"/>
    <x v="18"/>
    <n v="3736"/>
    <n v="63500"/>
    <n v="60"/>
    <n v="50"/>
    <x v="25"/>
    <n v="0"/>
    <s v=""/>
    <x v="1"/>
  </r>
  <r>
    <n v="19"/>
    <n v="199114"/>
    <x v="19"/>
    <n v="9440"/>
    <n v="200000"/>
    <n v="60"/>
    <n v="11"/>
    <x v="26"/>
    <n v="-106218258"/>
    <n v="-106218258"/>
    <x v="2"/>
  </r>
  <r>
    <n v="19"/>
    <n v="199114"/>
    <x v="19"/>
    <n v="9440"/>
    <n v="200000"/>
    <n v="60"/>
    <n v="27"/>
    <x v="25"/>
    <n v="0"/>
    <s v=""/>
    <x v="1"/>
  </r>
  <r>
    <n v="19"/>
    <n v="199114"/>
    <x v="19"/>
    <n v="9440"/>
    <n v="200000"/>
    <n v="60"/>
    <n v="22"/>
    <x v="20"/>
    <n v="-75349820"/>
    <n v="-75349820"/>
    <x v="1"/>
  </r>
  <r>
    <n v="19"/>
    <n v="199114"/>
    <x v="19"/>
    <n v="9440"/>
    <n v="200000"/>
    <n v="60"/>
    <n v="4"/>
    <x v="4"/>
    <n v="-63771650"/>
    <n v="-63771650"/>
    <x v="1"/>
  </r>
  <r>
    <n v="19"/>
    <n v="199114"/>
    <x v="19"/>
    <n v="9440"/>
    <n v="200000"/>
    <n v="60"/>
    <n v="7"/>
    <x v="7"/>
    <n v="-60213264"/>
    <n v="-60213264"/>
    <x v="1"/>
  </r>
  <r>
    <n v="19"/>
    <n v="199114"/>
    <x v="19"/>
    <n v="9440"/>
    <n v="200000"/>
    <n v="60"/>
    <n v="9"/>
    <x v="9"/>
    <n v="-60132386"/>
    <n v="-60132386"/>
    <x v="1"/>
  </r>
  <r>
    <n v="19"/>
    <n v="199114"/>
    <x v="19"/>
    <n v="9440"/>
    <n v="200000"/>
    <n v="60"/>
    <n v="1"/>
    <x v="1"/>
    <n v="0"/>
    <s v=""/>
    <x v="1"/>
  </r>
  <r>
    <n v="19"/>
    <n v="199114"/>
    <x v="19"/>
    <n v="9440"/>
    <n v="200000"/>
    <n v="60"/>
    <n v="2"/>
    <x v="2"/>
    <n v="0"/>
    <s v=""/>
    <x v="1"/>
  </r>
  <r>
    <n v="19"/>
    <n v="199114"/>
    <x v="19"/>
    <n v="9440"/>
    <n v="200000"/>
    <n v="60"/>
    <n v="5"/>
    <x v="5"/>
    <n v="0"/>
    <s v=""/>
    <x v="1"/>
  </r>
  <r>
    <n v="19"/>
    <n v="199114"/>
    <x v="19"/>
    <n v="9440"/>
    <n v="200000"/>
    <n v="60"/>
    <n v="6"/>
    <x v="6"/>
    <n v="0"/>
    <s v=""/>
    <x v="1"/>
  </r>
  <r>
    <n v="19"/>
    <n v="199114"/>
    <x v="19"/>
    <n v="9440"/>
    <n v="200000"/>
    <n v="60"/>
    <n v="8"/>
    <x v="8"/>
    <n v="0"/>
    <s v=""/>
    <x v="1"/>
  </r>
  <r>
    <n v="19"/>
    <n v="199114"/>
    <x v="19"/>
    <n v="9440"/>
    <n v="200000"/>
    <n v="60"/>
    <n v="10"/>
    <x v="10"/>
    <n v="0"/>
    <s v=""/>
    <x v="1"/>
  </r>
  <r>
    <n v="19"/>
    <n v="199114"/>
    <x v="19"/>
    <n v="9440"/>
    <n v="200000"/>
    <n v="60"/>
    <n v="12"/>
    <x v="11"/>
    <n v="0"/>
    <s v=""/>
    <x v="1"/>
  </r>
  <r>
    <n v="19"/>
    <n v="199114"/>
    <x v="19"/>
    <n v="9440"/>
    <n v="200000"/>
    <n v="60"/>
    <n v="13"/>
    <x v="12"/>
    <n v="0"/>
    <s v=""/>
    <x v="1"/>
  </r>
  <r>
    <n v="19"/>
    <n v="199114"/>
    <x v="19"/>
    <n v="9440"/>
    <n v="200000"/>
    <n v="60"/>
    <n v="14"/>
    <x v="13"/>
    <n v="0"/>
    <s v=""/>
    <x v="1"/>
  </r>
  <r>
    <n v="19"/>
    <n v="199114"/>
    <x v="19"/>
    <n v="9440"/>
    <n v="200000"/>
    <n v="60"/>
    <n v="15"/>
    <x v="27"/>
    <n v="0"/>
    <s v=""/>
    <x v="1"/>
  </r>
  <r>
    <n v="19"/>
    <n v="199114"/>
    <x v="19"/>
    <n v="9440"/>
    <n v="200000"/>
    <n v="60"/>
    <n v="16"/>
    <x v="14"/>
    <n v="0"/>
    <s v=""/>
    <x v="1"/>
  </r>
  <r>
    <n v="19"/>
    <n v="199114"/>
    <x v="19"/>
    <n v="9440"/>
    <n v="200000"/>
    <n v="60"/>
    <n v="17"/>
    <x v="15"/>
    <n v="0"/>
    <s v=""/>
    <x v="1"/>
  </r>
  <r>
    <n v="19"/>
    <n v="199114"/>
    <x v="19"/>
    <n v="9440"/>
    <n v="200000"/>
    <n v="60"/>
    <n v="18"/>
    <x v="16"/>
    <n v="0"/>
    <s v=""/>
    <x v="1"/>
  </r>
  <r>
    <n v="19"/>
    <n v="199114"/>
    <x v="19"/>
    <n v="9440"/>
    <n v="200000"/>
    <n v="60"/>
    <n v="19"/>
    <x v="17"/>
    <n v="0"/>
    <s v=""/>
    <x v="1"/>
  </r>
  <r>
    <n v="19"/>
    <n v="199114"/>
    <x v="19"/>
    <n v="9440"/>
    <n v="200000"/>
    <n v="60"/>
    <n v="20"/>
    <x v="18"/>
    <n v="0"/>
    <s v=""/>
    <x v="1"/>
  </r>
  <r>
    <n v="19"/>
    <n v="199114"/>
    <x v="19"/>
    <n v="9440"/>
    <n v="200000"/>
    <n v="60"/>
    <n v="21"/>
    <x v="19"/>
    <n v="0"/>
    <s v=""/>
    <x v="1"/>
  </r>
  <r>
    <n v="19"/>
    <n v="199114"/>
    <x v="19"/>
    <n v="9440"/>
    <n v="200000"/>
    <n v="60"/>
    <n v="3"/>
    <x v="3"/>
    <n v="-35093623"/>
    <n v="-35093623"/>
    <x v="1"/>
  </r>
  <r>
    <n v="19"/>
    <n v="199114"/>
    <x v="19"/>
    <n v="9440"/>
    <n v="200000"/>
    <n v="60"/>
    <n v="23"/>
    <x v="21"/>
    <n v="0"/>
    <s v=""/>
    <x v="1"/>
  </r>
  <r>
    <n v="19"/>
    <n v="199114"/>
    <x v="19"/>
    <n v="9440"/>
    <n v="200000"/>
    <n v="60"/>
    <n v="24"/>
    <x v="22"/>
    <n v="0"/>
    <s v=""/>
    <x v="1"/>
  </r>
  <r>
    <n v="19"/>
    <n v="199114"/>
    <x v="19"/>
    <n v="9440"/>
    <n v="200000"/>
    <n v="60"/>
    <n v="25"/>
    <x v="23"/>
    <n v="0"/>
    <s v=""/>
    <x v="1"/>
  </r>
  <r>
    <n v="19"/>
    <n v="199114"/>
    <x v="19"/>
    <n v="9440"/>
    <n v="200000"/>
    <n v="60"/>
    <n v="26"/>
    <x v="24"/>
    <n v="0"/>
    <s v=""/>
    <x v="1"/>
  </r>
  <r>
    <n v="19"/>
    <n v="199114"/>
    <x v="19"/>
    <n v="9440"/>
    <n v="200000"/>
    <n v="60"/>
    <n v="28"/>
    <x v="25"/>
    <n v="0"/>
    <s v=""/>
    <x v="1"/>
  </r>
  <r>
    <n v="19"/>
    <n v="199114"/>
    <x v="19"/>
    <n v="9440"/>
    <n v="200000"/>
    <n v="60"/>
    <n v="29"/>
    <x v="25"/>
    <n v="0"/>
    <s v=""/>
    <x v="1"/>
  </r>
  <r>
    <n v="19"/>
    <n v="199114"/>
    <x v="19"/>
    <n v="9440"/>
    <n v="200000"/>
    <n v="60"/>
    <n v="30"/>
    <x v="25"/>
    <n v="0"/>
    <s v=""/>
    <x v="1"/>
  </r>
  <r>
    <n v="19"/>
    <n v="199114"/>
    <x v="19"/>
    <n v="9440"/>
    <n v="200000"/>
    <n v="60"/>
    <n v="31"/>
    <x v="25"/>
    <n v="0"/>
    <s v=""/>
    <x v="1"/>
  </r>
  <r>
    <n v="19"/>
    <n v="199114"/>
    <x v="19"/>
    <n v="9440"/>
    <n v="200000"/>
    <n v="60"/>
    <n v="32"/>
    <x v="25"/>
    <n v="0"/>
    <s v=""/>
    <x v="1"/>
  </r>
  <r>
    <n v="19"/>
    <n v="199114"/>
    <x v="19"/>
    <n v="9440"/>
    <n v="200000"/>
    <n v="60"/>
    <n v="33"/>
    <x v="25"/>
    <n v="0"/>
    <s v=""/>
    <x v="1"/>
  </r>
  <r>
    <n v="19"/>
    <n v="199114"/>
    <x v="19"/>
    <n v="9440"/>
    <n v="200000"/>
    <n v="60"/>
    <n v="34"/>
    <x v="25"/>
    <n v="0"/>
    <s v=""/>
    <x v="1"/>
  </r>
  <r>
    <n v="19"/>
    <n v="199114"/>
    <x v="19"/>
    <n v="9440"/>
    <n v="200000"/>
    <n v="60"/>
    <n v="35"/>
    <x v="25"/>
    <n v="0"/>
    <s v=""/>
    <x v="1"/>
  </r>
  <r>
    <n v="19"/>
    <n v="199114"/>
    <x v="19"/>
    <n v="9440"/>
    <n v="200000"/>
    <n v="60"/>
    <n v="36"/>
    <x v="25"/>
    <n v="0"/>
    <s v=""/>
    <x v="1"/>
  </r>
  <r>
    <n v="19"/>
    <n v="199114"/>
    <x v="19"/>
    <n v="9440"/>
    <n v="200000"/>
    <n v="60"/>
    <n v="37"/>
    <x v="25"/>
    <n v="0"/>
    <s v=""/>
    <x v="1"/>
  </r>
  <r>
    <n v="19"/>
    <n v="199114"/>
    <x v="19"/>
    <n v="9440"/>
    <n v="200000"/>
    <n v="60"/>
    <n v="38"/>
    <x v="25"/>
    <n v="0"/>
    <s v=""/>
    <x v="1"/>
  </r>
  <r>
    <n v="19"/>
    <n v="199114"/>
    <x v="19"/>
    <n v="9440"/>
    <n v="200000"/>
    <n v="60"/>
    <n v="39"/>
    <x v="25"/>
    <n v="0"/>
    <s v=""/>
    <x v="1"/>
  </r>
  <r>
    <n v="19"/>
    <n v="199114"/>
    <x v="19"/>
    <n v="9440"/>
    <n v="200000"/>
    <n v="60"/>
    <n v="40"/>
    <x v="25"/>
    <n v="0"/>
    <s v=""/>
    <x v="1"/>
  </r>
  <r>
    <n v="19"/>
    <n v="199114"/>
    <x v="19"/>
    <n v="9440"/>
    <n v="200000"/>
    <n v="60"/>
    <n v="41"/>
    <x v="25"/>
    <n v="0"/>
    <s v=""/>
    <x v="1"/>
  </r>
  <r>
    <n v="19"/>
    <n v="199114"/>
    <x v="19"/>
    <n v="9440"/>
    <n v="200000"/>
    <n v="60"/>
    <n v="42"/>
    <x v="25"/>
    <n v="0"/>
    <s v=""/>
    <x v="1"/>
  </r>
  <r>
    <n v="19"/>
    <n v="199114"/>
    <x v="19"/>
    <n v="9440"/>
    <n v="200000"/>
    <n v="60"/>
    <n v="43"/>
    <x v="25"/>
    <n v="0"/>
    <s v=""/>
    <x v="1"/>
  </r>
  <r>
    <n v="19"/>
    <n v="199114"/>
    <x v="19"/>
    <n v="9440"/>
    <n v="200000"/>
    <n v="60"/>
    <n v="44"/>
    <x v="25"/>
    <n v="0"/>
    <s v=""/>
    <x v="1"/>
  </r>
  <r>
    <n v="19"/>
    <n v="199114"/>
    <x v="19"/>
    <n v="9440"/>
    <n v="200000"/>
    <n v="60"/>
    <n v="45"/>
    <x v="25"/>
    <n v="0"/>
    <s v=""/>
    <x v="1"/>
  </r>
  <r>
    <n v="19"/>
    <n v="199114"/>
    <x v="19"/>
    <n v="9440"/>
    <n v="200000"/>
    <n v="60"/>
    <n v="46"/>
    <x v="25"/>
    <n v="0"/>
    <s v=""/>
    <x v="1"/>
  </r>
  <r>
    <n v="19"/>
    <n v="199114"/>
    <x v="19"/>
    <n v="9440"/>
    <n v="200000"/>
    <n v="60"/>
    <n v="47"/>
    <x v="25"/>
    <n v="0"/>
    <s v=""/>
    <x v="1"/>
  </r>
  <r>
    <n v="19"/>
    <n v="199114"/>
    <x v="19"/>
    <n v="9440"/>
    <n v="200000"/>
    <n v="60"/>
    <n v="48"/>
    <x v="25"/>
    <n v="0"/>
    <s v=""/>
    <x v="1"/>
  </r>
  <r>
    <n v="19"/>
    <n v="199114"/>
    <x v="19"/>
    <n v="9440"/>
    <n v="200000"/>
    <n v="60"/>
    <n v="49"/>
    <x v="25"/>
    <n v="0"/>
    <s v=""/>
    <x v="1"/>
  </r>
  <r>
    <n v="19"/>
    <n v="199114"/>
    <x v="19"/>
    <n v="9440"/>
    <n v="200000"/>
    <n v="60"/>
    <n v="50"/>
    <x v="25"/>
    <n v="0"/>
    <s v=""/>
    <x v="1"/>
  </r>
  <r>
    <n v="20"/>
    <n v="199115"/>
    <x v="20"/>
    <n v="2237"/>
    <n v="50000"/>
    <n v="60"/>
    <n v="1"/>
    <x v="1"/>
    <n v="-34528245"/>
    <n v="-34528245"/>
    <x v="2"/>
  </r>
  <r>
    <n v="20"/>
    <n v="199115"/>
    <x v="20"/>
    <n v="2237"/>
    <n v="50000"/>
    <n v="60"/>
    <n v="11"/>
    <x v="26"/>
    <n v="-27310067"/>
    <n v="-27310067"/>
    <x v="1"/>
  </r>
  <r>
    <n v="20"/>
    <n v="199115"/>
    <x v="20"/>
    <n v="2237"/>
    <n v="50000"/>
    <n v="60"/>
    <n v="27"/>
    <x v="25"/>
    <n v="0"/>
    <s v=""/>
    <x v="1"/>
  </r>
  <r>
    <n v="20"/>
    <n v="199115"/>
    <x v="20"/>
    <n v="2237"/>
    <n v="50000"/>
    <n v="60"/>
    <n v="22"/>
    <x v="20"/>
    <n v="-19561475"/>
    <n v="-19561475"/>
    <x v="1"/>
  </r>
  <r>
    <n v="20"/>
    <n v="199115"/>
    <x v="20"/>
    <n v="2237"/>
    <n v="50000"/>
    <n v="60"/>
    <n v="7"/>
    <x v="7"/>
    <n v="-18256365"/>
    <n v="-18256365"/>
    <x v="1"/>
  </r>
  <r>
    <n v="20"/>
    <n v="199115"/>
    <x v="20"/>
    <n v="2237"/>
    <n v="50000"/>
    <n v="60"/>
    <n v="2"/>
    <x v="2"/>
    <n v="0"/>
    <s v=""/>
    <x v="1"/>
  </r>
  <r>
    <n v="20"/>
    <n v="199115"/>
    <x v="20"/>
    <n v="2237"/>
    <n v="50000"/>
    <n v="60"/>
    <n v="4"/>
    <x v="4"/>
    <n v="0"/>
    <s v=""/>
    <x v="1"/>
  </r>
  <r>
    <n v="20"/>
    <n v="199115"/>
    <x v="20"/>
    <n v="2237"/>
    <n v="50000"/>
    <n v="60"/>
    <n v="5"/>
    <x v="5"/>
    <n v="0"/>
    <s v=""/>
    <x v="1"/>
  </r>
  <r>
    <n v="20"/>
    <n v="199115"/>
    <x v="20"/>
    <n v="2237"/>
    <n v="50000"/>
    <n v="60"/>
    <n v="6"/>
    <x v="6"/>
    <n v="0"/>
    <s v=""/>
    <x v="1"/>
  </r>
  <r>
    <n v="20"/>
    <n v="199115"/>
    <x v="20"/>
    <n v="2237"/>
    <n v="50000"/>
    <n v="60"/>
    <n v="8"/>
    <x v="8"/>
    <n v="0"/>
    <s v=""/>
    <x v="1"/>
  </r>
  <r>
    <n v="20"/>
    <n v="199115"/>
    <x v="20"/>
    <n v="2237"/>
    <n v="50000"/>
    <n v="60"/>
    <n v="9"/>
    <x v="9"/>
    <n v="0"/>
    <s v=""/>
    <x v="1"/>
  </r>
  <r>
    <n v="20"/>
    <n v="199115"/>
    <x v="20"/>
    <n v="2237"/>
    <n v="50000"/>
    <n v="60"/>
    <n v="10"/>
    <x v="10"/>
    <n v="0"/>
    <s v=""/>
    <x v="1"/>
  </r>
  <r>
    <n v="20"/>
    <n v="199115"/>
    <x v="20"/>
    <n v="2237"/>
    <n v="50000"/>
    <n v="60"/>
    <n v="12"/>
    <x v="11"/>
    <n v="0"/>
    <s v=""/>
    <x v="1"/>
  </r>
  <r>
    <n v="20"/>
    <n v="199115"/>
    <x v="20"/>
    <n v="2237"/>
    <n v="50000"/>
    <n v="60"/>
    <n v="13"/>
    <x v="12"/>
    <n v="0"/>
    <s v=""/>
    <x v="1"/>
  </r>
  <r>
    <n v="20"/>
    <n v="199115"/>
    <x v="20"/>
    <n v="2237"/>
    <n v="50000"/>
    <n v="60"/>
    <n v="14"/>
    <x v="13"/>
    <n v="0"/>
    <s v=""/>
    <x v="1"/>
  </r>
  <r>
    <n v="20"/>
    <n v="199115"/>
    <x v="20"/>
    <n v="2237"/>
    <n v="50000"/>
    <n v="60"/>
    <n v="15"/>
    <x v="27"/>
    <n v="0"/>
    <s v=""/>
    <x v="1"/>
  </r>
  <r>
    <n v="20"/>
    <n v="199115"/>
    <x v="20"/>
    <n v="2237"/>
    <n v="50000"/>
    <n v="60"/>
    <n v="16"/>
    <x v="14"/>
    <n v="0"/>
    <s v=""/>
    <x v="1"/>
  </r>
  <r>
    <n v="20"/>
    <n v="199115"/>
    <x v="20"/>
    <n v="2237"/>
    <n v="50000"/>
    <n v="60"/>
    <n v="17"/>
    <x v="15"/>
    <n v="0"/>
    <s v=""/>
    <x v="1"/>
  </r>
  <r>
    <n v="20"/>
    <n v="199115"/>
    <x v="20"/>
    <n v="2237"/>
    <n v="50000"/>
    <n v="60"/>
    <n v="18"/>
    <x v="16"/>
    <n v="0"/>
    <s v=""/>
    <x v="1"/>
  </r>
  <r>
    <n v="20"/>
    <n v="199115"/>
    <x v="20"/>
    <n v="2237"/>
    <n v="50000"/>
    <n v="60"/>
    <n v="19"/>
    <x v="17"/>
    <n v="0"/>
    <s v=""/>
    <x v="1"/>
  </r>
  <r>
    <n v="20"/>
    <n v="199115"/>
    <x v="20"/>
    <n v="2237"/>
    <n v="50000"/>
    <n v="60"/>
    <n v="20"/>
    <x v="18"/>
    <n v="0"/>
    <s v=""/>
    <x v="1"/>
  </r>
  <r>
    <n v="20"/>
    <n v="199115"/>
    <x v="20"/>
    <n v="2237"/>
    <n v="50000"/>
    <n v="60"/>
    <n v="21"/>
    <x v="19"/>
    <n v="0"/>
    <s v=""/>
    <x v="1"/>
  </r>
  <r>
    <n v="20"/>
    <n v="199115"/>
    <x v="20"/>
    <n v="2237"/>
    <n v="50000"/>
    <n v="60"/>
    <n v="3"/>
    <x v="3"/>
    <n v="-10382745"/>
    <n v="-10382745"/>
    <x v="1"/>
  </r>
  <r>
    <n v="20"/>
    <n v="199115"/>
    <x v="20"/>
    <n v="2237"/>
    <n v="50000"/>
    <n v="60"/>
    <n v="23"/>
    <x v="21"/>
    <n v="0"/>
    <s v=""/>
    <x v="1"/>
  </r>
  <r>
    <n v="20"/>
    <n v="199115"/>
    <x v="20"/>
    <n v="2237"/>
    <n v="50000"/>
    <n v="60"/>
    <n v="24"/>
    <x v="22"/>
    <n v="0"/>
    <s v=""/>
    <x v="1"/>
  </r>
  <r>
    <n v="20"/>
    <n v="199115"/>
    <x v="20"/>
    <n v="2237"/>
    <n v="50000"/>
    <n v="60"/>
    <n v="25"/>
    <x v="23"/>
    <n v="0"/>
    <s v=""/>
    <x v="1"/>
  </r>
  <r>
    <n v="20"/>
    <n v="199115"/>
    <x v="20"/>
    <n v="2237"/>
    <n v="50000"/>
    <n v="60"/>
    <n v="26"/>
    <x v="24"/>
    <n v="0"/>
    <s v=""/>
    <x v="1"/>
  </r>
  <r>
    <n v="20"/>
    <n v="199115"/>
    <x v="20"/>
    <n v="2237"/>
    <n v="50000"/>
    <n v="60"/>
    <n v="28"/>
    <x v="25"/>
    <n v="0"/>
    <s v=""/>
    <x v="1"/>
  </r>
  <r>
    <n v="20"/>
    <n v="199115"/>
    <x v="20"/>
    <n v="2237"/>
    <n v="50000"/>
    <n v="60"/>
    <n v="29"/>
    <x v="25"/>
    <n v="0"/>
    <s v=""/>
    <x v="1"/>
  </r>
  <r>
    <n v="20"/>
    <n v="199115"/>
    <x v="20"/>
    <n v="2237"/>
    <n v="50000"/>
    <n v="60"/>
    <n v="30"/>
    <x v="25"/>
    <n v="0"/>
    <s v=""/>
    <x v="1"/>
  </r>
  <r>
    <n v="20"/>
    <n v="199115"/>
    <x v="20"/>
    <n v="2237"/>
    <n v="50000"/>
    <n v="60"/>
    <n v="31"/>
    <x v="25"/>
    <n v="0"/>
    <s v=""/>
    <x v="1"/>
  </r>
  <r>
    <n v="20"/>
    <n v="199115"/>
    <x v="20"/>
    <n v="2237"/>
    <n v="50000"/>
    <n v="60"/>
    <n v="32"/>
    <x v="25"/>
    <n v="0"/>
    <s v=""/>
    <x v="1"/>
  </r>
  <r>
    <n v="20"/>
    <n v="199115"/>
    <x v="20"/>
    <n v="2237"/>
    <n v="50000"/>
    <n v="60"/>
    <n v="33"/>
    <x v="25"/>
    <n v="0"/>
    <s v=""/>
    <x v="1"/>
  </r>
  <r>
    <n v="20"/>
    <n v="199115"/>
    <x v="20"/>
    <n v="2237"/>
    <n v="50000"/>
    <n v="60"/>
    <n v="34"/>
    <x v="25"/>
    <n v="0"/>
    <s v=""/>
    <x v="1"/>
  </r>
  <r>
    <n v="20"/>
    <n v="199115"/>
    <x v="20"/>
    <n v="2237"/>
    <n v="50000"/>
    <n v="60"/>
    <n v="35"/>
    <x v="25"/>
    <n v="0"/>
    <s v=""/>
    <x v="1"/>
  </r>
  <r>
    <n v="20"/>
    <n v="199115"/>
    <x v="20"/>
    <n v="2237"/>
    <n v="50000"/>
    <n v="60"/>
    <n v="36"/>
    <x v="25"/>
    <n v="0"/>
    <s v=""/>
    <x v="1"/>
  </r>
  <r>
    <n v="20"/>
    <n v="199115"/>
    <x v="20"/>
    <n v="2237"/>
    <n v="50000"/>
    <n v="60"/>
    <n v="37"/>
    <x v="25"/>
    <n v="0"/>
    <s v=""/>
    <x v="1"/>
  </r>
  <r>
    <n v="20"/>
    <n v="199115"/>
    <x v="20"/>
    <n v="2237"/>
    <n v="50000"/>
    <n v="60"/>
    <n v="38"/>
    <x v="25"/>
    <n v="0"/>
    <s v=""/>
    <x v="1"/>
  </r>
  <r>
    <n v="20"/>
    <n v="199115"/>
    <x v="20"/>
    <n v="2237"/>
    <n v="50000"/>
    <n v="60"/>
    <n v="39"/>
    <x v="25"/>
    <n v="0"/>
    <s v=""/>
    <x v="1"/>
  </r>
  <r>
    <n v="20"/>
    <n v="199115"/>
    <x v="20"/>
    <n v="2237"/>
    <n v="50000"/>
    <n v="60"/>
    <n v="40"/>
    <x v="25"/>
    <n v="0"/>
    <s v=""/>
    <x v="1"/>
  </r>
  <r>
    <n v="20"/>
    <n v="199115"/>
    <x v="20"/>
    <n v="2237"/>
    <n v="50000"/>
    <n v="60"/>
    <n v="41"/>
    <x v="25"/>
    <n v="0"/>
    <s v=""/>
    <x v="1"/>
  </r>
  <r>
    <n v="20"/>
    <n v="199115"/>
    <x v="20"/>
    <n v="2237"/>
    <n v="50000"/>
    <n v="60"/>
    <n v="42"/>
    <x v="25"/>
    <n v="0"/>
    <s v=""/>
    <x v="1"/>
  </r>
  <r>
    <n v="20"/>
    <n v="199115"/>
    <x v="20"/>
    <n v="2237"/>
    <n v="50000"/>
    <n v="60"/>
    <n v="43"/>
    <x v="25"/>
    <n v="0"/>
    <s v=""/>
    <x v="1"/>
  </r>
  <r>
    <n v="20"/>
    <n v="199115"/>
    <x v="20"/>
    <n v="2237"/>
    <n v="50000"/>
    <n v="60"/>
    <n v="44"/>
    <x v="25"/>
    <n v="0"/>
    <s v=""/>
    <x v="1"/>
  </r>
  <r>
    <n v="20"/>
    <n v="199115"/>
    <x v="20"/>
    <n v="2237"/>
    <n v="50000"/>
    <n v="60"/>
    <n v="45"/>
    <x v="25"/>
    <n v="0"/>
    <s v=""/>
    <x v="1"/>
  </r>
  <r>
    <n v="20"/>
    <n v="199115"/>
    <x v="20"/>
    <n v="2237"/>
    <n v="50000"/>
    <n v="60"/>
    <n v="46"/>
    <x v="25"/>
    <n v="0"/>
    <s v=""/>
    <x v="1"/>
  </r>
  <r>
    <n v="20"/>
    <n v="199115"/>
    <x v="20"/>
    <n v="2237"/>
    <n v="50000"/>
    <n v="60"/>
    <n v="47"/>
    <x v="25"/>
    <n v="0"/>
    <s v=""/>
    <x v="1"/>
  </r>
  <r>
    <n v="20"/>
    <n v="199115"/>
    <x v="20"/>
    <n v="2237"/>
    <n v="50000"/>
    <n v="60"/>
    <n v="48"/>
    <x v="25"/>
    <n v="0"/>
    <s v=""/>
    <x v="1"/>
  </r>
  <r>
    <n v="20"/>
    <n v="199115"/>
    <x v="20"/>
    <n v="2237"/>
    <n v="50000"/>
    <n v="60"/>
    <n v="49"/>
    <x v="25"/>
    <n v="0"/>
    <s v=""/>
    <x v="1"/>
  </r>
  <r>
    <n v="20"/>
    <n v="199115"/>
    <x v="20"/>
    <n v="2237"/>
    <n v="50000"/>
    <n v="60"/>
    <n v="50"/>
    <x v="25"/>
    <n v="0"/>
    <s v=""/>
    <x v="1"/>
  </r>
  <r>
    <n v="21"/>
    <n v="212018"/>
    <x v="21"/>
    <n v="7060"/>
    <n v="167300"/>
    <n v="60"/>
    <n v="21"/>
    <x v="19"/>
    <n v="-89594717"/>
    <n v="-89594717"/>
    <x v="2"/>
  </r>
  <r>
    <n v="21"/>
    <n v="212018"/>
    <x v="21"/>
    <n v="7060"/>
    <n v="167300"/>
    <n v="60"/>
    <n v="19"/>
    <x v="17"/>
    <n v="-63295320"/>
    <n v="-63295320"/>
    <x v="1"/>
  </r>
  <r>
    <n v="21"/>
    <n v="212018"/>
    <x v="21"/>
    <n v="7060"/>
    <n v="167300"/>
    <n v="60"/>
    <n v="12"/>
    <x v="11"/>
    <n v="-60176147"/>
    <n v="-60176147"/>
    <x v="1"/>
  </r>
  <r>
    <n v="21"/>
    <n v="212018"/>
    <x v="21"/>
    <n v="7060"/>
    <n v="167300"/>
    <n v="60"/>
    <n v="8"/>
    <x v="8"/>
    <n v="-51087184"/>
    <n v="-51087184"/>
    <x v="1"/>
  </r>
  <r>
    <n v="21"/>
    <n v="212018"/>
    <x v="21"/>
    <n v="7060"/>
    <n v="167300"/>
    <n v="60"/>
    <n v="10"/>
    <x v="10"/>
    <n v="-43743847"/>
    <n v="-43743847"/>
    <x v="1"/>
  </r>
  <r>
    <n v="21"/>
    <n v="212018"/>
    <x v="21"/>
    <n v="7060"/>
    <n v="167300"/>
    <n v="60"/>
    <n v="4"/>
    <x v="4"/>
    <n v="-27285180"/>
    <n v="-27285180"/>
    <x v="1"/>
  </r>
  <r>
    <n v="21"/>
    <n v="212018"/>
    <x v="21"/>
    <n v="7060"/>
    <n v="167300"/>
    <n v="60"/>
    <n v="3"/>
    <x v="3"/>
    <n v="-21781328"/>
    <n v="-21781328"/>
    <x v="1"/>
  </r>
  <r>
    <n v="21"/>
    <n v="212018"/>
    <x v="21"/>
    <n v="7060"/>
    <n v="167300"/>
    <n v="60"/>
    <n v="14"/>
    <x v="13"/>
    <n v="-20607344"/>
    <n v="-20607344"/>
    <x v="1"/>
  </r>
  <r>
    <n v="21"/>
    <n v="212018"/>
    <x v="21"/>
    <n v="7060"/>
    <n v="167300"/>
    <n v="60"/>
    <n v="11"/>
    <x v="26"/>
    <n v="-18249926"/>
    <n v="-18249926"/>
    <x v="1"/>
  </r>
  <r>
    <n v="21"/>
    <n v="212018"/>
    <x v="21"/>
    <n v="7060"/>
    <n v="167300"/>
    <n v="60"/>
    <n v="1"/>
    <x v="1"/>
    <n v="0"/>
    <s v=""/>
    <x v="1"/>
  </r>
  <r>
    <n v="21"/>
    <n v="212018"/>
    <x v="21"/>
    <n v="7060"/>
    <n v="167300"/>
    <n v="60"/>
    <n v="2"/>
    <x v="2"/>
    <n v="0"/>
    <s v=""/>
    <x v="1"/>
  </r>
  <r>
    <n v="21"/>
    <n v="212018"/>
    <x v="21"/>
    <n v="7060"/>
    <n v="167300"/>
    <n v="60"/>
    <n v="5"/>
    <x v="5"/>
    <n v="0"/>
    <s v=""/>
    <x v="1"/>
  </r>
  <r>
    <n v="21"/>
    <n v="212018"/>
    <x v="21"/>
    <n v="7060"/>
    <n v="167300"/>
    <n v="60"/>
    <n v="6"/>
    <x v="6"/>
    <n v="0"/>
    <s v=""/>
    <x v="1"/>
  </r>
  <r>
    <n v="21"/>
    <n v="212018"/>
    <x v="21"/>
    <n v="7060"/>
    <n v="167300"/>
    <n v="60"/>
    <n v="7"/>
    <x v="7"/>
    <n v="0"/>
    <s v=""/>
    <x v="1"/>
  </r>
  <r>
    <n v="21"/>
    <n v="212018"/>
    <x v="21"/>
    <n v="7060"/>
    <n v="167300"/>
    <n v="60"/>
    <n v="9"/>
    <x v="9"/>
    <n v="0"/>
    <s v=""/>
    <x v="1"/>
  </r>
  <r>
    <n v="21"/>
    <n v="212018"/>
    <x v="21"/>
    <n v="7060"/>
    <n v="167300"/>
    <n v="60"/>
    <n v="13"/>
    <x v="12"/>
    <n v="0"/>
    <s v=""/>
    <x v="1"/>
  </r>
  <r>
    <n v="21"/>
    <n v="212018"/>
    <x v="21"/>
    <n v="7060"/>
    <n v="167300"/>
    <n v="60"/>
    <n v="15"/>
    <x v="27"/>
    <n v="0"/>
    <s v=""/>
    <x v="1"/>
  </r>
  <r>
    <n v="21"/>
    <n v="212018"/>
    <x v="21"/>
    <n v="7060"/>
    <n v="167300"/>
    <n v="60"/>
    <n v="16"/>
    <x v="14"/>
    <n v="0"/>
    <s v=""/>
    <x v="1"/>
  </r>
  <r>
    <n v="21"/>
    <n v="212018"/>
    <x v="21"/>
    <n v="7060"/>
    <n v="167300"/>
    <n v="60"/>
    <n v="17"/>
    <x v="15"/>
    <n v="0"/>
    <s v=""/>
    <x v="1"/>
  </r>
  <r>
    <n v="21"/>
    <n v="212018"/>
    <x v="21"/>
    <n v="7060"/>
    <n v="167300"/>
    <n v="60"/>
    <n v="18"/>
    <x v="16"/>
    <n v="0"/>
    <s v=""/>
    <x v="1"/>
  </r>
  <r>
    <n v="21"/>
    <n v="212018"/>
    <x v="21"/>
    <n v="7060"/>
    <n v="167300"/>
    <n v="60"/>
    <n v="20"/>
    <x v="18"/>
    <n v="0"/>
    <s v=""/>
    <x v="1"/>
  </r>
  <r>
    <n v="21"/>
    <n v="212018"/>
    <x v="21"/>
    <n v="7060"/>
    <n v="167300"/>
    <n v="60"/>
    <n v="22"/>
    <x v="20"/>
    <n v="0"/>
    <s v=""/>
    <x v="1"/>
  </r>
  <r>
    <n v="21"/>
    <n v="212018"/>
    <x v="21"/>
    <n v="7060"/>
    <n v="167300"/>
    <n v="60"/>
    <n v="23"/>
    <x v="21"/>
    <n v="0"/>
    <s v=""/>
    <x v="1"/>
  </r>
  <r>
    <n v="21"/>
    <n v="212018"/>
    <x v="21"/>
    <n v="7060"/>
    <n v="167300"/>
    <n v="60"/>
    <n v="24"/>
    <x v="22"/>
    <n v="0"/>
    <s v=""/>
    <x v="1"/>
  </r>
  <r>
    <n v="21"/>
    <n v="212018"/>
    <x v="21"/>
    <n v="7060"/>
    <n v="167300"/>
    <n v="60"/>
    <n v="25"/>
    <x v="23"/>
    <n v="0"/>
    <s v=""/>
    <x v="1"/>
  </r>
  <r>
    <n v="21"/>
    <n v="212018"/>
    <x v="21"/>
    <n v="7060"/>
    <n v="167300"/>
    <n v="60"/>
    <n v="26"/>
    <x v="24"/>
    <n v="0"/>
    <s v=""/>
    <x v="1"/>
  </r>
  <r>
    <n v="21"/>
    <n v="212018"/>
    <x v="21"/>
    <n v="7060"/>
    <n v="167300"/>
    <n v="60"/>
    <n v="27"/>
    <x v="25"/>
    <n v="0"/>
    <s v=""/>
    <x v="1"/>
  </r>
  <r>
    <n v="21"/>
    <n v="212018"/>
    <x v="21"/>
    <n v="7060"/>
    <n v="167300"/>
    <n v="60"/>
    <n v="28"/>
    <x v="25"/>
    <n v="0"/>
    <s v=""/>
    <x v="1"/>
  </r>
  <r>
    <n v="21"/>
    <n v="212018"/>
    <x v="21"/>
    <n v="7060"/>
    <n v="167300"/>
    <n v="60"/>
    <n v="29"/>
    <x v="25"/>
    <n v="0"/>
    <s v=""/>
    <x v="1"/>
  </r>
  <r>
    <n v="21"/>
    <n v="212018"/>
    <x v="21"/>
    <n v="7060"/>
    <n v="167300"/>
    <n v="60"/>
    <n v="30"/>
    <x v="25"/>
    <n v="0"/>
    <s v=""/>
    <x v="1"/>
  </r>
  <r>
    <n v="21"/>
    <n v="212018"/>
    <x v="21"/>
    <n v="7060"/>
    <n v="167300"/>
    <n v="60"/>
    <n v="31"/>
    <x v="25"/>
    <n v="0"/>
    <s v=""/>
    <x v="1"/>
  </r>
  <r>
    <n v="21"/>
    <n v="212018"/>
    <x v="21"/>
    <n v="7060"/>
    <n v="167300"/>
    <n v="60"/>
    <n v="32"/>
    <x v="25"/>
    <n v="0"/>
    <s v=""/>
    <x v="1"/>
  </r>
  <r>
    <n v="21"/>
    <n v="212018"/>
    <x v="21"/>
    <n v="7060"/>
    <n v="167300"/>
    <n v="60"/>
    <n v="33"/>
    <x v="25"/>
    <n v="0"/>
    <s v=""/>
    <x v="1"/>
  </r>
  <r>
    <n v="21"/>
    <n v="212018"/>
    <x v="21"/>
    <n v="7060"/>
    <n v="167300"/>
    <n v="60"/>
    <n v="34"/>
    <x v="25"/>
    <n v="0"/>
    <s v=""/>
    <x v="1"/>
  </r>
  <r>
    <n v="21"/>
    <n v="212018"/>
    <x v="21"/>
    <n v="7060"/>
    <n v="167300"/>
    <n v="60"/>
    <n v="35"/>
    <x v="25"/>
    <n v="0"/>
    <s v=""/>
    <x v="1"/>
  </r>
  <r>
    <n v="21"/>
    <n v="212018"/>
    <x v="21"/>
    <n v="7060"/>
    <n v="167300"/>
    <n v="60"/>
    <n v="36"/>
    <x v="25"/>
    <n v="0"/>
    <s v=""/>
    <x v="1"/>
  </r>
  <r>
    <n v="21"/>
    <n v="212018"/>
    <x v="21"/>
    <n v="7060"/>
    <n v="167300"/>
    <n v="60"/>
    <n v="37"/>
    <x v="25"/>
    <n v="0"/>
    <s v=""/>
    <x v="1"/>
  </r>
  <r>
    <n v="21"/>
    <n v="212018"/>
    <x v="21"/>
    <n v="7060"/>
    <n v="167300"/>
    <n v="60"/>
    <n v="38"/>
    <x v="25"/>
    <n v="0"/>
    <s v=""/>
    <x v="1"/>
  </r>
  <r>
    <n v="21"/>
    <n v="212018"/>
    <x v="21"/>
    <n v="7060"/>
    <n v="167300"/>
    <n v="60"/>
    <n v="39"/>
    <x v="25"/>
    <n v="0"/>
    <s v=""/>
    <x v="1"/>
  </r>
  <r>
    <n v="21"/>
    <n v="212018"/>
    <x v="21"/>
    <n v="7060"/>
    <n v="167300"/>
    <n v="60"/>
    <n v="40"/>
    <x v="25"/>
    <n v="0"/>
    <s v=""/>
    <x v="1"/>
  </r>
  <r>
    <n v="21"/>
    <n v="212018"/>
    <x v="21"/>
    <n v="7060"/>
    <n v="167300"/>
    <n v="60"/>
    <n v="41"/>
    <x v="25"/>
    <n v="0"/>
    <s v=""/>
    <x v="1"/>
  </r>
  <r>
    <n v="21"/>
    <n v="212018"/>
    <x v="21"/>
    <n v="7060"/>
    <n v="167300"/>
    <n v="60"/>
    <n v="42"/>
    <x v="25"/>
    <n v="0"/>
    <s v=""/>
    <x v="1"/>
  </r>
  <r>
    <n v="21"/>
    <n v="212018"/>
    <x v="21"/>
    <n v="7060"/>
    <n v="167300"/>
    <n v="60"/>
    <n v="43"/>
    <x v="25"/>
    <n v="0"/>
    <s v=""/>
    <x v="1"/>
  </r>
  <r>
    <n v="21"/>
    <n v="212018"/>
    <x v="21"/>
    <n v="7060"/>
    <n v="167300"/>
    <n v="60"/>
    <n v="44"/>
    <x v="25"/>
    <n v="0"/>
    <s v=""/>
    <x v="1"/>
  </r>
  <r>
    <n v="21"/>
    <n v="212018"/>
    <x v="21"/>
    <n v="7060"/>
    <n v="167300"/>
    <n v="60"/>
    <n v="45"/>
    <x v="25"/>
    <n v="0"/>
    <s v=""/>
    <x v="1"/>
  </r>
  <r>
    <n v="21"/>
    <n v="212018"/>
    <x v="21"/>
    <n v="7060"/>
    <n v="167300"/>
    <n v="60"/>
    <n v="46"/>
    <x v="25"/>
    <n v="0"/>
    <s v=""/>
    <x v="1"/>
  </r>
  <r>
    <n v="21"/>
    <n v="212018"/>
    <x v="21"/>
    <n v="7060"/>
    <n v="167300"/>
    <n v="60"/>
    <n v="47"/>
    <x v="25"/>
    <n v="0"/>
    <s v=""/>
    <x v="1"/>
  </r>
  <r>
    <n v="21"/>
    <n v="212018"/>
    <x v="21"/>
    <n v="7060"/>
    <n v="167300"/>
    <n v="60"/>
    <n v="48"/>
    <x v="25"/>
    <n v="0"/>
    <s v=""/>
    <x v="1"/>
  </r>
  <r>
    <n v="21"/>
    <n v="212018"/>
    <x v="21"/>
    <n v="7060"/>
    <n v="167300"/>
    <n v="60"/>
    <n v="49"/>
    <x v="25"/>
    <n v="0"/>
    <s v=""/>
    <x v="1"/>
  </r>
  <r>
    <n v="21"/>
    <n v="212018"/>
    <x v="21"/>
    <n v="7060"/>
    <n v="167300"/>
    <n v="60"/>
    <n v="50"/>
    <x v="25"/>
    <n v="0"/>
    <s v=""/>
    <x v="1"/>
  </r>
  <r>
    <n v="22"/>
    <n v="217004"/>
    <x v="22"/>
    <n v="1921"/>
    <n v="31500"/>
    <n v="60"/>
    <n v="19"/>
    <x v="17"/>
    <n v="-4466730"/>
    <n v="-4466730"/>
    <x v="2"/>
  </r>
  <r>
    <n v="22"/>
    <n v="217004"/>
    <x v="22"/>
    <n v="1921"/>
    <n v="31500"/>
    <n v="60"/>
    <n v="1"/>
    <x v="1"/>
    <n v="0"/>
    <s v=""/>
    <x v="1"/>
  </r>
  <r>
    <n v="22"/>
    <n v="217004"/>
    <x v="22"/>
    <n v="1921"/>
    <n v="31500"/>
    <n v="60"/>
    <n v="4"/>
    <x v="4"/>
    <n v="0"/>
    <s v=""/>
    <x v="1"/>
  </r>
  <r>
    <n v="22"/>
    <n v="217004"/>
    <x v="22"/>
    <n v="1921"/>
    <n v="31500"/>
    <n v="60"/>
    <n v="5"/>
    <x v="5"/>
    <n v="0"/>
    <s v=""/>
    <x v="1"/>
  </r>
  <r>
    <n v="22"/>
    <n v="217004"/>
    <x v="22"/>
    <n v="1921"/>
    <n v="31500"/>
    <n v="60"/>
    <n v="6"/>
    <x v="6"/>
    <n v="0"/>
    <s v=""/>
    <x v="1"/>
  </r>
  <r>
    <n v="22"/>
    <n v="217004"/>
    <x v="22"/>
    <n v="1921"/>
    <n v="31500"/>
    <n v="60"/>
    <n v="7"/>
    <x v="7"/>
    <n v="0"/>
    <s v=""/>
    <x v="1"/>
  </r>
  <r>
    <n v="22"/>
    <n v="217004"/>
    <x v="22"/>
    <n v="1921"/>
    <n v="31500"/>
    <n v="60"/>
    <n v="9"/>
    <x v="9"/>
    <n v="0"/>
    <s v=""/>
    <x v="1"/>
  </r>
  <r>
    <n v="22"/>
    <n v="217004"/>
    <x v="22"/>
    <n v="1921"/>
    <n v="31500"/>
    <n v="60"/>
    <n v="10"/>
    <x v="10"/>
    <n v="0"/>
    <s v=""/>
    <x v="1"/>
  </r>
  <r>
    <n v="22"/>
    <n v="217004"/>
    <x v="22"/>
    <n v="1921"/>
    <n v="31500"/>
    <n v="60"/>
    <n v="13"/>
    <x v="12"/>
    <n v="0"/>
    <s v=""/>
    <x v="1"/>
  </r>
  <r>
    <n v="22"/>
    <n v="217004"/>
    <x v="22"/>
    <n v="1921"/>
    <n v="31500"/>
    <n v="60"/>
    <n v="14"/>
    <x v="13"/>
    <n v="0"/>
    <s v=""/>
    <x v="1"/>
  </r>
  <r>
    <n v="22"/>
    <n v="217004"/>
    <x v="22"/>
    <n v="1921"/>
    <n v="31500"/>
    <n v="60"/>
    <n v="15"/>
    <x v="27"/>
    <n v="0"/>
    <s v=""/>
    <x v="1"/>
  </r>
  <r>
    <n v="22"/>
    <n v="217004"/>
    <x v="22"/>
    <n v="1921"/>
    <n v="31500"/>
    <n v="60"/>
    <n v="16"/>
    <x v="14"/>
    <n v="0"/>
    <s v=""/>
    <x v="1"/>
  </r>
  <r>
    <n v="22"/>
    <n v="217004"/>
    <x v="22"/>
    <n v="1921"/>
    <n v="31500"/>
    <n v="60"/>
    <n v="17"/>
    <x v="15"/>
    <n v="0"/>
    <s v=""/>
    <x v="1"/>
  </r>
  <r>
    <n v="22"/>
    <n v="217004"/>
    <x v="22"/>
    <n v="1921"/>
    <n v="31500"/>
    <n v="60"/>
    <n v="18"/>
    <x v="16"/>
    <n v="0"/>
    <s v=""/>
    <x v="1"/>
  </r>
  <r>
    <n v="22"/>
    <n v="217004"/>
    <x v="22"/>
    <n v="1921"/>
    <n v="31500"/>
    <n v="60"/>
    <n v="20"/>
    <x v="18"/>
    <n v="0"/>
    <s v=""/>
    <x v="1"/>
  </r>
  <r>
    <n v="22"/>
    <n v="217004"/>
    <x v="22"/>
    <n v="1921"/>
    <n v="31500"/>
    <n v="60"/>
    <n v="22"/>
    <x v="20"/>
    <n v="0"/>
    <s v=""/>
    <x v="1"/>
  </r>
  <r>
    <n v="22"/>
    <n v="217004"/>
    <x v="22"/>
    <n v="1921"/>
    <n v="31500"/>
    <n v="60"/>
    <n v="23"/>
    <x v="21"/>
    <n v="0"/>
    <s v=""/>
    <x v="1"/>
  </r>
  <r>
    <n v="22"/>
    <n v="217004"/>
    <x v="22"/>
    <n v="1921"/>
    <n v="31500"/>
    <n v="60"/>
    <n v="24"/>
    <x v="22"/>
    <n v="0"/>
    <s v=""/>
    <x v="1"/>
  </r>
  <r>
    <n v="22"/>
    <n v="217004"/>
    <x v="22"/>
    <n v="1921"/>
    <n v="31500"/>
    <n v="60"/>
    <n v="25"/>
    <x v="23"/>
    <n v="0"/>
    <s v=""/>
    <x v="1"/>
  </r>
  <r>
    <n v="22"/>
    <n v="217004"/>
    <x v="22"/>
    <n v="1921"/>
    <n v="31500"/>
    <n v="60"/>
    <n v="26"/>
    <x v="24"/>
    <n v="0"/>
    <s v=""/>
    <x v="1"/>
  </r>
  <r>
    <n v="22"/>
    <n v="217004"/>
    <x v="22"/>
    <n v="1921"/>
    <n v="31500"/>
    <n v="60"/>
    <n v="27"/>
    <x v="25"/>
    <n v="0"/>
    <s v=""/>
    <x v="1"/>
  </r>
  <r>
    <n v="22"/>
    <n v="217004"/>
    <x v="22"/>
    <n v="1921"/>
    <n v="31500"/>
    <n v="60"/>
    <n v="28"/>
    <x v="25"/>
    <n v="0"/>
    <s v=""/>
    <x v="1"/>
  </r>
  <r>
    <n v="22"/>
    <n v="217004"/>
    <x v="22"/>
    <n v="1921"/>
    <n v="31500"/>
    <n v="60"/>
    <n v="29"/>
    <x v="25"/>
    <n v="0"/>
    <s v=""/>
    <x v="1"/>
  </r>
  <r>
    <n v="22"/>
    <n v="217004"/>
    <x v="22"/>
    <n v="1921"/>
    <n v="31500"/>
    <n v="60"/>
    <n v="30"/>
    <x v="25"/>
    <n v="0"/>
    <s v=""/>
    <x v="1"/>
  </r>
  <r>
    <n v="22"/>
    <n v="217004"/>
    <x v="22"/>
    <n v="1921"/>
    <n v="31500"/>
    <n v="60"/>
    <n v="31"/>
    <x v="25"/>
    <n v="0"/>
    <s v=""/>
    <x v="1"/>
  </r>
  <r>
    <n v="22"/>
    <n v="217004"/>
    <x v="22"/>
    <n v="1921"/>
    <n v="31500"/>
    <n v="60"/>
    <n v="32"/>
    <x v="25"/>
    <n v="0"/>
    <s v=""/>
    <x v="1"/>
  </r>
  <r>
    <n v="22"/>
    <n v="217004"/>
    <x v="22"/>
    <n v="1921"/>
    <n v="31500"/>
    <n v="60"/>
    <n v="33"/>
    <x v="25"/>
    <n v="0"/>
    <s v=""/>
    <x v="1"/>
  </r>
  <r>
    <n v="22"/>
    <n v="217004"/>
    <x v="22"/>
    <n v="1921"/>
    <n v="31500"/>
    <n v="60"/>
    <n v="34"/>
    <x v="25"/>
    <n v="0"/>
    <s v=""/>
    <x v="1"/>
  </r>
  <r>
    <n v="22"/>
    <n v="217004"/>
    <x v="22"/>
    <n v="1921"/>
    <n v="31500"/>
    <n v="60"/>
    <n v="35"/>
    <x v="25"/>
    <n v="0"/>
    <s v=""/>
    <x v="1"/>
  </r>
  <r>
    <n v="22"/>
    <n v="217004"/>
    <x v="22"/>
    <n v="1921"/>
    <n v="31500"/>
    <n v="60"/>
    <n v="36"/>
    <x v="25"/>
    <n v="0"/>
    <s v=""/>
    <x v="1"/>
  </r>
  <r>
    <n v="22"/>
    <n v="217004"/>
    <x v="22"/>
    <n v="1921"/>
    <n v="31500"/>
    <n v="60"/>
    <n v="37"/>
    <x v="25"/>
    <n v="0"/>
    <s v=""/>
    <x v="1"/>
  </r>
  <r>
    <n v="22"/>
    <n v="217004"/>
    <x v="22"/>
    <n v="1921"/>
    <n v="31500"/>
    <n v="60"/>
    <n v="38"/>
    <x v="25"/>
    <n v="0"/>
    <s v=""/>
    <x v="1"/>
  </r>
  <r>
    <n v="22"/>
    <n v="217004"/>
    <x v="22"/>
    <n v="1921"/>
    <n v="31500"/>
    <n v="60"/>
    <n v="39"/>
    <x v="25"/>
    <n v="0"/>
    <s v=""/>
    <x v="1"/>
  </r>
  <r>
    <n v="22"/>
    <n v="217004"/>
    <x v="22"/>
    <n v="1921"/>
    <n v="31500"/>
    <n v="60"/>
    <n v="40"/>
    <x v="25"/>
    <n v="0"/>
    <s v=""/>
    <x v="1"/>
  </r>
  <r>
    <n v="22"/>
    <n v="217004"/>
    <x v="22"/>
    <n v="1921"/>
    <n v="31500"/>
    <n v="60"/>
    <n v="41"/>
    <x v="25"/>
    <n v="0"/>
    <s v=""/>
    <x v="1"/>
  </r>
  <r>
    <n v="22"/>
    <n v="217004"/>
    <x v="22"/>
    <n v="1921"/>
    <n v="31500"/>
    <n v="60"/>
    <n v="42"/>
    <x v="25"/>
    <n v="0"/>
    <s v=""/>
    <x v="1"/>
  </r>
  <r>
    <n v="22"/>
    <n v="217004"/>
    <x v="22"/>
    <n v="1921"/>
    <n v="31500"/>
    <n v="60"/>
    <n v="43"/>
    <x v="25"/>
    <n v="0"/>
    <s v=""/>
    <x v="1"/>
  </r>
  <r>
    <n v="22"/>
    <n v="217004"/>
    <x v="22"/>
    <n v="1921"/>
    <n v="31500"/>
    <n v="60"/>
    <n v="44"/>
    <x v="25"/>
    <n v="0"/>
    <s v=""/>
    <x v="1"/>
  </r>
  <r>
    <n v="22"/>
    <n v="217004"/>
    <x v="22"/>
    <n v="1921"/>
    <n v="31500"/>
    <n v="60"/>
    <n v="45"/>
    <x v="25"/>
    <n v="0"/>
    <s v=""/>
    <x v="1"/>
  </r>
  <r>
    <n v="22"/>
    <n v="217004"/>
    <x v="22"/>
    <n v="1921"/>
    <n v="31500"/>
    <n v="60"/>
    <n v="46"/>
    <x v="25"/>
    <n v="0"/>
    <s v=""/>
    <x v="1"/>
  </r>
  <r>
    <n v="22"/>
    <n v="217004"/>
    <x v="22"/>
    <n v="1921"/>
    <n v="31500"/>
    <n v="60"/>
    <n v="47"/>
    <x v="25"/>
    <n v="0"/>
    <s v=""/>
    <x v="1"/>
  </r>
  <r>
    <n v="22"/>
    <n v="217004"/>
    <x v="22"/>
    <n v="1921"/>
    <n v="31500"/>
    <n v="60"/>
    <n v="48"/>
    <x v="25"/>
    <n v="0"/>
    <s v=""/>
    <x v="1"/>
  </r>
  <r>
    <n v="22"/>
    <n v="217004"/>
    <x v="22"/>
    <n v="1921"/>
    <n v="31500"/>
    <n v="60"/>
    <n v="49"/>
    <x v="25"/>
    <n v="0"/>
    <s v=""/>
    <x v="1"/>
  </r>
  <r>
    <n v="22"/>
    <n v="217004"/>
    <x v="22"/>
    <n v="1921"/>
    <n v="31500"/>
    <n v="60"/>
    <n v="50"/>
    <x v="25"/>
    <n v="0"/>
    <s v=""/>
    <x v="1"/>
  </r>
  <r>
    <n v="22"/>
    <n v="217004"/>
    <x v="22"/>
    <n v="1921"/>
    <n v="31500"/>
    <n v="60"/>
    <n v="8"/>
    <x v="8"/>
    <n v="1026710"/>
    <n v="1026710"/>
    <x v="1"/>
  </r>
  <r>
    <n v="22"/>
    <n v="217004"/>
    <x v="22"/>
    <n v="1921"/>
    <n v="31500"/>
    <n v="60"/>
    <n v="21"/>
    <x v="19"/>
    <n v="1522645"/>
    <n v="1522645"/>
    <x v="1"/>
  </r>
  <r>
    <n v="22"/>
    <n v="217004"/>
    <x v="22"/>
    <n v="1921"/>
    <n v="31500"/>
    <n v="60"/>
    <n v="2"/>
    <x v="2"/>
    <n v="4937646"/>
    <n v="4937646"/>
    <x v="1"/>
  </r>
  <r>
    <n v="22"/>
    <n v="217004"/>
    <x v="22"/>
    <n v="1921"/>
    <n v="31500"/>
    <n v="60"/>
    <n v="12"/>
    <x v="11"/>
    <n v="13015585"/>
    <n v="13015585"/>
    <x v="1"/>
  </r>
  <r>
    <n v="22"/>
    <n v="217004"/>
    <x v="22"/>
    <n v="1921"/>
    <n v="31500"/>
    <n v="60"/>
    <n v="3"/>
    <x v="3"/>
    <n v="14259674"/>
    <n v="14259674"/>
    <x v="1"/>
  </r>
  <r>
    <n v="22"/>
    <n v="217004"/>
    <x v="22"/>
    <n v="1921"/>
    <n v="31500"/>
    <n v="60"/>
    <n v="11"/>
    <x v="26"/>
    <n v="14996914"/>
    <n v="14996914"/>
    <x v="1"/>
  </r>
  <r>
    <n v="23"/>
    <n v="223007"/>
    <x v="23"/>
    <n v="12493"/>
    <n v="298760"/>
    <n v="60"/>
    <n v="6"/>
    <x v="6"/>
    <n v="-141268319"/>
    <n v="-141268319"/>
    <x v="2"/>
  </r>
  <r>
    <n v="23"/>
    <n v="223007"/>
    <x v="23"/>
    <n v="12493"/>
    <n v="298760"/>
    <n v="60"/>
    <n v="19"/>
    <x v="17"/>
    <n v="-141077500"/>
    <n v="-141077500"/>
    <x v="1"/>
  </r>
  <r>
    <n v="23"/>
    <n v="223007"/>
    <x v="23"/>
    <n v="12493"/>
    <n v="298760"/>
    <n v="60"/>
    <n v="2"/>
    <x v="2"/>
    <n v="-128141966"/>
    <n v="-128141966"/>
    <x v="1"/>
  </r>
  <r>
    <n v="23"/>
    <n v="223007"/>
    <x v="23"/>
    <n v="12493"/>
    <n v="298760"/>
    <n v="60"/>
    <n v="4"/>
    <x v="4"/>
    <n v="-102967749"/>
    <n v="-102967749"/>
    <x v="1"/>
  </r>
  <r>
    <n v="23"/>
    <n v="223007"/>
    <x v="23"/>
    <n v="12493"/>
    <n v="298760"/>
    <n v="60"/>
    <n v="11"/>
    <x v="26"/>
    <n v="-81857020"/>
    <n v="-81857020"/>
    <x v="1"/>
  </r>
  <r>
    <n v="23"/>
    <n v="223007"/>
    <x v="23"/>
    <n v="12493"/>
    <n v="298760"/>
    <n v="60"/>
    <n v="10"/>
    <x v="10"/>
    <n v="-80059283"/>
    <n v="-80059283"/>
    <x v="1"/>
  </r>
  <r>
    <n v="23"/>
    <n v="223007"/>
    <x v="23"/>
    <n v="12493"/>
    <n v="298760"/>
    <n v="60"/>
    <n v="1"/>
    <x v="1"/>
    <n v="0"/>
    <s v=""/>
    <x v="1"/>
  </r>
  <r>
    <n v="23"/>
    <n v="223007"/>
    <x v="23"/>
    <n v="12493"/>
    <n v="298760"/>
    <n v="60"/>
    <n v="3"/>
    <x v="3"/>
    <n v="0"/>
    <s v=""/>
    <x v="1"/>
  </r>
  <r>
    <n v="23"/>
    <n v="223007"/>
    <x v="23"/>
    <n v="12493"/>
    <n v="298760"/>
    <n v="60"/>
    <n v="5"/>
    <x v="5"/>
    <n v="0"/>
    <s v=""/>
    <x v="1"/>
  </r>
  <r>
    <n v="23"/>
    <n v="223007"/>
    <x v="23"/>
    <n v="12493"/>
    <n v="298760"/>
    <n v="60"/>
    <n v="7"/>
    <x v="7"/>
    <n v="0"/>
    <s v=""/>
    <x v="1"/>
  </r>
  <r>
    <n v="23"/>
    <n v="223007"/>
    <x v="23"/>
    <n v="12493"/>
    <n v="298760"/>
    <n v="60"/>
    <n v="8"/>
    <x v="8"/>
    <n v="0"/>
    <s v=""/>
    <x v="1"/>
  </r>
  <r>
    <n v="23"/>
    <n v="223007"/>
    <x v="23"/>
    <n v="12493"/>
    <n v="298760"/>
    <n v="60"/>
    <n v="9"/>
    <x v="9"/>
    <n v="0"/>
    <s v=""/>
    <x v="1"/>
  </r>
  <r>
    <n v="23"/>
    <n v="223007"/>
    <x v="23"/>
    <n v="12493"/>
    <n v="298760"/>
    <n v="60"/>
    <n v="12"/>
    <x v="11"/>
    <n v="0"/>
    <s v=""/>
    <x v="1"/>
  </r>
  <r>
    <n v="23"/>
    <n v="223007"/>
    <x v="23"/>
    <n v="12493"/>
    <n v="298760"/>
    <n v="60"/>
    <n v="13"/>
    <x v="12"/>
    <n v="0"/>
    <s v=""/>
    <x v="1"/>
  </r>
  <r>
    <n v="23"/>
    <n v="223007"/>
    <x v="23"/>
    <n v="12493"/>
    <n v="298760"/>
    <n v="60"/>
    <n v="14"/>
    <x v="13"/>
    <n v="0"/>
    <s v=""/>
    <x v="1"/>
  </r>
  <r>
    <n v="23"/>
    <n v="223007"/>
    <x v="23"/>
    <n v="12493"/>
    <n v="298760"/>
    <n v="60"/>
    <n v="15"/>
    <x v="27"/>
    <n v="0"/>
    <s v=""/>
    <x v="1"/>
  </r>
  <r>
    <n v="23"/>
    <n v="223007"/>
    <x v="23"/>
    <n v="12493"/>
    <n v="298760"/>
    <n v="60"/>
    <n v="16"/>
    <x v="14"/>
    <n v="0"/>
    <s v=""/>
    <x v="1"/>
  </r>
  <r>
    <n v="23"/>
    <n v="223007"/>
    <x v="23"/>
    <n v="12493"/>
    <n v="298760"/>
    <n v="60"/>
    <n v="17"/>
    <x v="15"/>
    <n v="0"/>
    <s v=""/>
    <x v="1"/>
  </r>
  <r>
    <n v="23"/>
    <n v="223007"/>
    <x v="23"/>
    <n v="12493"/>
    <n v="298760"/>
    <n v="60"/>
    <n v="18"/>
    <x v="16"/>
    <n v="0"/>
    <s v=""/>
    <x v="1"/>
  </r>
  <r>
    <n v="23"/>
    <n v="223007"/>
    <x v="23"/>
    <n v="12493"/>
    <n v="298760"/>
    <n v="60"/>
    <n v="20"/>
    <x v="18"/>
    <n v="0"/>
    <s v=""/>
    <x v="1"/>
  </r>
  <r>
    <n v="23"/>
    <n v="223007"/>
    <x v="23"/>
    <n v="12493"/>
    <n v="298760"/>
    <n v="60"/>
    <n v="21"/>
    <x v="19"/>
    <n v="0"/>
    <s v=""/>
    <x v="1"/>
  </r>
  <r>
    <n v="23"/>
    <n v="223007"/>
    <x v="23"/>
    <n v="12493"/>
    <n v="298760"/>
    <n v="60"/>
    <n v="22"/>
    <x v="20"/>
    <n v="0"/>
    <s v=""/>
    <x v="1"/>
  </r>
  <r>
    <n v="23"/>
    <n v="223007"/>
    <x v="23"/>
    <n v="12493"/>
    <n v="298760"/>
    <n v="60"/>
    <n v="23"/>
    <x v="21"/>
    <n v="0"/>
    <s v=""/>
    <x v="1"/>
  </r>
  <r>
    <n v="23"/>
    <n v="223007"/>
    <x v="23"/>
    <n v="12493"/>
    <n v="298760"/>
    <n v="60"/>
    <n v="24"/>
    <x v="22"/>
    <n v="0"/>
    <s v=""/>
    <x v="1"/>
  </r>
  <r>
    <n v="23"/>
    <n v="223007"/>
    <x v="23"/>
    <n v="12493"/>
    <n v="298760"/>
    <n v="60"/>
    <n v="25"/>
    <x v="23"/>
    <n v="0"/>
    <s v=""/>
    <x v="1"/>
  </r>
  <r>
    <n v="23"/>
    <n v="223007"/>
    <x v="23"/>
    <n v="12493"/>
    <n v="298760"/>
    <n v="60"/>
    <n v="26"/>
    <x v="24"/>
    <n v="0"/>
    <s v=""/>
    <x v="1"/>
  </r>
  <r>
    <n v="23"/>
    <n v="223007"/>
    <x v="23"/>
    <n v="12493"/>
    <n v="298760"/>
    <n v="60"/>
    <n v="27"/>
    <x v="25"/>
    <n v="0"/>
    <s v=""/>
    <x v="1"/>
  </r>
  <r>
    <n v="23"/>
    <n v="223007"/>
    <x v="23"/>
    <n v="12493"/>
    <n v="298760"/>
    <n v="60"/>
    <n v="28"/>
    <x v="25"/>
    <n v="0"/>
    <s v=""/>
    <x v="1"/>
  </r>
  <r>
    <n v="23"/>
    <n v="223007"/>
    <x v="23"/>
    <n v="12493"/>
    <n v="298760"/>
    <n v="60"/>
    <n v="29"/>
    <x v="25"/>
    <n v="0"/>
    <s v=""/>
    <x v="1"/>
  </r>
  <r>
    <n v="23"/>
    <n v="223007"/>
    <x v="23"/>
    <n v="12493"/>
    <n v="298760"/>
    <n v="60"/>
    <n v="30"/>
    <x v="25"/>
    <n v="0"/>
    <s v=""/>
    <x v="1"/>
  </r>
  <r>
    <n v="23"/>
    <n v="223007"/>
    <x v="23"/>
    <n v="12493"/>
    <n v="298760"/>
    <n v="60"/>
    <n v="31"/>
    <x v="25"/>
    <n v="0"/>
    <s v=""/>
    <x v="1"/>
  </r>
  <r>
    <n v="23"/>
    <n v="223007"/>
    <x v="23"/>
    <n v="12493"/>
    <n v="298760"/>
    <n v="60"/>
    <n v="32"/>
    <x v="25"/>
    <n v="0"/>
    <s v=""/>
    <x v="1"/>
  </r>
  <r>
    <n v="23"/>
    <n v="223007"/>
    <x v="23"/>
    <n v="12493"/>
    <n v="298760"/>
    <n v="60"/>
    <n v="33"/>
    <x v="25"/>
    <n v="0"/>
    <s v=""/>
    <x v="1"/>
  </r>
  <r>
    <n v="23"/>
    <n v="223007"/>
    <x v="23"/>
    <n v="12493"/>
    <n v="298760"/>
    <n v="60"/>
    <n v="34"/>
    <x v="25"/>
    <n v="0"/>
    <s v=""/>
    <x v="1"/>
  </r>
  <r>
    <n v="23"/>
    <n v="223007"/>
    <x v="23"/>
    <n v="12493"/>
    <n v="298760"/>
    <n v="60"/>
    <n v="35"/>
    <x v="25"/>
    <n v="0"/>
    <s v=""/>
    <x v="1"/>
  </r>
  <r>
    <n v="23"/>
    <n v="223007"/>
    <x v="23"/>
    <n v="12493"/>
    <n v="298760"/>
    <n v="60"/>
    <n v="36"/>
    <x v="25"/>
    <n v="0"/>
    <s v=""/>
    <x v="1"/>
  </r>
  <r>
    <n v="23"/>
    <n v="223007"/>
    <x v="23"/>
    <n v="12493"/>
    <n v="298760"/>
    <n v="60"/>
    <n v="37"/>
    <x v="25"/>
    <n v="0"/>
    <s v=""/>
    <x v="1"/>
  </r>
  <r>
    <n v="23"/>
    <n v="223007"/>
    <x v="23"/>
    <n v="12493"/>
    <n v="298760"/>
    <n v="60"/>
    <n v="38"/>
    <x v="25"/>
    <n v="0"/>
    <s v=""/>
    <x v="1"/>
  </r>
  <r>
    <n v="23"/>
    <n v="223007"/>
    <x v="23"/>
    <n v="12493"/>
    <n v="298760"/>
    <n v="60"/>
    <n v="39"/>
    <x v="25"/>
    <n v="0"/>
    <s v=""/>
    <x v="1"/>
  </r>
  <r>
    <n v="23"/>
    <n v="223007"/>
    <x v="23"/>
    <n v="12493"/>
    <n v="298760"/>
    <n v="60"/>
    <n v="40"/>
    <x v="25"/>
    <n v="0"/>
    <s v=""/>
    <x v="1"/>
  </r>
  <r>
    <n v="23"/>
    <n v="223007"/>
    <x v="23"/>
    <n v="12493"/>
    <n v="298760"/>
    <n v="60"/>
    <n v="41"/>
    <x v="25"/>
    <n v="0"/>
    <s v=""/>
    <x v="1"/>
  </r>
  <r>
    <n v="23"/>
    <n v="223007"/>
    <x v="23"/>
    <n v="12493"/>
    <n v="298760"/>
    <n v="60"/>
    <n v="42"/>
    <x v="25"/>
    <n v="0"/>
    <s v=""/>
    <x v="1"/>
  </r>
  <r>
    <n v="23"/>
    <n v="223007"/>
    <x v="23"/>
    <n v="12493"/>
    <n v="298760"/>
    <n v="60"/>
    <n v="43"/>
    <x v="25"/>
    <n v="0"/>
    <s v=""/>
    <x v="1"/>
  </r>
  <r>
    <n v="23"/>
    <n v="223007"/>
    <x v="23"/>
    <n v="12493"/>
    <n v="298760"/>
    <n v="60"/>
    <n v="44"/>
    <x v="25"/>
    <n v="0"/>
    <s v=""/>
    <x v="1"/>
  </r>
  <r>
    <n v="23"/>
    <n v="223007"/>
    <x v="23"/>
    <n v="12493"/>
    <n v="298760"/>
    <n v="60"/>
    <n v="45"/>
    <x v="25"/>
    <n v="0"/>
    <s v=""/>
    <x v="1"/>
  </r>
  <r>
    <n v="23"/>
    <n v="223007"/>
    <x v="23"/>
    <n v="12493"/>
    <n v="298760"/>
    <n v="60"/>
    <n v="46"/>
    <x v="25"/>
    <n v="0"/>
    <s v=""/>
    <x v="1"/>
  </r>
  <r>
    <n v="23"/>
    <n v="223007"/>
    <x v="23"/>
    <n v="12493"/>
    <n v="298760"/>
    <n v="60"/>
    <n v="47"/>
    <x v="25"/>
    <n v="0"/>
    <s v=""/>
    <x v="1"/>
  </r>
  <r>
    <n v="23"/>
    <n v="223007"/>
    <x v="23"/>
    <n v="12493"/>
    <n v="298760"/>
    <n v="60"/>
    <n v="48"/>
    <x v="25"/>
    <n v="0"/>
    <s v=""/>
    <x v="1"/>
  </r>
  <r>
    <n v="23"/>
    <n v="223007"/>
    <x v="23"/>
    <n v="12493"/>
    <n v="298760"/>
    <n v="60"/>
    <n v="49"/>
    <x v="25"/>
    <n v="0"/>
    <s v=""/>
    <x v="1"/>
  </r>
  <r>
    <n v="23"/>
    <n v="223007"/>
    <x v="23"/>
    <n v="12493"/>
    <n v="298760"/>
    <n v="60"/>
    <n v="50"/>
    <x v="25"/>
    <n v="0"/>
    <s v=""/>
    <x v="1"/>
  </r>
  <r>
    <n v="24"/>
    <n v="226108"/>
    <x v="24"/>
    <n v="10650"/>
    <n v="297061"/>
    <n v="60"/>
    <n v="10"/>
    <x v="10"/>
    <n v="-178686572"/>
    <n v="-178686572"/>
    <x v="2"/>
  </r>
  <r>
    <n v="24"/>
    <n v="226108"/>
    <x v="24"/>
    <n v="10650"/>
    <n v="297061"/>
    <n v="60"/>
    <n v="4"/>
    <x v="4"/>
    <n v="-130111420"/>
    <n v="-130111420"/>
    <x v="1"/>
  </r>
  <r>
    <n v="24"/>
    <n v="226108"/>
    <x v="24"/>
    <n v="10650"/>
    <n v="297061"/>
    <n v="60"/>
    <n v="11"/>
    <x v="26"/>
    <n v="-80176760"/>
    <n v="-80176760"/>
    <x v="1"/>
  </r>
  <r>
    <n v="24"/>
    <n v="226108"/>
    <x v="24"/>
    <n v="10650"/>
    <n v="297061"/>
    <n v="60"/>
    <n v="1"/>
    <x v="1"/>
    <n v="0"/>
    <s v=""/>
    <x v="1"/>
  </r>
  <r>
    <n v="24"/>
    <n v="226108"/>
    <x v="24"/>
    <n v="10650"/>
    <n v="297061"/>
    <n v="60"/>
    <n v="2"/>
    <x v="2"/>
    <n v="0"/>
    <s v=""/>
    <x v="1"/>
  </r>
  <r>
    <n v="24"/>
    <n v="226108"/>
    <x v="24"/>
    <n v="10650"/>
    <n v="297061"/>
    <n v="60"/>
    <n v="3"/>
    <x v="3"/>
    <n v="0"/>
    <s v=""/>
    <x v="1"/>
  </r>
  <r>
    <n v="24"/>
    <n v="226108"/>
    <x v="24"/>
    <n v="10650"/>
    <n v="297061"/>
    <n v="60"/>
    <n v="5"/>
    <x v="5"/>
    <n v="0"/>
    <s v=""/>
    <x v="1"/>
  </r>
  <r>
    <n v="24"/>
    <n v="226108"/>
    <x v="24"/>
    <n v="10650"/>
    <n v="297061"/>
    <n v="60"/>
    <n v="6"/>
    <x v="6"/>
    <n v="0"/>
    <s v=""/>
    <x v="1"/>
  </r>
  <r>
    <n v="24"/>
    <n v="226108"/>
    <x v="24"/>
    <n v="10650"/>
    <n v="297061"/>
    <n v="60"/>
    <n v="7"/>
    <x v="7"/>
    <n v="0"/>
    <s v=""/>
    <x v="1"/>
  </r>
  <r>
    <n v="24"/>
    <n v="226108"/>
    <x v="24"/>
    <n v="10650"/>
    <n v="297061"/>
    <n v="60"/>
    <n v="8"/>
    <x v="8"/>
    <n v="0"/>
    <s v=""/>
    <x v="1"/>
  </r>
  <r>
    <n v="24"/>
    <n v="226108"/>
    <x v="24"/>
    <n v="10650"/>
    <n v="297061"/>
    <n v="60"/>
    <n v="9"/>
    <x v="9"/>
    <n v="0"/>
    <s v=""/>
    <x v="1"/>
  </r>
  <r>
    <n v="24"/>
    <n v="226108"/>
    <x v="24"/>
    <n v="10650"/>
    <n v="297061"/>
    <n v="60"/>
    <n v="12"/>
    <x v="11"/>
    <n v="0"/>
    <s v=""/>
    <x v="1"/>
  </r>
  <r>
    <n v="24"/>
    <n v="226108"/>
    <x v="24"/>
    <n v="10650"/>
    <n v="297061"/>
    <n v="60"/>
    <n v="13"/>
    <x v="12"/>
    <n v="0"/>
    <s v=""/>
    <x v="1"/>
  </r>
  <r>
    <n v="24"/>
    <n v="226108"/>
    <x v="24"/>
    <n v="10650"/>
    <n v="297061"/>
    <n v="60"/>
    <n v="14"/>
    <x v="13"/>
    <n v="0"/>
    <s v=""/>
    <x v="1"/>
  </r>
  <r>
    <n v="24"/>
    <n v="226108"/>
    <x v="24"/>
    <n v="10650"/>
    <n v="297061"/>
    <n v="60"/>
    <n v="15"/>
    <x v="27"/>
    <n v="0"/>
    <s v=""/>
    <x v="1"/>
  </r>
  <r>
    <n v="24"/>
    <n v="226108"/>
    <x v="24"/>
    <n v="10650"/>
    <n v="297061"/>
    <n v="60"/>
    <n v="16"/>
    <x v="14"/>
    <n v="0"/>
    <s v=""/>
    <x v="1"/>
  </r>
  <r>
    <n v="24"/>
    <n v="226108"/>
    <x v="24"/>
    <n v="10650"/>
    <n v="297061"/>
    <n v="60"/>
    <n v="17"/>
    <x v="15"/>
    <n v="0"/>
    <s v=""/>
    <x v="1"/>
  </r>
  <r>
    <n v="24"/>
    <n v="226108"/>
    <x v="24"/>
    <n v="10650"/>
    <n v="297061"/>
    <n v="60"/>
    <n v="18"/>
    <x v="16"/>
    <n v="0"/>
    <s v=""/>
    <x v="1"/>
  </r>
  <r>
    <n v="24"/>
    <n v="226108"/>
    <x v="24"/>
    <n v="10650"/>
    <n v="297061"/>
    <n v="60"/>
    <n v="19"/>
    <x v="17"/>
    <n v="0"/>
    <s v=""/>
    <x v="1"/>
  </r>
  <r>
    <n v="24"/>
    <n v="226108"/>
    <x v="24"/>
    <n v="10650"/>
    <n v="297061"/>
    <n v="60"/>
    <n v="20"/>
    <x v="18"/>
    <n v="0"/>
    <s v=""/>
    <x v="1"/>
  </r>
  <r>
    <n v="24"/>
    <n v="226108"/>
    <x v="24"/>
    <n v="10650"/>
    <n v="297061"/>
    <n v="60"/>
    <n v="21"/>
    <x v="19"/>
    <n v="0"/>
    <s v=""/>
    <x v="1"/>
  </r>
  <r>
    <n v="24"/>
    <n v="226108"/>
    <x v="24"/>
    <n v="10650"/>
    <n v="297061"/>
    <n v="60"/>
    <n v="22"/>
    <x v="20"/>
    <n v="0"/>
    <s v=""/>
    <x v="1"/>
  </r>
  <r>
    <n v="24"/>
    <n v="226108"/>
    <x v="24"/>
    <n v="10650"/>
    <n v="297061"/>
    <n v="60"/>
    <n v="23"/>
    <x v="21"/>
    <n v="0"/>
    <s v=""/>
    <x v="1"/>
  </r>
  <r>
    <n v="24"/>
    <n v="226108"/>
    <x v="24"/>
    <n v="10650"/>
    <n v="297061"/>
    <n v="60"/>
    <n v="24"/>
    <x v="22"/>
    <n v="0"/>
    <s v=""/>
    <x v="1"/>
  </r>
  <r>
    <n v="24"/>
    <n v="226108"/>
    <x v="24"/>
    <n v="10650"/>
    <n v="297061"/>
    <n v="60"/>
    <n v="25"/>
    <x v="23"/>
    <n v="0"/>
    <s v=""/>
    <x v="1"/>
  </r>
  <r>
    <n v="24"/>
    <n v="226108"/>
    <x v="24"/>
    <n v="10650"/>
    <n v="297061"/>
    <n v="60"/>
    <n v="26"/>
    <x v="24"/>
    <n v="0"/>
    <s v=""/>
    <x v="1"/>
  </r>
  <r>
    <n v="24"/>
    <n v="226108"/>
    <x v="24"/>
    <n v="10650"/>
    <n v="297061"/>
    <n v="60"/>
    <n v="27"/>
    <x v="25"/>
    <n v="0"/>
    <s v=""/>
    <x v="1"/>
  </r>
  <r>
    <n v="24"/>
    <n v="226108"/>
    <x v="24"/>
    <n v="10650"/>
    <n v="297061"/>
    <n v="60"/>
    <n v="28"/>
    <x v="25"/>
    <n v="0"/>
    <s v=""/>
    <x v="1"/>
  </r>
  <r>
    <n v="24"/>
    <n v="226108"/>
    <x v="24"/>
    <n v="10650"/>
    <n v="297061"/>
    <n v="60"/>
    <n v="29"/>
    <x v="25"/>
    <n v="0"/>
    <s v=""/>
    <x v="1"/>
  </r>
  <r>
    <n v="24"/>
    <n v="226108"/>
    <x v="24"/>
    <n v="10650"/>
    <n v="297061"/>
    <n v="60"/>
    <n v="30"/>
    <x v="25"/>
    <n v="0"/>
    <s v=""/>
    <x v="1"/>
  </r>
  <r>
    <n v="24"/>
    <n v="226108"/>
    <x v="24"/>
    <n v="10650"/>
    <n v="297061"/>
    <n v="60"/>
    <n v="31"/>
    <x v="25"/>
    <n v="0"/>
    <s v=""/>
    <x v="1"/>
  </r>
  <r>
    <n v="24"/>
    <n v="226108"/>
    <x v="24"/>
    <n v="10650"/>
    <n v="297061"/>
    <n v="60"/>
    <n v="32"/>
    <x v="25"/>
    <n v="0"/>
    <s v=""/>
    <x v="1"/>
  </r>
  <r>
    <n v="24"/>
    <n v="226108"/>
    <x v="24"/>
    <n v="10650"/>
    <n v="297061"/>
    <n v="60"/>
    <n v="33"/>
    <x v="25"/>
    <n v="0"/>
    <s v=""/>
    <x v="1"/>
  </r>
  <r>
    <n v="24"/>
    <n v="226108"/>
    <x v="24"/>
    <n v="10650"/>
    <n v="297061"/>
    <n v="60"/>
    <n v="34"/>
    <x v="25"/>
    <n v="0"/>
    <s v=""/>
    <x v="1"/>
  </r>
  <r>
    <n v="24"/>
    <n v="226108"/>
    <x v="24"/>
    <n v="10650"/>
    <n v="297061"/>
    <n v="60"/>
    <n v="35"/>
    <x v="25"/>
    <n v="0"/>
    <s v=""/>
    <x v="1"/>
  </r>
  <r>
    <n v="24"/>
    <n v="226108"/>
    <x v="24"/>
    <n v="10650"/>
    <n v="297061"/>
    <n v="60"/>
    <n v="36"/>
    <x v="25"/>
    <n v="0"/>
    <s v=""/>
    <x v="1"/>
  </r>
  <r>
    <n v="24"/>
    <n v="226108"/>
    <x v="24"/>
    <n v="10650"/>
    <n v="297061"/>
    <n v="60"/>
    <n v="37"/>
    <x v="25"/>
    <n v="0"/>
    <s v=""/>
    <x v="1"/>
  </r>
  <r>
    <n v="24"/>
    <n v="226108"/>
    <x v="24"/>
    <n v="10650"/>
    <n v="297061"/>
    <n v="60"/>
    <n v="38"/>
    <x v="25"/>
    <n v="0"/>
    <s v=""/>
    <x v="1"/>
  </r>
  <r>
    <n v="24"/>
    <n v="226108"/>
    <x v="24"/>
    <n v="10650"/>
    <n v="297061"/>
    <n v="60"/>
    <n v="39"/>
    <x v="25"/>
    <n v="0"/>
    <s v=""/>
    <x v="1"/>
  </r>
  <r>
    <n v="24"/>
    <n v="226108"/>
    <x v="24"/>
    <n v="10650"/>
    <n v="297061"/>
    <n v="60"/>
    <n v="40"/>
    <x v="25"/>
    <n v="0"/>
    <s v=""/>
    <x v="1"/>
  </r>
  <r>
    <n v="24"/>
    <n v="226108"/>
    <x v="24"/>
    <n v="10650"/>
    <n v="297061"/>
    <n v="60"/>
    <n v="41"/>
    <x v="25"/>
    <n v="0"/>
    <s v=""/>
    <x v="1"/>
  </r>
  <r>
    <n v="24"/>
    <n v="226108"/>
    <x v="24"/>
    <n v="10650"/>
    <n v="297061"/>
    <n v="60"/>
    <n v="42"/>
    <x v="25"/>
    <n v="0"/>
    <s v=""/>
    <x v="1"/>
  </r>
  <r>
    <n v="24"/>
    <n v="226108"/>
    <x v="24"/>
    <n v="10650"/>
    <n v="297061"/>
    <n v="60"/>
    <n v="43"/>
    <x v="25"/>
    <n v="0"/>
    <s v=""/>
    <x v="1"/>
  </r>
  <r>
    <n v="24"/>
    <n v="226108"/>
    <x v="24"/>
    <n v="10650"/>
    <n v="297061"/>
    <n v="60"/>
    <n v="44"/>
    <x v="25"/>
    <n v="0"/>
    <s v=""/>
    <x v="1"/>
  </r>
  <r>
    <n v="24"/>
    <n v="226108"/>
    <x v="24"/>
    <n v="10650"/>
    <n v="297061"/>
    <n v="60"/>
    <n v="45"/>
    <x v="25"/>
    <n v="0"/>
    <s v=""/>
    <x v="1"/>
  </r>
  <r>
    <n v="24"/>
    <n v="226108"/>
    <x v="24"/>
    <n v="10650"/>
    <n v="297061"/>
    <n v="60"/>
    <n v="46"/>
    <x v="25"/>
    <n v="0"/>
    <s v=""/>
    <x v="1"/>
  </r>
  <r>
    <n v="24"/>
    <n v="226108"/>
    <x v="24"/>
    <n v="10650"/>
    <n v="297061"/>
    <n v="60"/>
    <n v="47"/>
    <x v="25"/>
    <n v="0"/>
    <s v=""/>
    <x v="1"/>
  </r>
  <r>
    <n v="24"/>
    <n v="226108"/>
    <x v="24"/>
    <n v="10650"/>
    <n v="297061"/>
    <n v="60"/>
    <n v="48"/>
    <x v="25"/>
    <n v="0"/>
    <s v=""/>
    <x v="1"/>
  </r>
  <r>
    <n v="24"/>
    <n v="226108"/>
    <x v="24"/>
    <n v="10650"/>
    <n v="297061"/>
    <n v="60"/>
    <n v="49"/>
    <x v="25"/>
    <n v="0"/>
    <s v=""/>
    <x v="1"/>
  </r>
  <r>
    <n v="24"/>
    <n v="226108"/>
    <x v="24"/>
    <n v="10650"/>
    <n v="297061"/>
    <n v="60"/>
    <n v="50"/>
    <x v="25"/>
    <n v="0"/>
    <s v=""/>
    <x v="1"/>
  </r>
  <r>
    <n v="25"/>
    <n v="226109"/>
    <x v="25"/>
    <n v="5179"/>
    <n v="165790"/>
    <n v="60"/>
    <n v="18"/>
    <x v="16"/>
    <n v="-113995170"/>
    <n v="-113995170"/>
    <x v="2"/>
  </r>
  <r>
    <n v="25"/>
    <n v="226109"/>
    <x v="25"/>
    <n v="5179"/>
    <n v="165790"/>
    <n v="60"/>
    <n v="12"/>
    <x v="11"/>
    <n v="-80562343"/>
    <n v="-80562343"/>
    <x v="1"/>
  </r>
  <r>
    <n v="25"/>
    <n v="226109"/>
    <x v="25"/>
    <n v="5179"/>
    <n v="165790"/>
    <n v="60"/>
    <n v="3"/>
    <x v="3"/>
    <n v="-62765726"/>
    <n v="-62765726"/>
    <x v="1"/>
  </r>
  <r>
    <n v="25"/>
    <n v="226109"/>
    <x v="25"/>
    <n v="5179"/>
    <n v="165790"/>
    <n v="60"/>
    <n v="11"/>
    <x v="26"/>
    <n v="-62218061"/>
    <n v="-62218061"/>
    <x v="1"/>
  </r>
  <r>
    <n v="25"/>
    <n v="226109"/>
    <x v="25"/>
    <n v="5179"/>
    <n v="165790"/>
    <n v="60"/>
    <n v="1"/>
    <x v="1"/>
    <n v="0"/>
    <s v=""/>
    <x v="1"/>
  </r>
  <r>
    <n v="25"/>
    <n v="226109"/>
    <x v="25"/>
    <n v="5179"/>
    <n v="165790"/>
    <n v="60"/>
    <n v="2"/>
    <x v="2"/>
    <n v="0"/>
    <s v=""/>
    <x v="1"/>
  </r>
  <r>
    <n v="25"/>
    <n v="226109"/>
    <x v="25"/>
    <n v="5179"/>
    <n v="165790"/>
    <n v="60"/>
    <n v="4"/>
    <x v="4"/>
    <n v="0"/>
    <s v=""/>
    <x v="1"/>
  </r>
  <r>
    <n v="25"/>
    <n v="226109"/>
    <x v="25"/>
    <n v="5179"/>
    <n v="165790"/>
    <n v="60"/>
    <n v="5"/>
    <x v="5"/>
    <n v="0"/>
    <s v=""/>
    <x v="1"/>
  </r>
  <r>
    <n v="25"/>
    <n v="226109"/>
    <x v="25"/>
    <n v="5179"/>
    <n v="165790"/>
    <n v="60"/>
    <n v="6"/>
    <x v="6"/>
    <n v="0"/>
    <s v=""/>
    <x v="1"/>
  </r>
  <r>
    <n v="25"/>
    <n v="226109"/>
    <x v="25"/>
    <n v="5179"/>
    <n v="165790"/>
    <n v="60"/>
    <n v="7"/>
    <x v="7"/>
    <n v="0"/>
    <s v=""/>
    <x v="1"/>
  </r>
  <r>
    <n v="25"/>
    <n v="226109"/>
    <x v="25"/>
    <n v="5179"/>
    <n v="165790"/>
    <n v="60"/>
    <n v="8"/>
    <x v="8"/>
    <n v="0"/>
    <s v=""/>
    <x v="1"/>
  </r>
  <r>
    <n v="25"/>
    <n v="226109"/>
    <x v="25"/>
    <n v="5179"/>
    <n v="165790"/>
    <n v="60"/>
    <n v="9"/>
    <x v="9"/>
    <n v="0"/>
    <s v=""/>
    <x v="1"/>
  </r>
  <r>
    <n v="25"/>
    <n v="226109"/>
    <x v="25"/>
    <n v="5179"/>
    <n v="165790"/>
    <n v="60"/>
    <n v="10"/>
    <x v="10"/>
    <n v="0"/>
    <s v=""/>
    <x v="1"/>
  </r>
  <r>
    <n v="25"/>
    <n v="226109"/>
    <x v="25"/>
    <n v="5179"/>
    <n v="165790"/>
    <n v="60"/>
    <n v="13"/>
    <x v="12"/>
    <n v="0"/>
    <s v=""/>
    <x v="1"/>
  </r>
  <r>
    <n v="25"/>
    <n v="226109"/>
    <x v="25"/>
    <n v="5179"/>
    <n v="165790"/>
    <n v="60"/>
    <n v="14"/>
    <x v="13"/>
    <n v="0"/>
    <s v=""/>
    <x v="1"/>
  </r>
  <r>
    <n v="25"/>
    <n v="226109"/>
    <x v="25"/>
    <n v="5179"/>
    <n v="165790"/>
    <n v="60"/>
    <n v="15"/>
    <x v="27"/>
    <n v="0"/>
    <s v=""/>
    <x v="1"/>
  </r>
  <r>
    <n v="25"/>
    <n v="226109"/>
    <x v="25"/>
    <n v="5179"/>
    <n v="165790"/>
    <n v="60"/>
    <n v="16"/>
    <x v="14"/>
    <n v="0"/>
    <s v=""/>
    <x v="1"/>
  </r>
  <r>
    <n v="25"/>
    <n v="226109"/>
    <x v="25"/>
    <n v="5179"/>
    <n v="165790"/>
    <n v="60"/>
    <n v="17"/>
    <x v="15"/>
    <n v="0"/>
    <s v=""/>
    <x v="1"/>
  </r>
  <r>
    <n v="25"/>
    <n v="226109"/>
    <x v="25"/>
    <n v="5179"/>
    <n v="165790"/>
    <n v="60"/>
    <n v="19"/>
    <x v="17"/>
    <n v="0"/>
    <s v=""/>
    <x v="1"/>
  </r>
  <r>
    <n v="25"/>
    <n v="226109"/>
    <x v="25"/>
    <n v="5179"/>
    <n v="165790"/>
    <n v="60"/>
    <n v="20"/>
    <x v="18"/>
    <n v="0"/>
    <s v=""/>
    <x v="1"/>
  </r>
  <r>
    <n v="25"/>
    <n v="226109"/>
    <x v="25"/>
    <n v="5179"/>
    <n v="165790"/>
    <n v="60"/>
    <n v="21"/>
    <x v="19"/>
    <n v="0"/>
    <s v=""/>
    <x v="1"/>
  </r>
  <r>
    <n v="25"/>
    <n v="226109"/>
    <x v="25"/>
    <n v="5179"/>
    <n v="165790"/>
    <n v="60"/>
    <n v="22"/>
    <x v="20"/>
    <n v="0"/>
    <s v=""/>
    <x v="1"/>
  </r>
  <r>
    <n v="25"/>
    <n v="226109"/>
    <x v="25"/>
    <n v="5179"/>
    <n v="165790"/>
    <n v="60"/>
    <n v="23"/>
    <x v="21"/>
    <n v="0"/>
    <s v=""/>
    <x v="1"/>
  </r>
  <r>
    <n v="25"/>
    <n v="226109"/>
    <x v="25"/>
    <n v="5179"/>
    <n v="165790"/>
    <n v="60"/>
    <n v="24"/>
    <x v="22"/>
    <n v="0"/>
    <s v=""/>
    <x v="1"/>
  </r>
  <r>
    <n v="25"/>
    <n v="226109"/>
    <x v="25"/>
    <n v="5179"/>
    <n v="165790"/>
    <n v="60"/>
    <n v="25"/>
    <x v="23"/>
    <n v="0"/>
    <s v=""/>
    <x v="1"/>
  </r>
  <r>
    <n v="25"/>
    <n v="226109"/>
    <x v="25"/>
    <n v="5179"/>
    <n v="165790"/>
    <n v="60"/>
    <n v="26"/>
    <x v="24"/>
    <n v="0"/>
    <s v=""/>
    <x v="1"/>
  </r>
  <r>
    <n v="25"/>
    <n v="226109"/>
    <x v="25"/>
    <n v="5179"/>
    <n v="165790"/>
    <n v="60"/>
    <n v="27"/>
    <x v="25"/>
    <n v="0"/>
    <s v=""/>
    <x v="1"/>
  </r>
  <r>
    <n v="25"/>
    <n v="226109"/>
    <x v="25"/>
    <n v="5179"/>
    <n v="165790"/>
    <n v="60"/>
    <n v="28"/>
    <x v="25"/>
    <n v="0"/>
    <s v=""/>
    <x v="1"/>
  </r>
  <r>
    <n v="25"/>
    <n v="226109"/>
    <x v="25"/>
    <n v="5179"/>
    <n v="165790"/>
    <n v="60"/>
    <n v="29"/>
    <x v="25"/>
    <n v="0"/>
    <s v=""/>
    <x v="1"/>
  </r>
  <r>
    <n v="25"/>
    <n v="226109"/>
    <x v="25"/>
    <n v="5179"/>
    <n v="165790"/>
    <n v="60"/>
    <n v="30"/>
    <x v="25"/>
    <n v="0"/>
    <s v=""/>
    <x v="1"/>
  </r>
  <r>
    <n v="25"/>
    <n v="226109"/>
    <x v="25"/>
    <n v="5179"/>
    <n v="165790"/>
    <n v="60"/>
    <n v="31"/>
    <x v="25"/>
    <n v="0"/>
    <s v=""/>
    <x v="1"/>
  </r>
  <r>
    <n v="25"/>
    <n v="226109"/>
    <x v="25"/>
    <n v="5179"/>
    <n v="165790"/>
    <n v="60"/>
    <n v="32"/>
    <x v="25"/>
    <n v="0"/>
    <s v=""/>
    <x v="1"/>
  </r>
  <r>
    <n v="25"/>
    <n v="226109"/>
    <x v="25"/>
    <n v="5179"/>
    <n v="165790"/>
    <n v="60"/>
    <n v="33"/>
    <x v="25"/>
    <n v="0"/>
    <s v=""/>
    <x v="1"/>
  </r>
  <r>
    <n v="25"/>
    <n v="226109"/>
    <x v="25"/>
    <n v="5179"/>
    <n v="165790"/>
    <n v="60"/>
    <n v="34"/>
    <x v="25"/>
    <n v="0"/>
    <s v=""/>
    <x v="1"/>
  </r>
  <r>
    <n v="25"/>
    <n v="226109"/>
    <x v="25"/>
    <n v="5179"/>
    <n v="165790"/>
    <n v="60"/>
    <n v="35"/>
    <x v="25"/>
    <n v="0"/>
    <s v=""/>
    <x v="1"/>
  </r>
  <r>
    <n v="25"/>
    <n v="226109"/>
    <x v="25"/>
    <n v="5179"/>
    <n v="165790"/>
    <n v="60"/>
    <n v="36"/>
    <x v="25"/>
    <n v="0"/>
    <s v=""/>
    <x v="1"/>
  </r>
  <r>
    <n v="25"/>
    <n v="226109"/>
    <x v="25"/>
    <n v="5179"/>
    <n v="165790"/>
    <n v="60"/>
    <n v="37"/>
    <x v="25"/>
    <n v="0"/>
    <s v=""/>
    <x v="1"/>
  </r>
  <r>
    <n v="25"/>
    <n v="226109"/>
    <x v="25"/>
    <n v="5179"/>
    <n v="165790"/>
    <n v="60"/>
    <n v="38"/>
    <x v="25"/>
    <n v="0"/>
    <s v=""/>
    <x v="1"/>
  </r>
  <r>
    <n v="25"/>
    <n v="226109"/>
    <x v="25"/>
    <n v="5179"/>
    <n v="165790"/>
    <n v="60"/>
    <n v="39"/>
    <x v="25"/>
    <n v="0"/>
    <s v=""/>
    <x v="1"/>
  </r>
  <r>
    <n v="25"/>
    <n v="226109"/>
    <x v="25"/>
    <n v="5179"/>
    <n v="165790"/>
    <n v="60"/>
    <n v="40"/>
    <x v="25"/>
    <n v="0"/>
    <s v=""/>
    <x v="1"/>
  </r>
  <r>
    <n v="25"/>
    <n v="226109"/>
    <x v="25"/>
    <n v="5179"/>
    <n v="165790"/>
    <n v="60"/>
    <n v="41"/>
    <x v="25"/>
    <n v="0"/>
    <s v=""/>
    <x v="1"/>
  </r>
  <r>
    <n v="25"/>
    <n v="226109"/>
    <x v="25"/>
    <n v="5179"/>
    <n v="165790"/>
    <n v="60"/>
    <n v="42"/>
    <x v="25"/>
    <n v="0"/>
    <s v=""/>
    <x v="1"/>
  </r>
  <r>
    <n v="25"/>
    <n v="226109"/>
    <x v="25"/>
    <n v="5179"/>
    <n v="165790"/>
    <n v="60"/>
    <n v="43"/>
    <x v="25"/>
    <n v="0"/>
    <s v=""/>
    <x v="1"/>
  </r>
  <r>
    <n v="25"/>
    <n v="226109"/>
    <x v="25"/>
    <n v="5179"/>
    <n v="165790"/>
    <n v="60"/>
    <n v="44"/>
    <x v="25"/>
    <n v="0"/>
    <s v=""/>
    <x v="1"/>
  </r>
  <r>
    <n v="25"/>
    <n v="226109"/>
    <x v="25"/>
    <n v="5179"/>
    <n v="165790"/>
    <n v="60"/>
    <n v="45"/>
    <x v="25"/>
    <n v="0"/>
    <s v=""/>
    <x v="1"/>
  </r>
  <r>
    <n v="25"/>
    <n v="226109"/>
    <x v="25"/>
    <n v="5179"/>
    <n v="165790"/>
    <n v="60"/>
    <n v="46"/>
    <x v="25"/>
    <n v="0"/>
    <s v=""/>
    <x v="1"/>
  </r>
  <r>
    <n v="25"/>
    <n v="226109"/>
    <x v="25"/>
    <n v="5179"/>
    <n v="165790"/>
    <n v="60"/>
    <n v="47"/>
    <x v="25"/>
    <n v="0"/>
    <s v=""/>
    <x v="1"/>
  </r>
  <r>
    <n v="25"/>
    <n v="226109"/>
    <x v="25"/>
    <n v="5179"/>
    <n v="165790"/>
    <n v="60"/>
    <n v="48"/>
    <x v="25"/>
    <n v="0"/>
    <s v=""/>
    <x v="1"/>
  </r>
  <r>
    <n v="25"/>
    <n v="226109"/>
    <x v="25"/>
    <n v="5179"/>
    <n v="165790"/>
    <n v="60"/>
    <n v="49"/>
    <x v="25"/>
    <n v="0"/>
    <s v=""/>
    <x v="1"/>
  </r>
  <r>
    <n v="25"/>
    <n v="226109"/>
    <x v="25"/>
    <n v="5179"/>
    <n v="165790"/>
    <n v="60"/>
    <n v="50"/>
    <x v="25"/>
    <n v="0"/>
    <s v=""/>
    <x v="1"/>
  </r>
  <r>
    <n v="26"/>
    <n v="246035"/>
    <x v="26"/>
    <n v="8534"/>
    <n v="146566"/>
    <n v="60"/>
    <n v="11"/>
    <x v="26"/>
    <n v="-60464467"/>
    <n v="-60464467"/>
    <x v="2"/>
  </r>
  <r>
    <n v="26"/>
    <n v="246035"/>
    <x v="26"/>
    <n v="8534"/>
    <n v="146566"/>
    <n v="60"/>
    <n v="14"/>
    <x v="13"/>
    <n v="-50685764"/>
    <n v="-50685764"/>
    <x v="1"/>
  </r>
  <r>
    <n v="26"/>
    <n v="246035"/>
    <x v="26"/>
    <n v="8534"/>
    <n v="146566"/>
    <n v="60"/>
    <n v="1"/>
    <x v="1"/>
    <n v="0"/>
    <s v=""/>
    <x v="1"/>
  </r>
  <r>
    <n v="26"/>
    <n v="246035"/>
    <x v="26"/>
    <n v="8534"/>
    <n v="146566"/>
    <n v="60"/>
    <n v="2"/>
    <x v="2"/>
    <n v="0"/>
    <s v=""/>
    <x v="1"/>
  </r>
  <r>
    <n v="26"/>
    <n v="246035"/>
    <x v="26"/>
    <n v="8534"/>
    <n v="146566"/>
    <n v="60"/>
    <n v="3"/>
    <x v="3"/>
    <n v="0"/>
    <s v=""/>
    <x v="1"/>
  </r>
  <r>
    <n v="26"/>
    <n v="246035"/>
    <x v="26"/>
    <n v="8534"/>
    <n v="146566"/>
    <n v="60"/>
    <n v="4"/>
    <x v="4"/>
    <n v="0"/>
    <s v=""/>
    <x v="1"/>
  </r>
  <r>
    <n v="26"/>
    <n v="246035"/>
    <x v="26"/>
    <n v="8534"/>
    <n v="146566"/>
    <n v="60"/>
    <n v="5"/>
    <x v="5"/>
    <n v="0"/>
    <s v=""/>
    <x v="1"/>
  </r>
  <r>
    <n v="26"/>
    <n v="246035"/>
    <x v="26"/>
    <n v="8534"/>
    <n v="146566"/>
    <n v="60"/>
    <n v="6"/>
    <x v="6"/>
    <n v="0"/>
    <s v=""/>
    <x v="1"/>
  </r>
  <r>
    <n v="26"/>
    <n v="246035"/>
    <x v="26"/>
    <n v="8534"/>
    <n v="146566"/>
    <n v="60"/>
    <n v="7"/>
    <x v="7"/>
    <n v="0"/>
    <s v=""/>
    <x v="1"/>
  </r>
  <r>
    <n v="26"/>
    <n v="246035"/>
    <x v="26"/>
    <n v="8534"/>
    <n v="146566"/>
    <n v="60"/>
    <n v="8"/>
    <x v="8"/>
    <n v="0"/>
    <s v=""/>
    <x v="1"/>
  </r>
  <r>
    <n v="26"/>
    <n v="246035"/>
    <x v="26"/>
    <n v="8534"/>
    <n v="146566"/>
    <n v="60"/>
    <n v="9"/>
    <x v="9"/>
    <n v="0"/>
    <s v=""/>
    <x v="1"/>
  </r>
  <r>
    <n v="26"/>
    <n v="246035"/>
    <x v="26"/>
    <n v="8534"/>
    <n v="146566"/>
    <n v="60"/>
    <n v="10"/>
    <x v="10"/>
    <n v="0"/>
    <s v=""/>
    <x v="1"/>
  </r>
  <r>
    <n v="26"/>
    <n v="246035"/>
    <x v="26"/>
    <n v="8534"/>
    <n v="146566"/>
    <n v="60"/>
    <n v="12"/>
    <x v="11"/>
    <n v="0"/>
    <s v=""/>
    <x v="1"/>
  </r>
  <r>
    <n v="26"/>
    <n v="246035"/>
    <x v="26"/>
    <n v="8534"/>
    <n v="146566"/>
    <n v="60"/>
    <n v="13"/>
    <x v="12"/>
    <n v="0"/>
    <s v=""/>
    <x v="1"/>
  </r>
  <r>
    <n v="26"/>
    <n v="246035"/>
    <x v="26"/>
    <n v="8534"/>
    <n v="146566"/>
    <n v="60"/>
    <n v="15"/>
    <x v="27"/>
    <n v="0"/>
    <s v=""/>
    <x v="1"/>
  </r>
  <r>
    <n v="26"/>
    <n v="246035"/>
    <x v="26"/>
    <n v="8534"/>
    <n v="146566"/>
    <n v="60"/>
    <n v="16"/>
    <x v="14"/>
    <n v="0"/>
    <s v=""/>
    <x v="1"/>
  </r>
  <r>
    <n v="26"/>
    <n v="246035"/>
    <x v="26"/>
    <n v="8534"/>
    <n v="146566"/>
    <n v="60"/>
    <n v="17"/>
    <x v="15"/>
    <n v="0"/>
    <s v=""/>
    <x v="1"/>
  </r>
  <r>
    <n v="26"/>
    <n v="246035"/>
    <x v="26"/>
    <n v="8534"/>
    <n v="146566"/>
    <n v="60"/>
    <n v="18"/>
    <x v="16"/>
    <n v="0"/>
    <s v=""/>
    <x v="1"/>
  </r>
  <r>
    <n v="26"/>
    <n v="246035"/>
    <x v="26"/>
    <n v="8534"/>
    <n v="146566"/>
    <n v="60"/>
    <n v="19"/>
    <x v="17"/>
    <n v="0"/>
    <s v=""/>
    <x v="1"/>
  </r>
  <r>
    <n v="26"/>
    <n v="246035"/>
    <x v="26"/>
    <n v="8534"/>
    <n v="146566"/>
    <n v="60"/>
    <n v="20"/>
    <x v="18"/>
    <n v="0"/>
    <s v=""/>
    <x v="1"/>
  </r>
  <r>
    <n v="26"/>
    <n v="246035"/>
    <x v="26"/>
    <n v="8534"/>
    <n v="146566"/>
    <n v="60"/>
    <n v="21"/>
    <x v="19"/>
    <n v="0"/>
    <s v=""/>
    <x v="1"/>
  </r>
  <r>
    <n v="26"/>
    <n v="246035"/>
    <x v="26"/>
    <n v="8534"/>
    <n v="146566"/>
    <n v="60"/>
    <n v="22"/>
    <x v="20"/>
    <n v="0"/>
    <s v=""/>
    <x v="1"/>
  </r>
  <r>
    <n v="26"/>
    <n v="246035"/>
    <x v="26"/>
    <n v="8534"/>
    <n v="146566"/>
    <n v="60"/>
    <n v="23"/>
    <x v="21"/>
    <n v="0"/>
    <s v=""/>
    <x v="1"/>
  </r>
  <r>
    <n v="26"/>
    <n v="246035"/>
    <x v="26"/>
    <n v="8534"/>
    <n v="146566"/>
    <n v="60"/>
    <n v="24"/>
    <x v="22"/>
    <n v="0"/>
    <s v=""/>
    <x v="1"/>
  </r>
  <r>
    <n v="26"/>
    <n v="246035"/>
    <x v="26"/>
    <n v="8534"/>
    <n v="146566"/>
    <n v="60"/>
    <n v="25"/>
    <x v="23"/>
    <n v="0"/>
    <s v=""/>
    <x v="1"/>
  </r>
  <r>
    <n v="26"/>
    <n v="246035"/>
    <x v="26"/>
    <n v="8534"/>
    <n v="146566"/>
    <n v="60"/>
    <n v="26"/>
    <x v="24"/>
    <n v="0"/>
    <s v=""/>
    <x v="1"/>
  </r>
  <r>
    <n v="26"/>
    <n v="246035"/>
    <x v="26"/>
    <n v="8534"/>
    <n v="146566"/>
    <n v="60"/>
    <n v="27"/>
    <x v="25"/>
    <n v="0"/>
    <s v=""/>
    <x v="1"/>
  </r>
  <r>
    <n v="26"/>
    <n v="246035"/>
    <x v="26"/>
    <n v="8534"/>
    <n v="146566"/>
    <n v="60"/>
    <n v="28"/>
    <x v="25"/>
    <n v="0"/>
    <s v=""/>
    <x v="1"/>
  </r>
  <r>
    <n v="26"/>
    <n v="246035"/>
    <x v="26"/>
    <n v="8534"/>
    <n v="146566"/>
    <n v="60"/>
    <n v="29"/>
    <x v="25"/>
    <n v="0"/>
    <s v=""/>
    <x v="1"/>
  </r>
  <r>
    <n v="26"/>
    <n v="246035"/>
    <x v="26"/>
    <n v="8534"/>
    <n v="146566"/>
    <n v="60"/>
    <n v="30"/>
    <x v="25"/>
    <n v="0"/>
    <s v=""/>
    <x v="1"/>
  </r>
  <r>
    <n v="26"/>
    <n v="246035"/>
    <x v="26"/>
    <n v="8534"/>
    <n v="146566"/>
    <n v="60"/>
    <n v="31"/>
    <x v="25"/>
    <n v="0"/>
    <s v=""/>
    <x v="1"/>
  </r>
  <r>
    <n v="26"/>
    <n v="246035"/>
    <x v="26"/>
    <n v="8534"/>
    <n v="146566"/>
    <n v="60"/>
    <n v="32"/>
    <x v="25"/>
    <n v="0"/>
    <s v=""/>
    <x v="1"/>
  </r>
  <r>
    <n v="26"/>
    <n v="246035"/>
    <x v="26"/>
    <n v="8534"/>
    <n v="146566"/>
    <n v="60"/>
    <n v="33"/>
    <x v="25"/>
    <n v="0"/>
    <s v=""/>
    <x v="1"/>
  </r>
  <r>
    <n v="26"/>
    <n v="246035"/>
    <x v="26"/>
    <n v="8534"/>
    <n v="146566"/>
    <n v="60"/>
    <n v="34"/>
    <x v="25"/>
    <n v="0"/>
    <s v=""/>
    <x v="1"/>
  </r>
  <r>
    <n v="26"/>
    <n v="246035"/>
    <x v="26"/>
    <n v="8534"/>
    <n v="146566"/>
    <n v="60"/>
    <n v="35"/>
    <x v="25"/>
    <n v="0"/>
    <s v=""/>
    <x v="1"/>
  </r>
  <r>
    <n v="26"/>
    <n v="246035"/>
    <x v="26"/>
    <n v="8534"/>
    <n v="146566"/>
    <n v="60"/>
    <n v="36"/>
    <x v="25"/>
    <n v="0"/>
    <s v=""/>
    <x v="1"/>
  </r>
  <r>
    <n v="26"/>
    <n v="246035"/>
    <x v="26"/>
    <n v="8534"/>
    <n v="146566"/>
    <n v="60"/>
    <n v="37"/>
    <x v="25"/>
    <n v="0"/>
    <s v=""/>
    <x v="1"/>
  </r>
  <r>
    <n v="26"/>
    <n v="246035"/>
    <x v="26"/>
    <n v="8534"/>
    <n v="146566"/>
    <n v="60"/>
    <n v="38"/>
    <x v="25"/>
    <n v="0"/>
    <s v=""/>
    <x v="1"/>
  </r>
  <r>
    <n v="26"/>
    <n v="246035"/>
    <x v="26"/>
    <n v="8534"/>
    <n v="146566"/>
    <n v="60"/>
    <n v="39"/>
    <x v="25"/>
    <n v="0"/>
    <s v=""/>
    <x v="1"/>
  </r>
  <r>
    <n v="26"/>
    <n v="246035"/>
    <x v="26"/>
    <n v="8534"/>
    <n v="146566"/>
    <n v="60"/>
    <n v="40"/>
    <x v="25"/>
    <n v="0"/>
    <s v=""/>
    <x v="1"/>
  </r>
  <r>
    <n v="26"/>
    <n v="246035"/>
    <x v="26"/>
    <n v="8534"/>
    <n v="146566"/>
    <n v="60"/>
    <n v="41"/>
    <x v="25"/>
    <n v="0"/>
    <s v=""/>
    <x v="1"/>
  </r>
  <r>
    <n v="26"/>
    <n v="246035"/>
    <x v="26"/>
    <n v="8534"/>
    <n v="146566"/>
    <n v="60"/>
    <n v="42"/>
    <x v="25"/>
    <n v="0"/>
    <s v=""/>
    <x v="1"/>
  </r>
  <r>
    <n v="26"/>
    <n v="246035"/>
    <x v="26"/>
    <n v="8534"/>
    <n v="146566"/>
    <n v="60"/>
    <n v="43"/>
    <x v="25"/>
    <n v="0"/>
    <s v=""/>
    <x v="1"/>
  </r>
  <r>
    <n v="26"/>
    <n v="246035"/>
    <x v="26"/>
    <n v="8534"/>
    <n v="146566"/>
    <n v="60"/>
    <n v="44"/>
    <x v="25"/>
    <n v="0"/>
    <s v=""/>
    <x v="1"/>
  </r>
  <r>
    <n v="26"/>
    <n v="246035"/>
    <x v="26"/>
    <n v="8534"/>
    <n v="146566"/>
    <n v="60"/>
    <n v="45"/>
    <x v="25"/>
    <n v="0"/>
    <s v=""/>
    <x v="1"/>
  </r>
  <r>
    <n v="26"/>
    <n v="246035"/>
    <x v="26"/>
    <n v="8534"/>
    <n v="146566"/>
    <n v="60"/>
    <n v="46"/>
    <x v="25"/>
    <n v="0"/>
    <s v=""/>
    <x v="1"/>
  </r>
  <r>
    <n v="26"/>
    <n v="246035"/>
    <x v="26"/>
    <n v="8534"/>
    <n v="146566"/>
    <n v="60"/>
    <n v="47"/>
    <x v="25"/>
    <n v="0"/>
    <s v=""/>
    <x v="1"/>
  </r>
  <r>
    <n v="26"/>
    <n v="246035"/>
    <x v="26"/>
    <n v="8534"/>
    <n v="146566"/>
    <n v="60"/>
    <n v="48"/>
    <x v="25"/>
    <n v="0"/>
    <s v=""/>
    <x v="1"/>
  </r>
  <r>
    <n v="26"/>
    <n v="246035"/>
    <x v="26"/>
    <n v="8534"/>
    <n v="146566"/>
    <n v="60"/>
    <n v="49"/>
    <x v="25"/>
    <n v="0"/>
    <s v=""/>
    <x v="1"/>
  </r>
  <r>
    <n v="26"/>
    <n v="246035"/>
    <x v="26"/>
    <n v="8534"/>
    <n v="146566"/>
    <n v="60"/>
    <n v="50"/>
    <x v="25"/>
    <n v="0"/>
    <s v=""/>
    <x v="1"/>
  </r>
  <r>
    <n v="27"/>
    <n v="246039"/>
    <x v="27"/>
    <n v="2486"/>
    <n v="37610"/>
    <n v="60"/>
    <n v="26"/>
    <x v="24"/>
    <n v="-8860371"/>
    <n v="-8860371"/>
    <x v="2"/>
  </r>
  <r>
    <n v="27"/>
    <n v="246039"/>
    <x v="27"/>
    <n v="2486"/>
    <n v="37610"/>
    <n v="60"/>
    <n v="1"/>
    <x v="1"/>
    <n v="0"/>
    <s v=""/>
    <x v="1"/>
  </r>
  <r>
    <n v="27"/>
    <n v="246039"/>
    <x v="27"/>
    <n v="2486"/>
    <n v="37610"/>
    <n v="60"/>
    <n v="2"/>
    <x v="2"/>
    <n v="0"/>
    <s v=""/>
    <x v="1"/>
  </r>
  <r>
    <n v="27"/>
    <n v="246039"/>
    <x v="27"/>
    <n v="2486"/>
    <n v="37610"/>
    <n v="60"/>
    <n v="3"/>
    <x v="3"/>
    <n v="0"/>
    <s v=""/>
    <x v="1"/>
  </r>
  <r>
    <n v="27"/>
    <n v="246039"/>
    <x v="27"/>
    <n v="2486"/>
    <n v="37610"/>
    <n v="60"/>
    <n v="4"/>
    <x v="4"/>
    <n v="0"/>
    <s v=""/>
    <x v="1"/>
  </r>
  <r>
    <n v="27"/>
    <n v="246039"/>
    <x v="27"/>
    <n v="2486"/>
    <n v="37610"/>
    <n v="60"/>
    <n v="5"/>
    <x v="5"/>
    <n v="0"/>
    <s v=""/>
    <x v="1"/>
  </r>
  <r>
    <n v="27"/>
    <n v="246039"/>
    <x v="27"/>
    <n v="2486"/>
    <n v="37610"/>
    <n v="60"/>
    <n v="6"/>
    <x v="6"/>
    <n v="0"/>
    <s v=""/>
    <x v="1"/>
  </r>
  <r>
    <n v="27"/>
    <n v="246039"/>
    <x v="27"/>
    <n v="2486"/>
    <n v="37610"/>
    <n v="60"/>
    <n v="7"/>
    <x v="7"/>
    <n v="0"/>
    <s v=""/>
    <x v="1"/>
  </r>
  <r>
    <n v="27"/>
    <n v="246039"/>
    <x v="27"/>
    <n v="2486"/>
    <n v="37610"/>
    <n v="60"/>
    <n v="8"/>
    <x v="8"/>
    <n v="0"/>
    <s v=""/>
    <x v="1"/>
  </r>
  <r>
    <n v="27"/>
    <n v="246039"/>
    <x v="27"/>
    <n v="2486"/>
    <n v="37610"/>
    <n v="60"/>
    <n v="9"/>
    <x v="9"/>
    <n v="0"/>
    <s v=""/>
    <x v="1"/>
  </r>
  <r>
    <n v="27"/>
    <n v="246039"/>
    <x v="27"/>
    <n v="2486"/>
    <n v="37610"/>
    <n v="60"/>
    <n v="10"/>
    <x v="10"/>
    <n v="0"/>
    <s v=""/>
    <x v="1"/>
  </r>
  <r>
    <n v="27"/>
    <n v="246039"/>
    <x v="27"/>
    <n v="2486"/>
    <n v="37610"/>
    <n v="60"/>
    <n v="12"/>
    <x v="11"/>
    <n v="0"/>
    <s v=""/>
    <x v="1"/>
  </r>
  <r>
    <n v="27"/>
    <n v="246039"/>
    <x v="27"/>
    <n v="2486"/>
    <n v="37610"/>
    <n v="60"/>
    <n v="13"/>
    <x v="12"/>
    <n v="0"/>
    <s v=""/>
    <x v="1"/>
  </r>
  <r>
    <n v="27"/>
    <n v="246039"/>
    <x v="27"/>
    <n v="2486"/>
    <n v="37610"/>
    <n v="60"/>
    <n v="14"/>
    <x v="13"/>
    <n v="0"/>
    <s v=""/>
    <x v="1"/>
  </r>
  <r>
    <n v="27"/>
    <n v="246039"/>
    <x v="27"/>
    <n v="2486"/>
    <n v="37610"/>
    <n v="60"/>
    <n v="15"/>
    <x v="27"/>
    <n v="0"/>
    <s v=""/>
    <x v="1"/>
  </r>
  <r>
    <n v="27"/>
    <n v="246039"/>
    <x v="27"/>
    <n v="2486"/>
    <n v="37610"/>
    <n v="60"/>
    <n v="16"/>
    <x v="14"/>
    <n v="0"/>
    <s v=""/>
    <x v="1"/>
  </r>
  <r>
    <n v="27"/>
    <n v="246039"/>
    <x v="27"/>
    <n v="2486"/>
    <n v="37610"/>
    <n v="60"/>
    <n v="17"/>
    <x v="15"/>
    <n v="0"/>
    <s v=""/>
    <x v="1"/>
  </r>
  <r>
    <n v="27"/>
    <n v="246039"/>
    <x v="27"/>
    <n v="2486"/>
    <n v="37610"/>
    <n v="60"/>
    <n v="18"/>
    <x v="16"/>
    <n v="0"/>
    <s v=""/>
    <x v="1"/>
  </r>
  <r>
    <n v="27"/>
    <n v="246039"/>
    <x v="27"/>
    <n v="2486"/>
    <n v="37610"/>
    <n v="60"/>
    <n v="19"/>
    <x v="17"/>
    <n v="0"/>
    <s v=""/>
    <x v="1"/>
  </r>
  <r>
    <n v="27"/>
    <n v="246039"/>
    <x v="27"/>
    <n v="2486"/>
    <n v="37610"/>
    <n v="60"/>
    <n v="20"/>
    <x v="18"/>
    <n v="0"/>
    <s v=""/>
    <x v="1"/>
  </r>
  <r>
    <n v="27"/>
    <n v="246039"/>
    <x v="27"/>
    <n v="2486"/>
    <n v="37610"/>
    <n v="60"/>
    <n v="21"/>
    <x v="19"/>
    <n v="0"/>
    <s v=""/>
    <x v="1"/>
  </r>
  <r>
    <n v="27"/>
    <n v="246039"/>
    <x v="27"/>
    <n v="2486"/>
    <n v="37610"/>
    <n v="60"/>
    <n v="22"/>
    <x v="20"/>
    <n v="0"/>
    <s v=""/>
    <x v="1"/>
  </r>
  <r>
    <n v="27"/>
    <n v="246039"/>
    <x v="27"/>
    <n v="2486"/>
    <n v="37610"/>
    <n v="60"/>
    <n v="23"/>
    <x v="21"/>
    <n v="0"/>
    <s v=""/>
    <x v="1"/>
  </r>
  <r>
    <n v="27"/>
    <n v="246039"/>
    <x v="27"/>
    <n v="2486"/>
    <n v="37610"/>
    <n v="60"/>
    <n v="24"/>
    <x v="22"/>
    <n v="0"/>
    <s v=""/>
    <x v="1"/>
  </r>
  <r>
    <n v="27"/>
    <n v="246039"/>
    <x v="27"/>
    <n v="2486"/>
    <n v="37610"/>
    <n v="60"/>
    <n v="25"/>
    <x v="23"/>
    <n v="0"/>
    <s v=""/>
    <x v="1"/>
  </r>
  <r>
    <n v="27"/>
    <n v="246039"/>
    <x v="27"/>
    <n v="2486"/>
    <n v="37610"/>
    <n v="60"/>
    <n v="27"/>
    <x v="25"/>
    <n v="0"/>
    <s v=""/>
    <x v="1"/>
  </r>
  <r>
    <n v="27"/>
    <n v="246039"/>
    <x v="27"/>
    <n v="2486"/>
    <n v="37610"/>
    <n v="60"/>
    <n v="28"/>
    <x v="25"/>
    <n v="0"/>
    <s v=""/>
    <x v="1"/>
  </r>
  <r>
    <n v="27"/>
    <n v="246039"/>
    <x v="27"/>
    <n v="2486"/>
    <n v="37610"/>
    <n v="60"/>
    <n v="29"/>
    <x v="25"/>
    <n v="0"/>
    <s v=""/>
    <x v="1"/>
  </r>
  <r>
    <n v="27"/>
    <n v="246039"/>
    <x v="27"/>
    <n v="2486"/>
    <n v="37610"/>
    <n v="60"/>
    <n v="30"/>
    <x v="25"/>
    <n v="0"/>
    <s v=""/>
    <x v="1"/>
  </r>
  <r>
    <n v="27"/>
    <n v="246039"/>
    <x v="27"/>
    <n v="2486"/>
    <n v="37610"/>
    <n v="60"/>
    <n v="31"/>
    <x v="25"/>
    <n v="0"/>
    <s v=""/>
    <x v="1"/>
  </r>
  <r>
    <n v="27"/>
    <n v="246039"/>
    <x v="27"/>
    <n v="2486"/>
    <n v="37610"/>
    <n v="60"/>
    <n v="32"/>
    <x v="25"/>
    <n v="0"/>
    <s v=""/>
    <x v="1"/>
  </r>
  <r>
    <n v="27"/>
    <n v="246039"/>
    <x v="27"/>
    <n v="2486"/>
    <n v="37610"/>
    <n v="60"/>
    <n v="33"/>
    <x v="25"/>
    <n v="0"/>
    <s v=""/>
    <x v="1"/>
  </r>
  <r>
    <n v="27"/>
    <n v="246039"/>
    <x v="27"/>
    <n v="2486"/>
    <n v="37610"/>
    <n v="60"/>
    <n v="34"/>
    <x v="25"/>
    <n v="0"/>
    <s v=""/>
    <x v="1"/>
  </r>
  <r>
    <n v="27"/>
    <n v="246039"/>
    <x v="27"/>
    <n v="2486"/>
    <n v="37610"/>
    <n v="60"/>
    <n v="35"/>
    <x v="25"/>
    <n v="0"/>
    <s v=""/>
    <x v="1"/>
  </r>
  <r>
    <n v="27"/>
    <n v="246039"/>
    <x v="27"/>
    <n v="2486"/>
    <n v="37610"/>
    <n v="60"/>
    <n v="36"/>
    <x v="25"/>
    <n v="0"/>
    <s v=""/>
    <x v="1"/>
  </r>
  <r>
    <n v="27"/>
    <n v="246039"/>
    <x v="27"/>
    <n v="2486"/>
    <n v="37610"/>
    <n v="60"/>
    <n v="37"/>
    <x v="25"/>
    <n v="0"/>
    <s v=""/>
    <x v="1"/>
  </r>
  <r>
    <n v="27"/>
    <n v="246039"/>
    <x v="27"/>
    <n v="2486"/>
    <n v="37610"/>
    <n v="60"/>
    <n v="38"/>
    <x v="25"/>
    <n v="0"/>
    <s v=""/>
    <x v="1"/>
  </r>
  <r>
    <n v="27"/>
    <n v="246039"/>
    <x v="27"/>
    <n v="2486"/>
    <n v="37610"/>
    <n v="60"/>
    <n v="39"/>
    <x v="25"/>
    <n v="0"/>
    <s v=""/>
    <x v="1"/>
  </r>
  <r>
    <n v="27"/>
    <n v="246039"/>
    <x v="27"/>
    <n v="2486"/>
    <n v="37610"/>
    <n v="60"/>
    <n v="40"/>
    <x v="25"/>
    <n v="0"/>
    <s v=""/>
    <x v="1"/>
  </r>
  <r>
    <n v="27"/>
    <n v="246039"/>
    <x v="27"/>
    <n v="2486"/>
    <n v="37610"/>
    <n v="60"/>
    <n v="41"/>
    <x v="25"/>
    <n v="0"/>
    <s v=""/>
    <x v="1"/>
  </r>
  <r>
    <n v="27"/>
    <n v="246039"/>
    <x v="27"/>
    <n v="2486"/>
    <n v="37610"/>
    <n v="60"/>
    <n v="42"/>
    <x v="25"/>
    <n v="0"/>
    <s v=""/>
    <x v="1"/>
  </r>
  <r>
    <n v="27"/>
    <n v="246039"/>
    <x v="27"/>
    <n v="2486"/>
    <n v="37610"/>
    <n v="60"/>
    <n v="43"/>
    <x v="25"/>
    <n v="0"/>
    <s v=""/>
    <x v="1"/>
  </r>
  <r>
    <n v="27"/>
    <n v="246039"/>
    <x v="27"/>
    <n v="2486"/>
    <n v="37610"/>
    <n v="60"/>
    <n v="44"/>
    <x v="25"/>
    <n v="0"/>
    <s v=""/>
    <x v="1"/>
  </r>
  <r>
    <n v="27"/>
    <n v="246039"/>
    <x v="27"/>
    <n v="2486"/>
    <n v="37610"/>
    <n v="60"/>
    <n v="45"/>
    <x v="25"/>
    <n v="0"/>
    <s v=""/>
    <x v="1"/>
  </r>
  <r>
    <n v="27"/>
    <n v="246039"/>
    <x v="27"/>
    <n v="2486"/>
    <n v="37610"/>
    <n v="60"/>
    <n v="46"/>
    <x v="25"/>
    <n v="0"/>
    <s v=""/>
    <x v="1"/>
  </r>
  <r>
    <n v="27"/>
    <n v="246039"/>
    <x v="27"/>
    <n v="2486"/>
    <n v="37610"/>
    <n v="60"/>
    <n v="47"/>
    <x v="25"/>
    <n v="0"/>
    <s v=""/>
    <x v="1"/>
  </r>
  <r>
    <n v="27"/>
    <n v="246039"/>
    <x v="27"/>
    <n v="2486"/>
    <n v="37610"/>
    <n v="60"/>
    <n v="48"/>
    <x v="25"/>
    <n v="0"/>
    <s v=""/>
    <x v="1"/>
  </r>
  <r>
    <n v="27"/>
    <n v="246039"/>
    <x v="27"/>
    <n v="2486"/>
    <n v="37610"/>
    <n v="60"/>
    <n v="49"/>
    <x v="25"/>
    <n v="0"/>
    <s v=""/>
    <x v="1"/>
  </r>
  <r>
    <n v="27"/>
    <n v="246039"/>
    <x v="27"/>
    <n v="2486"/>
    <n v="37610"/>
    <n v="60"/>
    <n v="50"/>
    <x v="25"/>
    <n v="0"/>
    <s v=""/>
    <x v="1"/>
  </r>
  <r>
    <n v="27"/>
    <n v="246039"/>
    <x v="27"/>
    <n v="2486"/>
    <n v="37610"/>
    <n v="60"/>
    <n v="11"/>
    <x v="26"/>
    <n v="31209970"/>
    <n v="31209970"/>
    <x v="1"/>
  </r>
  <r>
    <n v="28"/>
    <n v="247001"/>
    <x v="28"/>
    <n v="9258"/>
    <n v="94797"/>
    <n v="60"/>
    <n v="11"/>
    <x v="26"/>
    <n v="-9026924"/>
    <n v="-9026924"/>
    <x v="2"/>
  </r>
  <r>
    <n v="28"/>
    <n v="247001"/>
    <x v="28"/>
    <n v="9258"/>
    <n v="94797"/>
    <n v="60"/>
    <n v="1"/>
    <x v="1"/>
    <n v="0"/>
    <s v=""/>
    <x v="1"/>
  </r>
  <r>
    <n v="28"/>
    <n v="247001"/>
    <x v="28"/>
    <n v="9258"/>
    <n v="94797"/>
    <n v="60"/>
    <n v="2"/>
    <x v="2"/>
    <n v="0"/>
    <s v=""/>
    <x v="1"/>
  </r>
  <r>
    <n v="28"/>
    <n v="247001"/>
    <x v="28"/>
    <n v="9258"/>
    <n v="94797"/>
    <n v="60"/>
    <n v="3"/>
    <x v="3"/>
    <n v="0"/>
    <s v=""/>
    <x v="1"/>
  </r>
  <r>
    <n v="28"/>
    <n v="247001"/>
    <x v="28"/>
    <n v="9258"/>
    <n v="94797"/>
    <n v="60"/>
    <n v="4"/>
    <x v="4"/>
    <n v="0"/>
    <s v=""/>
    <x v="1"/>
  </r>
  <r>
    <n v="28"/>
    <n v="247001"/>
    <x v="28"/>
    <n v="9258"/>
    <n v="94797"/>
    <n v="60"/>
    <n v="5"/>
    <x v="5"/>
    <n v="0"/>
    <s v=""/>
    <x v="1"/>
  </r>
  <r>
    <n v="28"/>
    <n v="247001"/>
    <x v="28"/>
    <n v="9258"/>
    <n v="94797"/>
    <n v="60"/>
    <n v="6"/>
    <x v="6"/>
    <n v="0"/>
    <s v=""/>
    <x v="1"/>
  </r>
  <r>
    <n v="28"/>
    <n v="247001"/>
    <x v="28"/>
    <n v="9258"/>
    <n v="94797"/>
    <n v="60"/>
    <n v="7"/>
    <x v="7"/>
    <n v="0"/>
    <s v=""/>
    <x v="1"/>
  </r>
  <r>
    <n v="28"/>
    <n v="247001"/>
    <x v="28"/>
    <n v="9258"/>
    <n v="94797"/>
    <n v="60"/>
    <n v="8"/>
    <x v="8"/>
    <n v="0"/>
    <s v=""/>
    <x v="1"/>
  </r>
  <r>
    <n v="28"/>
    <n v="247001"/>
    <x v="28"/>
    <n v="9258"/>
    <n v="94797"/>
    <n v="60"/>
    <n v="9"/>
    <x v="9"/>
    <n v="0"/>
    <s v=""/>
    <x v="1"/>
  </r>
  <r>
    <n v="28"/>
    <n v="247001"/>
    <x v="28"/>
    <n v="9258"/>
    <n v="94797"/>
    <n v="60"/>
    <n v="10"/>
    <x v="10"/>
    <n v="0"/>
    <s v=""/>
    <x v="1"/>
  </r>
  <r>
    <n v="28"/>
    <n v="247001"/>
    <x v="28"/>
    <n v="9258"/>
    <n v="94797"/>
    <n v="60"/>
    <n v="12"/>
    <x v="11"/>
    <n v="0"/>
    <s v=""/>
    <x v="1"/>
  </r>
  <r>
    <n v="28"/>
    <n v="247001"/>
    <x v="28"/>
    <n v="9258"/>
    <n v="94797"/>
    <n v="60"/>
    <n v="13"/>
    <x v="12"/>
    <n v="0"/>
    <s v=""/>
    <x v="1"/>
  </r>
  <r>
    <n v="28"/>
    <n v="247001"/>
    <x v="28"/>
    <n v="9258"/>
    <n v="94797"/>
    <n v="60"/>
    <n v="14"/>
    <x v="13"/>
    <n v="0"/>
    <s v=""/>
    <x v="1"/>
  </r>
  <r>
    <n v="28"/>
    <n v="247001"/>
    <x v="28"/>
    <n v="9258"/>
    <n v="94797"/>
    <n v="60"/>
    <n v="15"/>
    <x v="27"/>
    <n v="0"/>
    <s v=""/>
    <x v="1"/>
  </r>
  <r>
    <n v="28"/>
    <n v="247001"/>
    <x v="28"/>
    <n v="9258"/>
    <n v="94797"/>
    <n v="60"/>
    <n v="16"/>
    <x v="14"/>
    <n v="0"/>
    <s v=""/>
    <x v="1"/>
  </r>
  <r>
    <n v="28"/>
    <n v="247001"/>
    <x v="28"/>
    <n v="9258"/>
    <n v="94797"/>
    <n v="60"/>
    <n v="17"/>
    <x v="15"/>
    <n v="0"/>
    <s v=""/>
    <x v="1"/>
  </r>
  <r>
    <n v="28"/>
    <n v="247001"/>
    <x v="28"/>
    <n v="9258"/>
    <n v="94797"/>
    <n v="60"/>
    <n v="18"/>
    <x v="16"/>
    <n v="0"/>
    <s v=""/>
    <x v="1"/>
  </r>
  <r>
    <n v="28"/>
    <n v="247001"/>
    <x v="28"/>
    <n v="9258"/>
    <n v="94797"/>
    <n v="60"/>
    <n v="19"/>
    <x v="17"/>
    <n v="0"/>
    <s v=""/>
    <x v="1"/>
  </r>
  <r>
    <n v="28"/>
    <n v="247001"/>
    <x v="28"/>
    <n v="9258"/>
    <n v="94797"/>
    <n v="60"/>
    <n v="20"/>
    <x v="18"/>
    <n v="0"/>
    <s v=""/>
    <x v="1"/>
  </r>
  <r>
    <n v="28"/>
    <n v="247001"/>
    <x v="28"/>
    <n v="9258"/>
    <n v="94797"/>
    <n v="60"/>
    <n v="21"/>
    <x v="19"/>
    <n v="0"/>
    <s v=""/>
    <x v="1"/>
  </r>
  <r>
    <n v="28"/>
    <n v="247001"/>
    <x v="28"/>
    <n v="9258"/>
    <n v="94797"/>
    <n v="60"/>
    <n v="22"/>
    <x v="20"/>
    <n v="0"/>
    <s v=""/>
    <x v="1"/>
  </r>
  <r>
    <n v="28"/>
    <n v="247001"/>
    <x v="28"/>
    <n v="9258"/>
    <n v="94797"/>
    <n v="60"/>
    <n v="23"/>
    <x v="21"/>
    <n v="0"/>
    <s v=""/>
    <x v="1"/>
  </r>
  <r>
    <n v="28"/>
    <n v="247001"/>
    <x v="28"/>
    <n v="9258"/>
    <n v="94797"/>
    <n v="60"/>
    <n v="24"/>
    <x v="22"/>
    <n v="0"/>
    <s v=""/>
    <x v="1"/>
  </r>
  <r>
    <n v="28"/>
    <n v="247001"/>
    <x v="28"/>
    <n v="9258"/>
    <n v="94797"/>
    <n v="60"/>
    <n v="25"/>
    <x v="23"/>
    <n v="0"/>
    <s v=""/>
    <x v="1"/>
  </r>
  <r>
    <n v="28"/>
    <n v="247001"/>
    <x v="28"/>
    <n v="9258"/>
    <n v="94797"/>
    <n v="60"/>
    <n v="26"/>
    <x v="24"/>
    <n v="0"/>
    <s v=""/>
    <x v="1"/>
  </r>
  <r>
    <n v="28"/>
    <n v="247001"/>
    <x v="28"/>
    <n v="9258"/>
    <n v="94797"/>
    <n v="60"/>
    <n v="27"/>
    <x v="25"/>
    <n v="0"/>
    <s v=""/>
    <x v="1"/>
  </r>
  <r>
    <n v="28"/>
    <n v="247001"/>
    <x v="28"/>
    <n v="9258"/>
    <n v="94797"/>
    <n v="60"/>
    <n v="28"/>
    <x v="25"/>
    <n v="0"/>
    <s v=""/>
    <x v="1"/>
  </r>
  <r>
    <n v="28"/>
    <n v="247001"/>
    <x v="28"/>
    <n v="9258"/>
    <n v="94797"/>
    <n v="60"/>
    <n v="29"/>
    <x v="25"/>
    <n v="0"/>
    <s v=""/>
    <x v="1"/>
  </r>
  <r>
    <n v="28"/>
    <n v="247001"/>
    <x v="28"/>
    <n v="9258"/>
    <n v="94797"/>
    <n v="60"/>
    <n v="30"/>
    <x v="25"/>
    <n v="0"/>
    <s v=""/>
    <x v="1"/>
  </r>
  <r>
    <n v="28"/>
    <n v="247001"/>
    <x v="28"/>
    <n v="9258"/>
    <n v="94797"/>
    <n v="60"/>
    <n v="31"/>
    <x v="25"/>
    <n v="0"/>
    <s v=""/>
    <x v="1"/>
  </r>
  <r>
    <n v="28"/>
    <n v="247001"/>
    <x v="28"/>
    <n v="9258"/>
    <n v="94797"/>
    <n v="60"/>
    <n v="32"/>
    <x v="25"/>
    <n v="0"/>
    <s v=""/>
    <x v="1"/>
  </r>
  <r>
    <n v="28"/>
    <n v="247001"/>
    <x v="28"/>
    <n v="9258"/>
    <n v="94797"/>
    <n v="60"/>
    <n v="33"/>
    <x v="25"/>
    <n v="0"/>
    <s v=""/>
    <x v="1"/>
  </r>
  <r>
    <n v="28"/>
    <n v="247001"/>
    <x v="28"/>
    <n v="9258"/>
    <n v="94797"/>
    <n v="60"/>
    <n v="34"/>
    <x v="25"/>
    <n v="0"/>
    <s v=""/>
    <x v="1"/>
  </r>
  <r>
    <n v="28"/>
    <n v="247001"/>
    <x v="28"/>
    <n v="9258"/>
    <n v="94797"/>
    <n v="60"/>
    <n v="35"/>
    <x v="25"/>
    <n v="0"/>
    <s v=""/>
    <x v="1"/>
  </r>
  <r>
    <n v="28"/>
    <n v="247001"/>
    <x v="28"/>
    <n v="9258"/>
    <n v="94797"/>
    <n v="60"/>
    <n v="36"/>
    <x v="25"/>
    <n v="0"/>
    <s v=""/>
    <x v="1"/>
  </r>
  <r>
    <n v="28"/>
    <n v="247001"/>
    <x v="28"/>
    <n v="9258"/>
    <n v="94797"/>
    <n v="60"/>
    <n v="37"/>
    <x v="25"/>
    <n v="0"/>
    <s v=""/>
    <x v="1"/>
  </r>
  <r>
    <n v="28"/>
    <n v="247001"/>
    <x v="28"/>
    <n v="9258"/>
    <n v="94797"/>
    <n v="60"/>
    <n v="38"/>
    <x v="25"/>
    <n v="0"/>
    <s v=""/>
    <x v="1"/>
  </r>
  <r>
    <n v="28"/>
    <n v="247001"/>
    <x v="28"/>
    <n v="9258"/>
    <n v="94797"/>
    <n v="60"/>
    <n v="39"/>
    <x v="25"/>
    <n v="0"/>
    <s v=""/>
    <x v="1"/>
  </r>
  <r>
    <n v="28"/>
    <n v="247001"/>
    <x v="28"/>
    <n v="9258"/>
    <n v="94797"/>
    <n v="60"/>
    <n v="40"/>
    <x v="25"/>
    <n v="0"/>
    <s v=""/>
    <x v="1"/>
  </r>
  <r>
    <n v="28"/>
    <n v="247001"/>
    <x v="28"/>
    <n v="9258"/>
    <n v="94797"/>
    <n v="60"/>
    <n v="41"/>
    <x v="25"/>
    <n v="0"/>
    <s v=""/>
    <x v="1"/>
  </r>
  <r>
    <n v="28"/>
    <n v="247001"/>
    <x v="28"/>
    <n v="9258"/>
    <n v="94797"/>
    <n v="60"/>
    <n v="42"/>
    <x v="25"/>
    <n v="0"/>
    <s v=""/>
    <x v="1"/>
  </r>
  <r>
    <n v="28"/>
    <n v="247001"/>
    <x v="28"/>
    <n v="9258"/>
    <n v="94797"/>
    <n v="60"/>
    <n v="43"/>
    <x v="25"/>
    <n v="0"/>
    <s v=""/>
    <x v="1"/>
  </r>
  <r>
    <n v="28"/>
    <n v="247001"/>
    <x v="28"/>
    <n v="9258"/>
    <n v="94797"/>
    <n v="60"/>
    <n v="44"/>
    <x v="25"/>
    <n v="0"/>
    <s v=""/>
    <x v="1"/>
  </r>
  <r>
    <n v="28"/>
    <n v="247001"/>
    <x v="28"/>
    <n v="9258"/>
    <n v="94797"/>
    <n v="60"/>
    <n v="45"/>
    <x v="25"/>
    <n v="0"/>
    <s v=""/>
    <x v="1"/>
  </r>
  <r>
    <n v="28"/>
    <n v="247001"/>
    <x v="28"/>
    <n v="9258"/>
    <n v="94797"/>
    <n v="60"/>
    <n v="46"/>
    <x v="25"/>
    <n v="0"/>
    <s v=""/>
    <x v="1"/>
  </r>
  <r>
    <n v="28"/>
    <n v="247001"/>
    <x v="28"/>
    <n v="9258"/>
    <n v="94797"/>
    <n v="60"/>
    <n v="47"/>
    <x v="25"/>
    <n v="0"/>
    <s v=""/>
    <x v="1"/>
  </r>
  <r>
    <n v="28"/>
    <n v="247001"/>
    <x v="28"/>
    <n v="9258"/>
    <n v="94797"/>
    <n v="60"/>
    <n v="48"/>
    <x v="25"/>
    <n v="0"/>
    <s v=""/>
    <x v="1"/>
  </r>
  <r>
    <n v="28"/>
    <n v="247001"/>
    <x v="28"/>
    <n v="9258"/>
    <n v="94797"/>
    <n v="60"/>
    <n v="49"/>
    <x v="25"/>
    <n v="0"/>
    <s v=""/>
    <x v="1"/>
  </r>
  <r>
    <n v="28"/>
    <n v="247001"/>
    <x v="28"/>
    <n v="9258"/>
    <n v="94797"/>
    <n v="60"/>
    <n v="50"/>
    <x v="25"/>
    <n v="0"/>
    <s v=""/>
    <x v="1"/>
  </r>
  <r>
    <n v="29"/>
    <n v="247002"/>
    <x v="29"/>
    <n v="9376"/>
    <n v="134854"/>
    <n v="60"/>
    <n v="1"/>
    <x v="1"/>
    <n v="0"/>
    <s v=""/>
    <x v="1"/>
  </r>
  <r>
    <n v="29"/>
    <n v="247002"/>
    <x v="29"/>
    <n v="9376"/>
    <n v="134854"/>
    <n v="60"/>
    <n v="2"/>
    <x v="2"/>
    <n v="0"/>
    <s v=""/>
    <x v="1"/>
  </r>
  <r>
    <n v="29"/>
    <n v="247002"/>
    <x v="29"/>
    <n v="9376"/>
    <n v="134854"/>
    <n v="60"/>
    <n v="3"/>
    <x v="3"/>
    <n v="0"/>
    <s v=""/>
    <x v="1"/>
  </r>
  <r>
    <n v="29"/>
    <n v="247002"/>
    <x v="29"/>
    <n v="9376"/>
    <n v="134854"/>
    <n v="60"/>
    <n v="4"/>
    <x v="4"/>
    <n v="0"/>
    <s v=""/>
    <x v="1"/>
  </r>
  <r>
    <n v="29"/>
    <n v="247002"/>
    <x v="29"/>
    <n v="9376"/>
    <n v="134854"/>
    <n v="60"/>
    <n v="5"/>
    <x v="5"/>
    <n v="0"/>
    <s v=""/>
    <x v="1"/>
  </r>
  <r>
    <n v="29"/>
    <n v="247002"/>
    <x v="29"/>
    <n v="9376"/>
    <n v="134854"/>
    <n v="60"/>
    <n v="6"/>
    <x v="6"/>
    <n v="0"/>
    <s v=""/>
    <x v="1"/>
  </r>
  <r>
    <n v="29"/>
    <n v="247002"/>
    <x v="29"/>
    <n v="9376"/>
    <n v="134854"/>
    <n v="60"/>
    <n v="7"/>
    <x v="7"/>
    <n v="0"/>
    <s v=""/>
    <x v="1"/>
  </r>
  <r>
    <n v="29"/>
    <n v="247002"/>
    <x v="29"/>
    <n v="9376"/>
    <n v="134854"/>
    <n v="60"/>
    <n v="8"/>
    <x v="8"/>
    <n v="0"/>
    <s v=""/>
    <x v="1"/>
  </r>
  <r>
    <n v="29"/>
    <n v="247002"/>
    <x v="29"/>
    <n v="9376"/>
    <n v="134854"/>
    <n v="60"/>
    <n v="9"/>
    <x v="9"/>
    <n v="0"/>
    <s v=""/>
    <x v="1"/>
  </r>
  <r>
    <n v="29"/>
    <n v="247002"/>
    <x v="29"/>
    <n v="9376"/>
    <n v="134854"/>
    <n v="60"/>
    <n v="10"/>
    <x v="10"/>
    <n v="0"/>
    <s v=""/>
    <x v="1"/>
  </r>
  <r>
    <n v="29"/>
    <n v="247002"/>
    <x v="29"/>
    <n v="9376"/>
    <n v="134854"/>
    <n v="60"/>
    <n v="12"/>
    <x v="11"/>
    <n v="0"/>
    <s v=""/>
    <x v="1"/>
  </r>
  <r>
    <n v="29"/>
    <n v="247002"/>
    <x v="29"/>
    <n v="9376"/>
    <n v="134854"/>
    <n v="60"/>
    <n v="13"/>
    <x v="12"/>
    <n v="0"/>
    <s v=""/>
    <x v="1"/>
  </r>
  <r>
    <n v="29"/>
    <n v="247002"/>
    <x v="29"/>
    <n v="9376"/>
    <n v="134854"/>
    <n v="60"/>
    <n v="14"/>
    <x v="13"/>
    <n v="0"/>
    <s v=""/>
    <x v="1"/>
  </r>
  <r>
    <n v="29"/>
    <n v="247002"/>
    <x v="29"/>
    <n v="9376"/>
    <n v="134854"/>
    <n v="60"/>
    <n v="15"/>
    <x v="27"/>
    <n v="0"/>
    <s v=""/>
    <x v="1"/>
  </r>
  <r>
    <n v="29"/>
    <n v="247002"/>
    <x v="29"/>
    <n v="9376"/>
    <n v="134854"/>
    <n v="60"/>
    <n v="16"/>
    <x v="14"/>
    <n v="0"/>
    <s v=""/>
    <x v="1"/>
  </r>
  <r>
    <n v="29"/>
    <n v="247002"/>
    <x v="29"/>
    <n v="9376"/>
    <n v="134854"/>
    <n v="60"/>
    <n v="17"/>
    <x v="15"/>
    <n v="0"/>
    <s v=""/>
    <x v="1"/>
  </r>
  <r>
    <n v="29"/>
    <n v="247002"/>
    <x v="29"/>
    <n v="9376"/>
    <n v="134854"/>
    <n v="60"/>
    <n v="18"/>
    <x v="16"/>
    <n v="0"/>
    <s v=""/>
    <x v="1"/>
  </r>
  <r>
    <n v="29"/>
    <n v="247002"/>
    <x v="29"/>
    <n v="9376"/>
    <n v="134854"/>
    <n v="60"/>
    <n v="19"/>
    <x v="17"/>
    <n v="0"/>
    <s v=""/>
    <x v="1"/>
  </r>
  <r>
    <n v="29"/>
    <n v="247002"/>
    <x v="29"/>
    <n v="9376"/>
    <n v="134854"/>
    <n v="60"/>
    <n v="20"/>
    <x v="18"/>
    <n v="0"/>
    <s v=""/>
    <x v="1"/>
  </r>
  <r>
    <n v="29"/>
    <n v="247002"/>
    <x v="29"/>
    <n v="9376"/>
    <n v="134854"/>
    <n v="60"/>
    <n v="21"/>
    <x v="19"/>
    <n v="0"/>
    <s v=""/>
    <x v="1"/>
  </r>
  <r>
    <n v="29"/>
    <n v="247002"/>
    <x v="29"/>
    <n v="9376"/>
    <n v="134854"/>
    <n v="60"/>
    <n v="22"/>
    <x v="20"/>
    <n v="0"/>
    <s v=""/>
    <x v="1"/>
  </r>
  <r>
    <n v="29"/>
    <n v="247002"/>
    <x v="29"/>
    <n v="9376"/>
    <n v="134854"/>
    <n v="60"/>
    <n v="23"/>
    <x v="21"/>
    <n v="0"/>
    <s v=""/>
    <x v="1"/>
  </r>
  <r>
    <n v="29"/>
    <n v="247002"/>
    <x v="29"/>
    <n v="9376"/>
    <n v="134854"/>
    <n v="60"/>
    <n v="24"/>
    <x v="22"/>
    <n v="0"/>
    <s v=""/>
    <x v="1"/>
  </r>
  <r>
    <n v="29"/>
    <n v="247002"/>
    <x v="29"/>
    <n v="9376"/>
    <n v="134854"/>
    <n v="60"/>
    <n v="25"/>
    <x v="23"/>
    <n v="0"/>
    <s v=""/>
    <x v="1"/>
  </r>
  <r>
    <n v="29"/>
    <n v="247002"/>
    <x v="29"/>
    <n v="9376"/>
    <n v="134854"/>
    <n v="60"/>
    <n v="26"/>
    <x v="24"/>
    <n v="0"/>
    <s v=""/>
    <x v="1"/>
  </r>
  <r>
    <n v="29"/>
    <n v="247002"/>
    <x v="29"/>
    <n v="9376"/>
    <n v="134854"/>
    <n v="60"/>
    <n v="27"/>
    <x v="25"/>
    <n v="0"/>
    <s v=""/>
    <x v="1"/>
  </r>
  <r>
    <n v="29"/>
    <n v="247002"/>
    <x v="29"/>
    <n v="9376"/>
    <n v="134854"/>
    <n v="60"/>
    <n v="28"/>
    <x v="25"/>
    <n v="0"/>
    <s v=""/>
    <x v="1"/>
  </r>
  <r>
    <n v="29"/>
    <n v="247002"/>
    <x v="29"/>
    <n v="9376"/>
    <n v="134854"/>
    <n v="60"/>
    <n v="29"/>
    <x v="25"/>
    <n v="0"/>
    <s v=""/>
    <x v="1"/>
  </r>
  <r>
    <n v="29"/>
    <n v="247002"/>
    <x v="29"/>
    <n v="9376"/>
    <n v="134854"/>
    <n v="60"/>
    <n v="30"/>
    <x v="25"/>
    <n v="0"/>
    <s v=""/>
    <x v="1"/>
  </r>
  <r>
    <n v="29"/>
    <n v="247002"/>
    <x v="29"/>
    <n v="9376"/>
    <n v="134854"/>
    <n v="60"/>
    <n v="31"/>
    <x v="25"/>
    <n v="0"/>
    <s v=""/>
    <x v="1"/>
  </r>
  <r>
    <n v="29"/>
    <n v="247002"/>
    <x v="29"/>
    <n v="9376"/>
    <n v="134854"/>
    <n v="60"/>
    <n v="32"/>
    <x v="25"/>
    <n v="0"/>
    <s v=""/>
    <x v="1"/>
  </r>
  <r>
    <n v="29"/>
    <n v="247002"/>
    <x v="29"/>
    <n v="9376"/>
    <n v="134854"/>
    <n v="60"/>
    <n v="33"/>
    <x v="25"/>
    <n v="0"/>
    <s v=""/>
    <x v="1"/>
  </r>
  <r>
    <n v="29"/>
    <n v="247002"/>
    <x v="29"/>
    <n v="9376"/>
    <n v="134854"/>
    <n v="60"/>
    <n v="34"/>
    <x v="25"/>
    <n v="0"/>
    <s v=""/>
    <x v="1"/>
  </r>
  <r>
    <n v="29"/>
    <n v="247002"/>
    <x v="29"/>
    <n v="9376"/>
    <n v="134854"/>
    <n v="60"/>
    <n v="35"/>
    <x v="25"/>
    <n v="0"/>
    <s v=""/>
    <x v="1"/>
  </r>
  <r>
    <n v="29"/>
    <n v="247002"/>
    <x v="29"/>
    <n v="9376"/>
    <n v="134854"/>
    <n v="60"/>
    <n v="36"/>
    <x v="25"/>
    <n v="0"/>
    <s v=""/>
    <x v="1"/>
  </r>
  <r>
    <n v="29"/>
    <n v="247002"/>
    <x v="29"/>
    <n v="9376"/>
    <n v="134854"/>
    <n v="60"/>
    <n v="37"/>
    <x v="25"/>
    <n v="0"/>
    <s v=""/>
    <x v="1"/>
  </r>
  <r>
    <n v="29"/>
    <n v="247002"/>
    <x v="29"/>
    <n v="9376"/>
    <n v="134854"/>
    <n v="60"/>
    <n v="38"/>
    <x v="25"/>
    <n v="0"/>
    <s v=""/>
    <x v="1"/>
  </r>
  <r>
    <n v="29"/>
    <n v="247002"/>
    <x v="29"/>
    <n v="9376"/>
    <n v="134854"/>
    <n v="60"/>
    <n v="39"/>
    <x v="25"/>
    <n v="0"/>
    <s v=""/>
    <x v="1"/>
  </r>
  <r>
    <n v="29"/>
    <n v="247002"/>
    <x v="29"/>
    <n v="9376"/>
    <n v="134854"/>
    <n v="60"/>
    <n v="40"/>
    <x v="25"/>
    <n v="0"/>
    <s v=""/>
    <x v="1"/>
  </r>
  <r>
    <n v="29"/>
    <n v="247002"/>
    <x v="29"/>
    <n v="9376"/>
    <n v="134854"/>
    <n v="60"/>
    <n v="41"/>
    <x v="25"/>
    <n v="0"/>
    <s v=""/>
    <x v="1"/>
  </r>
  <r>
    <n v="29"/>
    <n v="247002"/>
    <x v="29"/>
    <n v="9376"/>
    <n v="134854"/>
    <n v="60"/>
    <n v="42"/>
    <x v="25"/>
    <n v="0"/>
    <s v=""/>
    <x v="1"/>
  </r>
  <r>
    <n v="29"/>
    <n v="247002"/>
    <x v="29"/>
    <n v="9376"/>
    <n v="134854"/>
    <n v="60"/>
    <n v="43"/>
    <x v="25"/>
    <n v="0"/>
    <s v=""/>
    <x v="1"/>
  </r>
  <r>
    <n v="29"/>
    <n v="247002"/>
    <x v="29"/>
    <n v="9376"/>
    <n v="134854"/>
    <n v="60"/>
    <n v="44"/>
    <x v="25"/>
    <n v="0"/>
    <s v=""/>
    <x v="1"/>
  </r>
  <r>
    <n v="29"/>
    <n v="247002"/>
    <x v="29"/>
    <n v="9376"/>
    <n v="134854"/>
    <n v="60"/>
    <n v="45"/>
    <x v="25"/>
    <n v="0"/>
    <s v=""/>
    <x v="1"/>
  </r>
  <r>
    <n v="29"/>
    <n v="247002"/>
    <x v="29"/>
    <n v="9376"/>
    <n v="134854"/>
    <n v="60"/>
    <n v="46"/>
    <x v="25"/>
    <n v="0"/>
    <s v=""/>
    <x v="1"/>
  </r>
  <r>
    <n v="29"/>
    <n v="247002"/>
    <x v="29"/>
    <n v="9376"/>
    <n v="134854"/>
    <n v="60"/>
    <n v="47"/>
    <x v="25"/>
    <n v="0"/>
    <s v=""/>
    <x v="1"/>
  </r>
  <r>
    <n v="29"/>
    <n v="247002"/>
    <x v="29"/>
    <n v="9376"/>
    <n v="134854"/>
    <n v="60"/>
    <n v="48"/>
    <x v="25"/>
    <n v="0"/>
    <s v=""/>
    <x v="1"/>
  </r>
  <r>
    <n v="29"/>
    <n v="247002"/>
    <x v="29"/>
    <n v="9376"/>
    <n v="134854"/>
    <n v="60"/>
    <n v="49"/>
    <x v="25"/>
    <n v="0"/>
    <s v=""/>
    <x v="1"/>
  </r>
  <r>
    <n v="29"/>
    <n v="247002"/>
    <x v="29"/>
    <n v="9376"/>
    <n v="134854"/>
    <n v="60"/>
    <n v="50"/>
    <x v="25"/>
    <n v="0"/>
    <s v=""/>
    <x v="1"/>
  </r>
  <r>
    <n v="29"/>
    <n v="247002"/>
    <x v="29"/>
    <n v="9376"/>
    <n v="134854"/>
    <n v="60"/>
    <n v="11"/>
    <x v="26"/>
    <n v="13382803"/>
    <n v="13382803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1">
  <r>
    <m/>
    <m/>
    <x v="0"/>
    <m/>
    <m/>
    <m/>
    <m/>
    <x v="0"/>
    <m/>
    <m/>
    <x v="0"/>
  </r>
  <r>
    <n v="1"/>
    <n v="109052"/>
    <x v="1"/>
    <n v="2139"/>
    <n v="0"/>
    <n v="60"/>
    <n v="1"/>
    <x v="1"/>
    <n v="0"/>
    <s v=""/>
    <x v="1"/>
  </r>
  <r>
    <n v="1"/>
    <n v="109052"/>
    <x v="1"/>
    <n v="2139"/>
    <n v="0"/>
    <n v="60"/>
    <n v="2"/>
    <x v="2"/>
    <n v="0"/>
    <s v=""/>
    <x v="1"/>
  </r>
  <r>
    <n v="1"/>
    <n v="109052"/>
    <x v="1"/>
    <n v="2139"/>
    <n v="0"/>
    <n v="60"/>
    <n v="3"/>
    <x v="3"/>
    <n v="0"/>
    <s v=""/>
    <x v="1"/>
  </r>
  <r>
    <n v="1"/>
    <n v="109052"/>
    <x v="1"/>
    <n v="2139"/>
    <n v="0"/>
    <n v="60"/>
    <n v="4"/>
    <x v="4"/>
    <n v="0"/>
    <s v=""/>
    <x v="1"/>
  </r>
  <r>
    <n v="1"/>
    <n v="109052"/>
    <x v="1"/>
    <n v="2139"/>
    <n v="0"/>
    <n v="60"/>
    <n v="5"/>
    <x v="5"/>
    <n v="0"/>
    <s v=""/>
    <x v="1"/>
  </r>
  <r>
    <n v="1"/>
    <n v="109052"/>
    <x v="1"/>
    <n v="2139"/>
    <n v="0"/>
    <n v="60"/>
    <n v="7"/>
    <x v="6"/>
    <n v="0"/>
    <s v=""/>
    <x v="1"/>
  </r>
  <r>
    <n v="1"/>
    <n v="109052"/>
    <x v="1"/>
    <n v="2139"/>
    <n v="0"/>
    <n v="60"/>
    <n v="10"/>
    <x v="7"/>
    <n v="0"/>
    <s v=""/>
    <x v="1"/>
  </r>
  <r>
    <n v="1"/>
    <n v="109052"/>
    <x v="1"/>
    <n v="2139"/>
    <n v="0"/>
    <n v="60"/>
    <n v="11"/>
    <x v="8"/>
    <n v="0"/>
    <s v=""/>
    <x v="1"/>
  </r>
  <r>
    <n v="1"/>
    <n v="109052"/>
    <x v="1"/>
    <n v="2139"/>
    <n v="0"/>
    <n v="60"/>
    <n v="12"/>
    <x v="9"/>
    <n v="0"/>
    <s v=""/>
    <x v="1"/>
  </r>
  <r>
    <n v="1"/>
    <n v="109052"/>
    <x v="1"/>
    <n v="2139"/>
    <n v="0"/>
    <n v="60"/>
    <n v="13"/>
    <x v="10"/>
    <n v="0"/>
    <s v=""/>
    <x v="1"/>
  </r>
  <r>
    <n v="1"/>
    <n v="109052"/>
    <x v="1"/>
    <n v="2139"/>
    <n v="0"/>
    <n v="60"/>
    <n v="14"/>
    <x v="11"/>
    <n v="0"/>
    <s v=""/>
    <x v="1"/>
  </r>
  <r>
    <n v="1"/>
    <n v="109052"/>
    <x v="1"/>
    <n v="2139"/>
    <n v="0"/>
    <n v="60"/>
    <n v="16"/>
    <x v="12"/>
    <n v="0"/>
    <s v=""/>
    <x v="1"/>
  </r>
  <r>
    <n v="1"/>
    <n v="109052"/>
    <x v="1"/>
    <n v="2139"/>
    <n v="0"/>
    <n v="60"/>
    <n v="17"/>
    <x v="13"/>
    <n v="0"/>
    <s v=""/>
    <x v="1"/>
  </r>
  <r>
    <n v="1"/>
    <n v="109052"/>
    <x v="1"/>
    <n v="2139"/>
    <n v="0"/>
    <n v="60"/>
    <n v="18"/>
    <x v="14"/>
    <n v="0"/>
    <s v=""/>
    <x v="1"/>
  </r>
  <r>
    <n v="1"/>
    <n v="109052"/>
    <x v="1"/>
    <n v="2139"/>
    <n v="0"/>
    <n v="60"/>
    <n v="19"/>
    <x v="14"/>
    <n v="0"/>
    <s v=""/>
    <x v="1"/>
  </r>
  <r>
    <n v="1"/>
    <n v="109052"/>
    <x v="1"/>
    <n v="2139"/>
    <n v="0"/>
    <n v="60"/>
    <n v="20"/>
    <x v="14"/>
    <n v="0"/>
    <s v=""/>
    <x v="1"/>
  </r>
  <r>
    <n v="1"/>
    <n v="109052"/>
    <x v="1"/>
    <n v="2139"/>
    <n v="0"/>
    <n v="60"/>
    <n v="21"/>
    <x v="14"/>
    <n v="0"/>
    <s v=""/>
    <x v="1"/>
  </r>
  <r>
    <n v="1"/>
    <n v="109052"/>
    <x v="1"/>
    <n v="2139"/>
    <n v="0"/>
    <n v="60"/>
    <n v="22"/>
    <x v="14"/>
    <n v="0"/>
    <s v=""/>
    <x v="1"/>
  </r>
  <r>
    <n v="1"/>
    <n v="109052"/>
    <x v="1"/>
    <n v="2139"/>
    <n v="0"/>
    <n v="60"/>
    <n v="23"/>
    <x v="14"/>
    <n v="0"/>
    <s v=""/>
    <x v="1"/>
  </r>
  <r>
    <n v="1"/>
    <n v="109052"/>
    <x v="1"/>
    <n v="2139"/>
    <n v="0"/>
    <n v="60"/>
    <n v="24"/>
    <x v="14"/>
    <n v="0"/>
    <s v=""/>
    <x v="1"/>
  </r>
  <r>
    <n v="1"/>
    <n v="109052"/>
    <x v="1"/>
    <n v="2139"/>
    <n v="0"/>
    <n v="60"/>
    <n v="25"/>
    <x v="14"/>
    <n v="0"/>
    <s v=""/>
    <x v="1"/>
  </r>
  <r>
    <n v="1"/>
    <n v="109052"/>
    <x v="1"/>
    <n v="2139"/>
    <n v="0"/>
    <n v="60"/>
    <n v="26"/>
    <x v="14"/>
    <n v="0"/>
    <s v=""/>
    <x v="1"/>
  </r>
  <r>
    <n v="1"/>
    <n v="109052"/>
    <x v="1"/>
    <n v="2139"/>
    <n v="0"/>
    <n v="60"/>
    <n v="27"/>
    <x v="14"/>
    <n v="0"/>
    <s v=""/>
    <x v="1"/>
  </r>
  <r>
    <n v="1"/>
    <n v="109052"/>
    <x v="1"/>
    <n v="2139"/>
    <n v="0"/>
    <n v="60"/>
    <n v="28"/>
    <x v="14"/>
    <n v="0"/>
    <s v=""/>
    <x v="1"/>
  </r>
  <r>
    <n v="1"/>
    <n v="109052"/>
    <x v="1"/>
    <n v="2139"/>
    <n v="0"/>
    <n v="60"/>
    <n v="29"/>
    <x v="14"/>
    <n v="0"/>
    <s v=""/>
    <x v="1"/>
  </r>
  <r>
    <n v="1"/>
    <n v="109052"/>
    <x v="1"/>
    <n v="2139"/>
    <n v="0"/>
    <n v="60"/>
    <n v="30"/>
    <x v="14"/>
    <n v="0"/>
    <s v=""/>
    <x v="1"/>
  </r>
  <r>
    <n v="1"/>
    <n v="109052"/>
    <x v="1"/>
    <n v="2139"/>
    <n v="0"/>
    <n v="60"/>
    <n v="8"/>
    <x v="15"/>
    <n v="31686053"/>
    <n v="31686053"/>
    <x v="2"/>
  </r>
  <r>
    <n v="1"/>
    <n v="109052"/>
    <x v="1"/>
    <n v="2139"/>
    <n v="0"/>
    <n v="60"/>
    <n v="15"/>
    <x v="16"/>
    <n v="42655224"/>
    <n v="42655224"/>
    <x v="1"/>
  </r>
  <r>
    <n v="1"/>
    <n v="109052"/>
    <x v="1"/>
    <n v="2139"/>
    <n v="0"/>
    <n v="60"/>
    <n v="9"/>
    <x v="17"/>
    <n v="44986600"/>
    <n v="44986600"/>
    <x v="1"/>
  </r>
  <r>
    <n v="1"/>
    <n v="109052"/>
    <x v="1"/>
    <n v="2139"/>
    <n v="0"/>
    <n v="60"/>
    <n v="6"/>
    <x v="18"/>
    <n v="78125555"/>
    <n v="78125555"/>
    <x v="1"/>
  </r>
  <r>
    <n v="2"/>
    <n v="122258"/>
    <x v="2"/>
    <n v="4618"/>
    <n v="0"/>
    <n v="60"/>
    <n v="1"/>
    <x v="1"/>
    <n v="0"/>
    <s v=""/>
    <x v="1"/>
  </r>
  <r>
    <n v="2"/>
    <n v="122258"/>
    <x v="2"/>
    <n v="4618"/>
    <n v="0"/>
    <n v="60"/>
    <n v="2"/>
    <x v="2"/>
    <n v="0"/>
    <s v=""/>
    <x v="1"/>
  </r>
  <r>
    <n v="2"/>
    <n v="122258"/>
    <x v="2"/>
    <n v="4618"/>
    <n v="0"/>
    <n v="60"/>
    <n v="3"/>
    <x v="3"/>
    <n v="0"/>
    <s v=""/>
    <x v="1"/>
  </r>
  <r>
    <n v="2"/>
    <n v="122258"/>
    <x v="2"/>
    <n v="4618"/>
    <n v="0"/>
    <n v="60"/>
    <n v="4"/>
    <x v="4"/>
    <n v="0"/>
    <s v=""/>
    <x v="1"/>
  </r>
  <r>
    <n v="2"/>
    <n v="122258"/>
    <x v="2"/>
    <n v="4618"/>
    <n v="0"/>
    <n v="60"/>
    <n v="5"/>
    <x v="5"/>
    <n v="0"/>
    <s v=""/>
    <x v="1"/>
  </r>
  <r>
    <n v="2"/>
    <n v="122258"/>
    <x v="2"/>
    <n v="4618"/>
    <n v="0"/>
    <n v="60"/>
    <n v="7"/>
    <x v="6"/>
    <n v="0"/>
    <s v=""/>
    <x v="1"/>
  </r>
  <r>
    <n v="2"/>
    <n v="122258"/>
    <x v="2"/>
    <n v="4618"/>
    <n v="0"/>
    <n v="60"/>
    <n v="9"/>
    <x v="17"/>
    <n v="0"/>
    <s v=""/>
    <x v="1"/>
  </r>
  <r>
    <n v="2"/>
    <n v="122258"/>
    <x v="2"/>
    <n v="4618"/>
    <n v="0"/>
    <n v="60"/>
    <n v="10"/>
    <x v="7"/>
    <n v="0"/>
    <s v=""/>
    <x v="1"/>
  </r>
  <r>
    <n v="2"/>
    <n v="122258"/>
    <x v="2"/>
    <n v="4618"/>
    <n v="0"/>
    <n v="60"/>
    <n v="13"/>
    <x v="10"/>
    <n v="0"/>
    <s v=""/>
    <x v="1"/>
  </r>
  <r>
    <n v="2"/>
    <n v="122258"/>
    <x v="2"/>
    <n v="4618"/>
    <n v="0"/>
    <n v="60"/>
    <n v="14"/>
    <x v="11"/>
    <n v="0"/>
    <s v=""/>
    <x v="1"/>
  </r>
  <r>
    <n v="2"/>
    <n v="122258"/>
    <x v="2"/>
    <n v="4618"/>
    <n v="0"/>
    <n v="60"/>
    <n v="15"/>
    <x v="16"/>
    <n v="0"/>
    <s v=""/>
    <x v="1"/>
  </r>
  <r>
    <n v="2"/>
    <n v="122258"/>
    <x v="2"/>
    <n v="4618"/>
    <n v="0"/>
    <n v="60"/>
    <n v="16"/>
    <x v="12"/>
    <n v="0"/>
    <s v=""/>
    <x v="1"/>
  </r>
  <r>
    <n v="2"/>
    <n v="122258"/>
    <x v="2"/>
    <n v="4618"/>
    <n v="0"/>
    <n v="60"/>
    <n v="17"/>
    <x v="13"/>
    <n v="0"/>
    <s v=""/>
    <x v="1"/>
  </r>
  <r>
    <n v="2"/>
    <n v="122258"/>
    <x v="2"/>
    <n v="4618"/>
    <n v="0"/>
    <n v="60"/>
    <n v="18"/>
    <x v="14"/>
    <n v="0"/>
    <s v=""/>
    <x v="1"/>
  </r>
  <r>
    <n v="2"/>
    <n v="122258"/>
    <x v="2"/>
    <n v="4618"/>
    <n v="0"/>
    <n v="60"/>
    <n v="19"/>
    <x v="14"/>
    <n v="0"/>
    <s v=""/>
    <x v="1"/>
  </r>
  <r>
    <n v="2"/>
    <n v="122258"/>
    <x v="2"/>
    <n v="4618"/>
    <n v="0"/>
    <n v="60"/>
    <n v="20"/>
    <x v="14"/>
    <n v="0"/>
    <s v=""/>
    <x v="1"/>
  </r>
  <r>
    <n v="2"/>
    <n v="122258"/>
    <x v="2"/>
    <n v="4618"/>
    <n v="0"/>
    <n v="60"/>
    <n v="21"/>
    <x v="14"/>
    <n v="0"/>
    <s v=""/>
    <x v="1"/>
  </r>
  <r>
    <n v="2"/>
    <n v="122258"/>
    <x v="2"/>
    <n v="4618"/>
    <n v="0"/>
    <n v="60"/>
    <n v="22"/>
    <x v="14"/>
    <n v="0"/>
    <s v=""/>
    <x v="1"/>
  </r>
  <r>
    <n v="2"/>
    <n v="122258"/>
    <x v="2"/>
    <n v="4618"/>
    <n v="0"/>
    <n v="60"/>
    <n v="23"/>
    <x v="14"/>
    <n v="0"/>
    <s v=""/>
    <x v="1"/>
  </r>
  <r>
    <n v="2"/>
    <n v="122258"/>
    <x v="2"/>
    <n v="4618"/>
    <n v="0"/>
    <n v="60"/>
    <n v="24"/>
    <x v="14"/>
    <n v="0"/>
    <s v=""/>
    <x v="1"/>
  </r>
  <r>
    <n v="2"/>
    <n v="122258"/>
    <x v="2"/>
    <n v="4618"/>
    <n v="0"/>
    <n v="60"/>
    <n v="25"/>
    <x v="14"/>
    <n v="0"/>
    <s v=""/>
    <x v="1"/>
  </r>
  <r>
    <n v="2"/>
    <n v="122258"/>
    <x v="2"/>
    <n v="4618"/>
    <n v="0"/>
    <n v="60"/>
    <n v="26"/>
    <x v="14"/>
    <n v="0"/>
    <s v=""/>
    <x v="1"/>
  </r>
  <r>
    <n v="2"/>
    <n v="122258"/>
    <x v="2"/>
    <n v="4618"/>
    <n v="0"/>
    <n v="60"/>
    <n v="27"/>
    <x v="14"/>
    <n v="0"/>
    <s v=""/>
    <x v="1"/>
  </r>
  <r>
    <n v="2"/>
    <n v="122258"/>
    <x v="2"/>
    <n v="4618"/>
    <n v="0"/>
    <n v="60"/>
    <n v="28"/>
    <x v="14"/>
    <n v="0"/>
    <s v=""/>
    <x v="1"/>
  </r>
  <r>
    <n v="2"/>
    <n v="122258"/>
    <x v="2"/>
    <n v="4618"/>
    <n v="0"/>
    <n v="60"/>
    <n v="29"/>
    <x v="14"/>
    <n v="0"/>
    <s v=""/>
    <x v="1"/>
  </r>
  <r>
    <n v="2"/>
    <n v="122258"/>
    <x v="2"/>
    <n v="4618"/>
    <n v="0"/>
    <n v="60"/>
    <n v="30"/>
    <x v="14"/>
    <n v="0"/>
    <s v=""/>
    <x v="1"/>
  </r>
  <r>
    <n v="2"/>
    <n v="122258"/>
    <x v="2"/>
    <n v="4618"/>
    <n v="0"/>
    <n v="60"/>
    <n v="12"/>
    <x v="9"/>
    <n v="42904620"/>
    <n v="42904620"/>
    <x v="2"/>
  </r>
  <r>
    <n v="2"/>
    <n v="122258"/>
    <x v="2"/>
    <n v="4618"/>
    <n v="0"/>
    <n v="60"/>
    <n v="8"/>
    <x v="15"/>
    <n v="49976445"/>
    <n v="49976445"/>
    <x v="1"/>
  </r>
  <r>
    <n v="2"/>
    <n v="122258"/>
    <x v="2"/>
    <n v="4618"/>
    <n v="0"/>
    <n v="60"/>
    <n v="11"/>
    <x v="8"/>
    <n v="54118640"/>
    <n v="54118640"/>
    <x v="1"/>
  </r>
  <r>
    <n v="2"/>
    <n v="122258"/>
    <x v="2"/>
    <n v="4618"/>
    <n v="0"/>
    <n v="60"/>
    <n v="6"/>
    <x v="18"/>
    <n v="121935800"/>
    <n v="121935800"/>
    <x v="1"/>
  </r>
  <r>
    <n v="3"/>
    <n v="155015"/>
    <x v="3"/>
    <n v="3153"/>
    <n v="0"/>
    <n v="60"/>
    <n v="1"/>
    <x v="1"/>
    <n v="0"/>
    <s v=""/>
    <x v="1"/>
  </r>
  <r>
    <n v="3"/>
    <n v="155015"/>
    <x v="3"/>
    <n v="3153"/>
    <n v="0"/>
    <n v="60"/>
    <n v="2"/>
    <x v="2"/>
    <n v="0"/>
    <s v=""/>
    <x v="1"/>
  </r>
  <r>
    <n v="3"/>
    <n v="155015"/>
    <x v="3"/>
    <n v="3153"/>
    <n v="0"/>
    <n v="60"/>
    <n v="3"/>
    <x v="3"/>
    <n v="0"/>
    <s v=""/>
    <x v="1"/>
  </r>
  <r>
    <n v="3"/>
    <n v="155015"/>
    <x v="3"/>
    <n v="3153"/>
    <n v="0"/>
    <n v="60"/>
    <n v="4"/>
    <x v="4"/>
    <n v="0"/>
    <s v=""/>
    <x v="1"/>
  </r>
  <r>
    <n v="3"/>
    <n v="155015"/>
    <x v="3"/>
    <n v="3153"/>
    <n v="0"/>
    <n v="60"/>
    <n v="5"/>
    <x v="5"/>
    <n v="0"/>
    <s v=""/>
    <x v="1"/>
  </r>
  <r>
    <n v="3"/>
    <n v="155015"/>
    <x v="3"/>
    <n v="3153"/>
    <n v="0"/>
    <n v="60"/>
    <n v="7"/>
    <x v="6"/>
    <n v="0"/>
    <s v=""/>
    <x v="1"/>
  </r>
  <r>
    <n v="3"/>
    <n v="155015"/>
    <x v="3"/>
    <n v="3153"/>
    <n v="0"/>
    <n v="60"/>
    <n v="8"/>
    <x v="15"/>
    <n v="0"/>
    <s v=""/>
    <x v="1"/>
  </r>
  <r>
    <n v="3"/>
    <n v="155015"/>
    <x v="3"/>
    <n v="3153"/>
    <n v="0"/>
    <n v="60"/>
    <n v="9"/>
    <x v="17"/>
    <n v="0"/>
    <s v=""/>
    <x v="1"/>
  </r>
  <r>
    <n v="3"/>
    <n v="155015"/>
    <x v="3"/>
    <n v="3153"/>
    <n v="0"/>
    <n v="60"/>
    <n v="10"/>
    <x v="7"/>
    <n v="0"/>
    <s v=""/>
    <x v="1"/>
  </r>
  <r>
    <n v="3"/>
    <n v="155015"/>
    <x v="3"/>
    <n v="3153"/>
    <n v="0"/>
    <n v="60"/>
    <n v="11"/>
    <x v="8"/>
    <n v="0"/>
    <s v=""/>
    <x v="1"/>
  </r>
  <r>
    <n v="3"/>
    <n v="155015"/>
    <x v="3"/>
    <n v="3153"/>
    <n v="0"/>
    <n v="60"/>
    <n v="12"/>
    <x v="9"/>
    <n v="0"/>
    <s v=""/>
    <x v="1"/>
  </r>
  <r>
    <n v="3"/>
    <n v="155015"/>
    <x v="3"/>
    <n v="3153"/>
    <n v="0"/>
    <n v="60"/>
    <n v="13"/>
    <x v="10"/>
    <n v="0"/>
    <s v=""/>
    <x v="1"/>
  </r>
  <r>
    <n v="3"/>
    <n v="155015"/>
    <x v="3"/>
    <n v="3153"/>
    <n v="0"/>
    <n v="60"/>
    <n v="14"/>
    <x v="11"/>
    <n v="0"/>
    <s v=""/>
    <x v="1"/>
  </r>
  <r>
    <n v="3"/>
    <n v="155015"/>
    <x v="3"/>
    <n v="3153"/>
    <n v="0"/>
    <n v="60"/>
    <n v="15"/>
    <x v="16"/>
    <n v="0"/>
    <s v=""/>
    <x v="1"/>
  </r>
  <r>
    <n v="3"/>
    <n v="155015"/>
    <x v="3"/>
    <n v="3153"/>
    <n v="0"/>
    <n v="60"/>
    <n v="17"/>
    <x v="13"/>
    <n v="0"/>
    <s v=""/>
    <x v="1"/>
  </r>
  <r>
    <n v="3"/>
    <n v="155015"/>
    <x v="3"/>
    <n v="3153"/>
    <n v="0"/>
    <n v="60"/>
    <n v="18"/>
    <x v="14"/>
    <n v="0"/>
    <s v=""/>
    <x v="1"/>
  </r>
  <r>
    <n v="3"/>
    <n v="155015"/>
    <x v="3"/>
    <n v="3153"/>
    <n v="0"/>
    <n v="60"/>
    <n v="19"/>
    <x v="14"/>
    <n v="0"/>
    <s v=""/>
    <x v="1"/>
  </r>
  <r>
    <n v="3"/>
    <n v="155015"/>
    <x v="3"/>
    <n v="3153"/>
    <n v="0"/>
    <n v="60"/>
    <n v="20"/>
    <x v="14"/>
    <n v="0"/>
    <s v=""/>
    <x v="1"/>
  </r>
  <r>
    <n v="3"/>
    <n v="155015"/>
    <x v="3"/>
    <n v="3153"/>
    <n v="0"/>
    <n v="60"/>
    <n v="21"/>
    <x v="14"/>
    <n v="0"/>
    <s v=""/>
    <x v="1"/>
  </r>
  <r>
    <n v="3"/>
    <n v="155015"/>
    <x v="3"/>
    <n v="3153"/>
    <n v="0"/>
    <n v="60"/>
    <n v="22"/>
    <x v="14"/>
    <n v="0"/>
    <s v=""/>
    <x v="1"/>
  </r>
  <r>
    <n v="3"/>
    <n v="155015"/>
    <x v="3"/>
    <n v="3153"/>
    <n v="0"/>
    <n v="60"/>
    <n v="23"/>
    <x v="14"/>
    <n v="0"/>
    <s v=""/>
    <x v="1"/>
  </r>
  <r>
    <n v="3"/>
    <n v="155015"/>
    <x v="3"/>
    <n v="3153"/>
    <n v="0"/>
    <n v="60"/>
    <n v="24"/>
    <x v="14"/>
    <n v="0"/>
    <s v=""/>
    <x v="1"/>
  </r>
  <r>
    <n v="3"/>
    <n v="155015"/>
    <x v="3"/>
    <n v="3153"/>
    <n v="0"/>
    <n v="60"/>
    <n v="25"/>
    <x v="14"/>
    <n v="0"/>
    <s v=""/>
    <x v="1"/>
  </r>
  <r>
    <n v="3"/>
    <n v="155015"/>
    <x v="3"/>
    <n v="3153"/>
    <n v="0"/>
    <n v="60"/>
    <n v="26"/>
    <x v="14"/>
    <n v="0"/>
    <s v=""/>
    <x v="1"/>
  </r>
  <r>
    <n v="3"/>
    <n v="155015"/>
    <x v="3"/>
    <n v="3153"/>
    <n v="0"/>
    <n v="60"/>
    <n v="27"/>
    <x v="14"/>
    <n v="0"/>
    <s v=""/>
    <x v="1"/>
  </r>
  <r>
    <n v="3"/>
    <n v="155015"/>
    <x v="3"/>
    <n v="3153"/>
    <n v="0"/>
    <n v="60"/>
    <n v="28"/>
    <x v="14"/>
    <n v="0"/>
    <s v=""/>
    <x v="1"/>
  </r>
  <r>
    <n v="3"/>
    <n v="155015"/>
    <x v="3"/>
    <n v="3153"/>
    <n v="0"/>
    <n v="60"/>
    <n v="29"/>
    <x v="14"/>
    <n v="0"/>
    <s v=""/>
    <x v="1"/>
  </r>
  <r>
    <n v="3"/>
    <n v="155015"/>
    <x v="3"/>
    <n v="3153"/>
    <n v="0"/>
    <n v="60"/>
    <n v="30"/>
    <x v="14"/>
    <n v="0"/>
    <s v=""/>
    <x v="1"/>
  </r>
  <r>
    <n v="3"/>
    <n v="155015"/>
    <x v="3"/>
    <n v="3153"/>
    <n v="0"/>
    <n v="60"/>
    <n v="16"/>
    <x v="12"/>
    <n v="41546764"/>
    <n v="41546764"/>
    <x v="2"/>
  </r>
  <r>
    <n v="3"/>
    <n v="155015"/>
    <x v="3"/>
    <n v="3153"/>
    <n v="0"/>
    <n v="60"/>
    <n v="6"/>
    <x v="18"/>
    <n v="43209367"/>
    <n v="43209367"/>
    <x v="1"/>
  </r>
  <r>
    <n v="4"/>
    <n v="164012"/>
    <x v="4"/>
    <n v="1910"/>
    <n v="0"/>
    <n v="60"/>
    <n v="1"/>
    <x v="1"/>
    <n v="0"/>
    <s v=""/>
    <x v="1"/>
  </r>
  <r>
    <n v="4"/>
    <n v="164012"/>
    <x v="4"/>
    <n v="1910"/>
    <n v="0"/>
    <n v="60"/>
    <n v="2"/>
    <x v="2"/>
    <n v="0"/>
    <s v=""/>
    <x v="1"/>
  </r>
  <r>
    <n v="4"/>
    <n v="164012"/>
    <x v="4"/>
    <n v="1910"/>
    <n v="0"/>
    <n v="60"/>
    <n v="3"/>
    <x v="3"/>
    <n v="0"/>
    <s v=""/>
    <x v="1"/>
  </r>
  <r>
    <n v="4"/>
    <n v="164012"/>
    <x v="4"/>
    <n v="1910"/>
    <n v="0"/>
    <n v="60"/>
    <n v="4"/>
    <x v="4"/>
    <n v="0"/>
    <s v=""/>
    <x v="1"/>
  </r>
  <r>
    <n v="4"/>
    <n v="164012"/>
    <x v="4"/>
    <n v="1910"/>
    <n v="0"/>
    <n v="60"/>
    <n v="5"/>
    <x v="5"/>
    <n v="0"/>
    <s v=""/>
    <x v="1"/>
  </r>
  <r>
    <n v="4"/>
    <n v="164012"/>
    <x v="4"/>
    <n v="1910"/>
    <n v="0"/>
    <n v="60"/>
    <n v="7"/>
    <x v="6"/>
    <n v="0"/>
    <s v=""/>
    <x v="1"/>
  </r>
  <r>
    <n v="4"/>
    <n v="164012"/>
    <x v="4"/>
    <n v="1910"/>
    <n v="0"/>
    <n v="60"/>
    <n v="8"/>
    <x v="15"/>
    <n v="0"/>
    <s v=""/>
    <x v="1"/>
  </r>
  <r>
    <n v="4"/>
    <n v="164012"/>
    <x v="4"/>
    <n v="1910"/>
    <n v="0"/>
    <n v="60"/>
    <n v="9"/>
    <x v="17"/>
    <n v="0"/>
    <s v=""/>
    <x v="1"/>
  </r>
  <r>
    <n v="4"/>
    <n v="164012"/>
    <x v="4"/>
    <n v="1910"/>
    <n v="0"/>
    <n v="60"/>
    <n v="10"/>
    <x v="7"/>
    <n v="0"/>
    <s v=""/>
    <x v="1"/>
  </r>
  <r>
    <n v="4"/>
    <n v="164012"/>
    <x v="4"/>
    <n v="1910"/>
    <n v="0"/>
    <n v="60"/>
    <n v="11"/>
    <x v="8"/>
    <n v="0"/>
    <s v=""/>
    <x v="1"/>
  </r>
  <r>
    <n v="4"/>
    <n v="164012"/>
    <x v="4"/>
    <n v="1910"/>
    <n v="0"/>
    <n v="60"/>
    <n v="12"/>
    <x v="9"/>
    <n v="0"/>
    <s v=""/>
    <x v="1"/>
  </r>
  <r>
    <n v="4"/>
    <n v="164012"/>
    <x v="4"/>
    <n v="1910"/>
    <n v="0"/>
    <n v="60"/>
    <n v="13"/>
    <x v="10"/>
    <n v="0"/>
    <s v=""/>
    <x v="1"/>
  </r>
  <r>
    <n v="4"/>
    <n v="164012"/>
    <x v="4"/>
    <n v="1910"/>
    <n v="0"/>
    <n v="60"/>
    <n v="14"/>
    <x v="11"/>
    <n v="0"/>
    <s v=""/>
    <x v="1"/>
  </r>
  <r>
    <n v="4"/>
    <n v="164012"/>
    <x v="4"/>
    <n v="1910"/>
    <n v="0"/>
    <n v="60"/>
    <n v="15"/>
    <x v="16"/>
    <n v="0"/>
    <s v=""/>
    <x v="1"/>
  </r>
  <r>
    <n v="4"/>
    <n v="164012"/>
    <x v="4"/>
    <n v="1910"/>
    <n v="0"/>
    <n v="60"/>
    <n v="17"/>
    <x v="13"/>
    <n v="0"/>
    <s v=""/>
    <x v="1"/>
  </r>
  <r>
    <n v="4"/>
    <n v="164012"/>
    <x v="4"/>
    <n v="1910"/>
    <n v="0"/>
    <n v="60"/>
    <n v="18"/>
    <x v="14"/>
    <n v="0"/>
    <s v=""/>
    <x v="1"/>
  </r>
  <r>
    <n v="4"/>
    <n v="164012"/>
    <x v="4"/>
    <n v="1910"/>
    <n v="0"/>
    <n v="60"/>
    <n v="19"/>
    <x v="14"/>
    <n v="0"/>
    <s v=""/>
    <x v="1"/>
  </r>
  <r>
    <n v="4"/>
    <n v="164012"/>
    <x v="4"/>
    <n v="1910"/>
    <n v="0"/>
    <n v="60"/>
    <n v="20"/>
    <x v="14"/>
    <n v="0"/>
    <s v=""/>
    <x v="1"/>
  </r>
  <r>
    <n v="4"/>
    <n v="164012"/>
    <x v="4"/>
    <n v="1910"/>
    <n v="0"/>
    <n v="60"/>
    <n v="21"/>
    <x v="14"/>
    <n v="0"/>
    <s v=""/>
    <x v="1"/>
  </r>
  <r>
    <n v="4"/>
    <n v="164012"/>
    <x v="4"/>
    <n v="1910"/>
    <n v="0"/>
    <n v="60"/>
    <n v="22"/>
    <x v="14"/>
    <n v="0"/>
    <s v=""/>
    <x v="1"/>
  </r>
  <r>
    <n v="4"/>
    <n v="164012"/>
    <x v="4"/>
    <n v="1910"/>
    <n v="0"/>
    <n v="60"/>
    <n v="23"/>
    <x v="14"/>
    <n v="0"/>
    <s v=""/>
    <x v="1"/>
  </r>
  <r>
    <n v="4"/>
    <n v="164012"/>
    <x v="4"/>
    <n v="1910"/>
    <n v="0"/>
    <n v="60"/>
    <n v="24"/>
    <x v="14"/>
    <n v="0"/>
    <s v=""/>
    <x v="1"/>
  </r>
  <r>
    <n v="4"/>
    <n v="164012"/>
    <x v="4"/>
    <n v="1910"/>
    <n v="0"/>
    <n v="60"/>
    <n v="25"/>
    <x v="14"/>
    <n v="0"/>
    <s v=""/>
    <x v="1"/>
  </r>
  <r>
    <n v="4"/>
    <n v="164012"/>
    <x v="4"/>
    <n v="1910"/>
    <n v="0"/>
    <n v="60"/>
    <n v="26"/>
    <x v="14"/>
    <n v="0"/>
    <s v=""/>
    <x v="1"/>
  </r>
  <r>
    <n v="4"/>
    <n v="164012"/>
    <x v="4"/>
    <n v="1910"/>
    <n v="0"/>
    <n v="60"/>
    <n v="27"/>
    <x v="14"/>
    <n v="0"/>
    <s v=""/>
    <x v="1"/>
  </r>
  <r>
    <n v="4"/>
    <n v="164012"/>
    <x v="4"/>
    <n v="1910"/>
    <n v="0"/>
    <n v="60"/>
    <n v="28"/>
    <x v="14"/>
    <n v="0"/>
    <s v=""/>
    <x v="1"/>
  </r>
  <r>
    <n v="4"/>
    <n v="164012"/>
    <x v="4"/>
    <n v="1910"/>
    <n v="0"/>
    <n v="60"/>
    <n v="29"/>
    <x v="14"/>
    <n v="0"/>
    <s v=""/>
    <x v="1"/>
  </r>
  <r>
    <n v="4"/>
    <n v="164012"/>
    <x v="4"/>
    <n v="1910"/>
    <n v="0"/>
    <n v="60"/>
    <n v="30"/>
    <x v="14"/>
    <n v="0"/>
    <s v=""/>
    <x v="1"/>
  </r>
  <r>
    <n v="4"/>
    <n v="164012"/>
    <x v="4"/>
    <n v="1910"/>
    <n v="0"/>
    <n v="60"/>
    <n v="16"/>
    <x v="12"/>
    <n v="27047290"/>
    <n v="27047290"/>
    <x v="2"/>
  </r>
  <r>
    <n v="4"/>
    <n v="164012"/>
    <x v="4"/>
    <n v="1910"/>
    <n v="0"/>
    <n v="60"/>
    <n v="6"/>
    <x v="18"/>
    <n v="40881395"/>
    <n v="40881395"/>
    <x v="1"/>
  </r>
  <r>
    <n v="5"/>
    <n v="179208"/>
    <x v="5"/>
    <n v="3600"/>
    <n v="0"/>
    <n v="60"/>
    <n v="1"/>
    <x v="1"/>
    <n v="0"/>
    <s v=""/>
    <x v="1"/>
  </r>
  <r>
    <n v="5"/>
    <n v="179208"/>
    <x v="5"/>
    <n v="3600"/>
    <n v="0"/>
    <n v="60"/>
    <n v="2"/>
    <x v="2"/>
    <n v="0"/>
    <s v=""/>
    <x v="1"/>
  </r>
  <r>
    <n v="5"/>
    <n v="179208"/>
    <x v="5"/>
    <n v="3600"/>
    <n v="0"/>
    <n v="60"/>
    <n v="4"/>
    <x v="4"/>
    <n v="0"/>
    <s v=""/>
    <x v="1"/>
  </r>
  <r>
    <n v="5"/>
    <n v="179208"/>
    <x v="5"/>
    <n v="3600"/>
    <n v="0"/>
    <n v="60"/>
    <n v="7"/>
    <x v="6"/>
    <n v="0"/>
    <s v=""/>
    <x v="1"/>
  </r>
  <r>
    <n v="5"/>
    <n v="179208"/>
    <x v="5"/>
    <n v="3600"/>
    <n v="0"/>
    <n v="60"/>
    <n v="8"/>
    <x v="15"/>
    <n v="0"/>
    <s v=""/>
    <x v="1"/>
  </r>
  <r>
    <n v="5"/>
    <n v="179208"/>
    <x v="5"/>
    <n v="3600"/>
    <n v="0"/>
    <n v="60"/>
    <n v="9"/>
    <x v="17"/>
    <n v="0"/>
    <s v=""/>
    <x v="1"/>
  </r>
  <r>
    <n v="5"/>
    <n v="179208"/>
    <x v="5"/>
    <n v="3600"/>
    <n v="0"/>
    <n v="60"/>
    <n v="11"/>
    <x v="8"/>
    <n v="0"/>
    <s v=""/>
    <x v="1"/>
  </r>
  <r>
    <n v="5"/>
    <n v="179208"/>
    <x v="5"/>
    <n v="3600"/>
    <n v="0"/>
    <n v="60"/>
    <n v="12"/>
    <x v="9"/>
    <n v="0"/>
    <s v=""/>
    <x v="1"/>
  </r>
  <r>
    <n v="5"/>
    <n v="179208"/>
    <x v="5"/>
    <n v="3600"/>
    <n v="0"/>
    <n v="60"/>
    <n v="13"/>
    <x v="10"/>
    <n v="0"/>
    <s v=""/>
    <x v="1"/>
  </r>
  <r>
    <n v="5"/>
    <n v="179208"/>
    <x v="5"/>
    <n v="3600"/>
    <n v="0"/>
    <n v="60"/>
    <n v="15"/>
    <x v="16"/>
    <n v="0"/>
    <s v=""/>
    <x v="1"/>
  </r>
  <r>
    <n v="5"/>
    <n v="179208"/>
    <x v="5"/>
    <n v="3600"/>
    <n v="0"/>
    <n v="60"/>
    <n v="16"/>
    <x v="12"/>
    <n v="0"/>
    <s v=""/>
    <x v="1"/>
  </r>
  <r>
    <n v="5"/>
    <n v="179208"/>
    <x v="5"/>
    <n v="3600"/>
    <n v="0"/>
    <n v="60"/>
    <n v="18"/>
    <x v="14"/>
    <n v="0"/>
    <s v=""/>
    <x v="1"/>
  </r>
  <r>
    <n v="5"/>
    <n v="179208"/>
    <x v="5"/>
    <n v="3600"/>
    <n v="0"/>
    <n v="60"/>
    <n v="19"/>
    <x v="14"/>
    <n v="0"/>
    <s v=""/>
    <x v="1"/>
  </r>
  <r>
    <n v="5"/>
    <n v="179208"/>
    <x v="5"/>
    <n v="3600"/>
    <n v="0"/>
    <n v="60"/>
    <n v="20"/>
    <x v="14"/>
    <n v="0"/>
    <s v=""/>
    <x v="1"/>
  </r>
  <r>
    <n v="5"/>
    <n v="179208"/>
    <x v="5"/>
    <n v="3600"/>
    <n v="0"/>
    <n v="60"/>
    <n v="21"/>
    <x v="14"/>
    <n v="0"/>
    <s v=""/>
    <x v="1"/>
  </r>
  <r>
    <n v="5"/>
    <n v="179208"/>
    <x v="5"/>
    <n v="3600"/>
    <n v="0"/>
    <n v="60"/>
    <n v="22"/>
    <x v="14"/>
    <n v="0"/>
    <s v=""/>
    <x v="1"/>
  </r>
  <r>
    <n v="5"/>
    <n v="179208"/>
    <x v="5"/>
    <n v="3600"/>
    <n v="0"/>
    <n v="60"/>
    <n v="23"/>
    <x v="14"/>
    <n v="0"/>
    <s v=""/>
    <x v="1"/>
  </r>
  <r>
    <n v="5"/>
    <n v="179208"/>
    <x v="5"/>
    <n v="3600"/>
    <n v="0"/>
    <n v="60"/>
    <n v="24"/>
    <x v="14"/>
    <n v="0"/>
    <s v=""/>
    <x v="1"/>
  </r>
  <r>
    <n v="5"/>
    <n v="179208"/>
    <x v="5"/>
    <n v="3600"/>
    <n v="0"/>
    <n v="60"/>
    <n v="25"/>
    <x v="14"/>
    <n v="0"/>
    <s v=""/>
    <x v="1"/>
  </r>
  <r>
    <n v="5"/>
    <n v="179208"/>
    <x v="5"/>
    <n v="3600"/>
    <n v="0"/>
    <n v="60"/>
    <n v="26"/>
    <x v="14"/>
    <n v="0"/>
    <s v=""/>
    <x v="1"/>
  </r>
  <r>
    <n v="5"/>
    <n v="179208"/>
    <x v="5"/>
    <n v="3600"/>
    <n v="0"/>
    <n v="60"/>
    <n v="27"/>
    <x v="14"/>
    <n v="0"/>
    <s v=""/>
    <x v="1"/>
  </r>
  <r>
    <n v="5"/>
    <n v="179208"/>
    <x v="5"/>
    <n v="3600"/>
    <n v="0"/>
    <n v="60"/>
    <n v="28"/>
    <x v="14"/>
    <n v="0"/>
    <s v=""/>
    <x v="1"/>
  </r>
  <r>
    <n v="5"/>
    <n v="179208"/>
    <x v="5"/>
    <n v="3600"/>
    <n v="0"/>
    <n v="60"/>
    <n v="29"/>
    <x v="14"/>
    <n v="0"/>
    <s v=""/>
    <x v="1"/>
  </r>
  <r>
    <n v="5"/>
    <n v="179208"/>
    <x v="5"/>
    <n v="3600"/>
    <n v="0"/>
    <n v="60"/>
    <n v="30"/>
    <x v="14"/>
    <n v="0"/>
    <s v=""/>
    <x v="1"/>
  </r>
  <r>
    <n v="5"/>
    <n v="179208"/>
    <x v="5"/>
    <n v="3600"/>
    <n v="0"/>
    <n v="60"/>
    <n v="17"/>
    <x v="13"/>
    <n v="21145815"/>
    <n v="21145815"/>
    <x v="2"/>
  </r>
  <r>
    <n v="5"/>
    <n v="179208"/>
    <x v="5"/>
    <n v="3600"/>
    <n v="0"/>
    <n v="60"/>
    <n v="5"/>
    <x v="5"/>
    <n v="24861570"/>
    <n v="24861570"/>
    <x v="1"/>
  </r>
  <r>
    <n v="5"/>
    <n v="179208"/>
    <x v="5"/>
    <n v="3600"/>
    <n v="0"/>
    <n v="60"/>
    <n v="10"/>
    <x v="7"/>
    <n v="25417821"/>
    <n v="25417821"/>
    <x v="1"/>
  </r>
  <r>
    <n v="5"/>
    <n v="179208"/>
    <x v="5"/>
    <n v="3600"/>
    <n v="0"/>
    <n v="60"/>
    <n v="14"/>
    <x v="11"/>
    <n v="26347750"/>
    <n v="26347750"/>
    <x v="1"/>
  </r>
  <r>
    <n v="5"/>
    <n v="179208"/>
    <x v="5"/>
    <n v="3600"/>
    <n v="0"/>
    <n v="60"/>
    <n v="3"/>
    <x v="3"/>
    <n v="26363892"/>
    <n v="26363892"/>
    <x v="1"/>
  </r>
  <r>
    <n v="5"/>
    <n v="179208"/>
    <x v="5"/>
    <n v="3600"/>
    <n v="0"/>
    <n v="60"/>
    <n v="6"/>
    <x v="18"/>
    <n v="34251140"/>
    <n v="34251140"/>
    <x v="1"/>
  </r>
  <r>
    <n v="6"/>
    <n v="181012"/>
    <x v="6"/>
    <n v="2617"/>
    <n v="0"/>
    <n v="60"/>
    <n v="1"/>
    <x v="1"/>
    <n v="0"/>
    <s v=""/>
    <x v="1"/>
  </r>
  <r>
    <n v="6"/>
    <n v="181012"/>
    <x v="6"/>
    <n v="2617"/>
    <n v="0"/>
    <n v="60"/>
    <n v="2"/>
    <x v="2"/>
    <n v="0"/>
    <s v=""/>
    <x v="1"/>
  </r>
  <r>
    <n v="6"/>
    <n v="181012"/>
    <x v="6"/>
    <n v="2617"/>
    <n v="0"/>
    <n v="60"/>
    <n v="3"/>
    <x v="3"/>
    <n v="0"/>
    <s v=""/>
    <x v="1"/>
  </r>
  <r>
    <n v="6"/>
    <n v="181012"/>
    <x v="6"/>
    <n v="2617"/>
    <n v="0"/>
    <n v="60"/>
    <n v="4"/>
    <x v="4"/>
    <n v="0"/>
    <s v=""/>
    <x v="1"/>
  </r>
  <r>
    <n v="6"/>
    <n v="181012"/>
    <x v="6"/>
    <n v="2617"/>
    <n v="0"/>
    <n v="60"/>
    <n v="7"/>
    <x v="6"/>
    <n v="0"/>
    <s v=""/>
    <x v="1"/>
  </r>
  <r>
    <n v="6"/>
    <n v="181012"/>
    <x v="6"/>
    <n v="2617"/>
    <n v="0"/>
    <n v="60"/>
    <n v="8"/>
    <x v="15"/>
    <n v="0"/>
    <s v=""/>
    <x v="1"/>
  </r>
  <r>
    <n v="6"/>
    <n v="181012"/>
    <x v="6"/>
    <n v="2617"/>
    <n v="0"/>
    <n v="60"/>
    <n v="9"/>
    <x v="17"/>
    <n v="0"/>
    <s v=""/>
    <x v="1"/>
  </r>
  <r>
    <n v="6"/>
    <n v="181012"/>
    <x v="6"/>
    <n v="2617"/>
    <n v="0"/>
    <n v="60"/>
    <n v="11"/>
    <x v="8"/>
    <n v="0"/>
    <s v=""/>
    <x v="1"/>
  </r>
  <r>
    <n v="6"/>
    <n v="181012"/>
    <x v="6"/>
    <n v="2617"/>
    <n v="0"/>
    <n v="60"/>
    <n v="12"/>
    <x v="9"/>
    <n v="0"/>
    <s v=""/>
    <x v="1"/>
  </r>
  <r>
    <n v="6"/>
    <n v="181012"/>
    <x v="6"/>
    <n v="2617"/>
    <n v="0"/>
    <n v="60"/>
    <n v="13"/>
    <x v="10"/>
    <n v="0"/>
    <s v=""/>
    <x v="1"/>
  </r>
  <r>
    <n v="6"/>
    <n v="181012"/>
    <x v="6"/>
    <n v="2617"/>
    <n v="0"/>
    <n v="60"/>
    <n v="14"/>
    <x v="11"/>
    <n v="0"/>
    <s v=""/>
    <x v="1"/>
  </r>
  <r>
    <n v="6"/>
    <n v="181012"/>
    <x v="6"/>
    <n v="2617"/>
    <n v="0"/>
    <n v="60"/>
    <n v="15"/>
    <x v="16"/>
    <n v="0"/>
    <s v=""/>
    <x v="1"/>
  </r>
  <r>
    <n v="6"/>
    <n v="181012"/>
    <x v="6"/>
    <n v="2617"/>
    <n v="0"/>
    <n v="60"/>
    <n v="16"/>
    <x v="12"/>
    <n v="0"/>
    <s v=""/>
    <x v="1"/>
  </r>
  <r>
    <n v="6"/>
    <n v="181012"/>
    <x v="6"/>
    <n v="2617"/>
    <n v="0"/>
    <n v="60"/>
    <n v="18"/>
    <x v="14"/>
    <n v="0"/>
    <s v=""/>
    <x v="1"/>
  </r>
  <r>
    <n v="6"/>
    <n v="181012"/>
    <x v="6"/>
    <n v="2617"/>
    <n v="0"/>
    <n v="60"/>
    <n v="19"/>
    <x v="14"/>
    <n v="0"/>
    <s v=""/>
    <x v="1"/>
  </r>
  <r>
    <n v="6"/>
    <n v="181012"/>
    <x v="6"/>
    <n v="2617"/>
    <n v="0"/>
    <n v="60"/>
    <n v="20"/>
    <x v="14"/>
    <n v="0"/>
    <s v=""/>
    <x v="1"/>
  </r>
  <r>
    <n v="6"/>
    <n v="181012"/>
    <x v="6"/>
    <n v="2617"/>
    <n v="0"/>
    <n v="60"/>
    <n v="21"/>
    <x v="14"/>
    <n v="0"/>
    <s v=""/>
    <x v="1"/>
  </r>
  <r>
    <n v="6"/>
    <n v="181012"/>
    <x v="6"/>
    <n v="2617"/>
    <n v="0"/>
    <n v="60"/>
    <n v="22"/>
    <x v="14"/>
    <n v="0"/>
    <s v=""/>
    <x v="1"/>
  </r>
  <r>
    <n v="6"/>
    <n v="181012"/>
    <x v="6"/>
    <n v="2617"/>
    <n v="0"/>
    <n v="60"/>
    <n v="23"/>
    <x v="14"/>
    <n v="0"/>
    <s v=""/>
    <x v="1"/>
  </r>
  <r>
    <n v="6"/>
    <n v="181012"/>
    <x v="6"/>
    <n v="2617"/>
    <n v="0"/>
    <n v="60"/>
    <n v="24"/>
    <x v="14"/>
    <n v="0"/>
    <s v=""/>
    <x v="1"/>
  </r>
  <r>
    <n v="6"/>
    <n v="181012"/>
    <x v="6"/>
    <n v="2617"/>
    <n v="0"/>
    <n v="60"/>
    <n v="25"/>
    <x v="14"/>
    <n v="0"/>
    <s v=""/>
    <x v="1"/>
  </r>
  <r>
    <n v="6"/>
    <n v="181012"/>
    <x v="6"/>
    <n v="2617"/>
    <n v="0"/>
    <n v="60"/>
    <n v="26"/>
    <x v="14"/>
    <n v="0"/>
    <s v=""/>
    <x v="1"/>
  </r>
  <r>
    <n v="6"/>
    <n v="181012"/>
    <x v="6"/>
    <n v="2617"/>
    <n v="0"/>
    <n v="60"/>
    <n v="27"/>
    <x v="14"/>
    <n v="0"/>
    <s v=""/>
    <x v="1"/>
  </r>
  <r>
    <n v="6"/>
    <n v="181012"/>
    <x v="6"/>
    <n v="2617"/>
    <n v="0"/>
    <n v="60"/>
    <n v="28"/>
    <x v="14"/>
    <n v="0"/>
    <s v=""/>
    <x v="1"/>
  </r>
  <r>
    <n v="6"/>
    <n v="181012"/>
    <x v="6"/>
    <n v="2617"/>
    <n v="0"/>
    <n v="60"/>
    <n v="29"/>
    <x v="14"/>
    <n v="0"/>
    <s v=""/>
    <x v="1"/>
  </r>
  <r>
    <n v="6"/>
    <n v="181012"/>
    <x v="6"/>
    <n v="2617"/>
    <n v="0"/>
    <n v="60"/>
    <n v="30"/>
    <x v="14"/>
    <n v="0"/>
    <s v=""/>
    <x v="1"/>
  </r>
  <r>
    <n v="6"/>
    <n v="181012"/>
    <x v="6"/>
    <n v="2617"/>
    <n v="0"/>
    <n v="60"/>
    <n v="17"/>
    <x v="13"/>
    <n v="10663712"/>
    <n v="10663712"/>
    <x v="2"/>
  </r>
  <r>
    <n v="6"/>
    <n v="181012"/>
    <x v="6"/>
    <n v="2617"/>
    <n v="0"/>
    <n v="60"/>
    <n v="5"/>
    <x v="5"/>
    <n v="12839538"/>
    <n v="12839538"/>
    <x v="1"/>
  </r>
  <r>
    <n v="6"/>
    <n v="181012"/>
    <x v="6"/>
    <n v="2617"/>
    <n v="0"/>
    <n v="60"/>
    <n v="10"/>
    <x v="7"/>
    <n v="15066396"/>
    <n v="15066396"/>
    <x v="1"/>
  </r>
  <r>
    <n v="6"/>
    <n v="181012"/>
    <x v="6"/>
    <n v="2617"/>
    <n v="0"/>
    <n v="60"/>
    <n v="6"/>
    <x v="18"/>
    <n v="24966463"/>
    <n v="24966463"/>
    <x v="1"/>
  </r>
  <r>
    <n v="7"/>
    <n v="182007"/>
    <x v="7"/>
    <n v="4422"/>
    <n v="0"/>
    <n v="60"/>
    <n v="2"/>
    <x v="2"/>
    <n v="0"/>
    <s v=""/>
    <x v="1"/>
  </r>
  <r>
    <n v="7"/>
    <n v="182007"/>
    <x v="7"/>
    <n v="4422"/>
    <n v="0"/>
    <n v="60"/>
    <n v="3"/>
    <x v="3"/>
    <n v="0"/>
    <s v=""/>
    <x v="1"/>
  </r>
  <r>
    <n v="7"/>
    <n v="182007"/>
    <x v="7"/>
    <n v="4422"/>
    <n v="0"/>
    <n v="60"/>
    <n v="5"/>
    <x v="5"/>
    <n v="0"/>
    <s v=""/>
    <x v="1"/>
  </r>
  <r>
    <n v="7"/>
    <n v="182007"/>
    <x v="7"/>
    <n v="4422"/>
    <n v="0"/>
    <n v="60"/>
    <n v="7"/>
    <x v="6"/>
    <n v="0"/>
    <s v=""/>
    <x v="1"/>
  </r>
  <r>
    <n v="7"/>
    <n v="182007"/>
    <x v="7"/>
    <n v="4422"/>
    <n v="0"/>
    <n v="60"/>
    <n v="9"/>
    <x v="17"/>
    <n v="0"/>
    <s v=""/>
    <x v="1"/>
  </r>
  <r>
    <n v="7"/>
    <n v="182007"/>
    <x v="7"/>
    <n v="4422"/>
    <n v="0"/>
    <n v="60"/>
    <n v="10"/>
    <x v="7"/>
    <n v="0"/>
    <s v=""/>
    <x v="1"/>
  </r>
  <r>
    <n v="7"/>
    <n v="182007"/>
    <x v="7"/>
    <n v="4422"/>
    <n v="0"/>
    <n v="60"/>
    <n v="11"/>
    <x v="8"/>
    <n v="0"/>
    <s v=""/>
    <x v="1"/>
  </r>
  <r>
    <n v="7"/>
    <n v="182007"/>
    <x v="7"/>
    <n v="4422"/>
    <n v="0"/>
    <n v="60"/>
    <n v="12"/>
    <x v="9"/>
    <n v="0"/>
    <s v=""/>
    <x v="1"/>
  </r>
  <r>
    <n v="7"/>
    <n v="182007"/>
    <x v="7"/>
    <n v="4422"/>
    <n v="0"/>
    <n v="60"/>
    <n v="15"/>
    <x v="16"/>
    <n v="0"/>
    <s v=""/>
    <x v="1"/>
  </r>
  <r>
    <n v="7"/>
    <n v="182007"/>
    <x v="7"/>
    <n v="4422"/>
    <n v="0"/>
    <n v="60"/>
    <n v="16"/>
    <x v="12"/>
    <n v="0"/>
    <s v=""/>
    <x v="1"/>
  </r>
  <r>
    <n v="7"/>
    <n v="182007"/>
    <x v="7"/>
    <n v="4422"/>
    <n v="0"/>
    <n v="60"/>
    <n v="18"/>
    <x v="14"/>
    <n v="0"/>
    <s v=""/>
    <x v="1"/>
  </r>
  <r>
    <n v="7"/>
    <n v="182007"/>
    <x v="7"/>
    <n v="4422"/>
    <n v="0"/>
    <n v="60"/>
    <n v="19"/>
    <x v="14"/>
    <n v="0"/>
    <s v=""/>
    <x v="1"/>
  </r>
  <r>
    <n v="7"/>
    <n v="182007"/>
    <x v="7"/>
    <n v="4422"/>
    <n v="0"/>
    <n v="60"/>
    <n v="20"/>
    <x v="14"/>
    <n v="0"/>
    <s v=""/>
    <x v="1"/>
  </r>
  <r>
    <n v="7"/>
    <n v="182007"/>
    <x v="7"/>
    <n v="4422"/>
    <n v="0"/>
    <n v="60"/>
    <n v="21"/>
    <x v="14"/>
    <n v="0"/>
    <s v=""/>
    <x v="1"/>
  </r>
  <r>
    <n v="7"/>
    <n v="182007"/>
    <x v="7"/>
    <n v="4422"/>
    <n v="0"/>
    <n v="60"/>
    <n v="22"/>
    <x v="14"/>
    <n v="0"/>
    <s v=""/>
    <x v="1"/>
  </r>
  <r>
    <n v="7"/>
    <n v="182007"/>
    <x v="7"/>
    <n v="4422"/>
    <n v="0"/>
    <n v="60"/>
    <n v="23"/>
    <x v="14"/>
    <n v="0"/>
    <s v=""/>
    <x v="1"/>
  </r>
  <r>
    <n v="7"/>
    <n v="182007"/>
    <x v="7"/>
    <n v="4422"/>
    <n v="0"/>
    <n v="60"/>
    <n v="24"/>
    <x v="14"/>
    <n v="0"/>
    <s v=""/>
    <x v="1"/>
  </r>
  <r>
    <n v="7"/>
    <n v="182007"/>
    <x v="7"/>
    <n v="4422"/>
    <n v="0"/>
    <n v="60"/>
    <n v="25"/>
    <x v="14"/>
    <n v="0"/>
    <s v=""/>
    <x v="1"/>
  </r>
  <r>
    <n v="7"/>
    <n v="182007"/>
    <x v="7"/>
    <n v="4422"/>
    <n v="0"/>
    <n v="60"/>
    <n v="26"/>
    <x v="14"/>
    <n v="0"/>
    <s v=""/>
    <x v="1"/>
  </r>
  <r>
    <n v="7"/>
    <n v="182007"/>
    <x v="7"/>
    <n v="4422"/>
    <n v="0"/>
    <n v="60"/>
    <n v="27"/>
    <x v="14"/>
    <n v="0"/>
    <s v=""/>
    <x v="1"/>
  </r>
  <r>
    <n v="7"/>
    <n v="182007"/>
    <x v="7"/>
    <n v="4422"/>
    <n v="0"/>
    <n v="60"/>
    <n v="28"/>
    <x v="14"/>
    <n v="0"/>
    <s v=""/>
    <x v="1"/>
  </r>
  <r>
    <n v="7"/>
    <n v="182007"/>
    <x v="7"/>
    <n v="4422"/>
    <n v="0"/>
    <n v="60"/>
    <n v="29"/>
    <x v="14"/>
    <n v="0"/>
    <s v=""/>
    <x v="1"/>
  </r>
  <r>
    <n v="7"/>
    <n v="182007"/>
    <x v="7"/>
    <n v="4422"/>
    <n v="0"/>
    <n v="60"/>
    <n v="30"/>
    <x v="14"/>
    <n v="0"/>
    <s v=""/>
    <x v="1"/>
  </r>
  <r>
    <n v="7"/>
    <n v="182007"/>
    <x v="7"/>
    <n v="4422"/>
    <n v="0"/>
    <n v="60"/>
    <n v="17"/>
    <x v="13"/>
    <n v="38353077"/>
    <n v="38353077"/>
    <x v="2"/>
  </r>
  <r>
    <n v="7"/>
    <n v="182007"/>
    <x v="7"/>
    <n v="4422"/>
    <n v="0"/>
    <n v="60"/>
    <n v="13"/>
    <x v="10"/>
    <n v="43905120"/>
    <n v="43905120"/>
    <x v="1"/>
  </r>
  <r>
    <n v="7"/>
    <n v="182007"/>
    <x v="7"/>
    <n v="4422"/>
    <n v="0"/>
    <n v="60"/>
    <n v="4"/>
    <x v="4"/>
    <n v="44971675"/>
    <n v="44971675"/>
    <x v="1"/>
  </r>
  <r>
    <n v="7"/>
    <n v="182007"/>
    <x v="7"/>
    <n v="4422"/>
    <n v="0"/>
    <n v="60"/>
    <n v="8"/>
    <x v="15"/>
    <n v="47460478"/>
    <n v="47460478"/>
    <x v="1"/>
  </r>
  <r>
    <n v="7"/>
    <n v="182007"/>
    <x v="7"/>
    <n v="4422"/>
    <n v="0"/>
    <n v="60"/>
    <n v="14"/>
    <x v="11"/>
    <n v="47619428"/>
    <n v="47619428"/>
    <x v="1"/>
  </r>
  <r>
    <n v="7"/>
    <n v="182007"/>
    <x v="7"/>
    <n v="4422"/>
    <n v="0"/>
    <n v="60"/>
    <n v="1"/>
    <x v="1"/>
    <n v="48759960"/>
    <n v="48759960"/>
    <x v="1"/>
  </r>
  <r>
    <n v="7"/>
    <n v="182007"/>
    <x v="7"/>
    <n v="4422"/>
    <n v="0"/>
    <n v="60"/>
    <n v="6"/>
    <x v="18"/>
    <n v="64166135"/>
    <n v="64166135"/>
    <x v="1"/>
  </r>
  <r>
    <n v="8"/>
    <n v="194004"/>
    <x v="8"/>
    <n v="2438"/>
    <n v="0"/>
    <n v="60"/>
    <n v="1"/>
    <x v="1"/>
    <n v="0"/>
    <s v=""/>
    <x v="1"/>
  </r>
  <r>
    <n v="8"/>
    <n v="194004"/>
    <x v="8"/>
    <n v="2438"/>
    <n v="0"/>
    <n v="60"/>
    <n v="2"/>
    <x v="2"/>
    <n v="0"/>
    <s v=""/>
    <x v="1"/>
  </r>
  <r>
    <n v="8"/>
    <n v="194004"/>
    <x v="8"/>
    <n v="2438"/>
    <n v="0"/>
    <n v="60"/>
    <n v="3"/>
    <x v="3"/>
    <n v="0"/>
    <s v=""/>
    <x v="1"/>
  </r>
  <r>
    <n v="8"/>
    <n v="194004"/>
    <x v="8"/>
    <n v="2438"/>
    <n v="0"/>
    <n v="60"/>
    <n v="4"/>
    <x v="4"/>
    <n v="0"/>
    <s v=""/>
    <x v="1"/>
  </r>
  <r>
    <n v="8"/>
    <n v="194004"/>
    <x v="8"/>
    <n v="2438"/>
    <n v="0"/>
    <n v="60"/>
    <n v="5"/>
    <x v="5"/>
    <n v="0"/>
    <s v=""/>
    <x v="1"/>
  </r>
  <r>
    <n v="8"/>
    <n v="194004"/>
    <x v="8"/>
    <n v="2438"/>
    <n v="0"/>
    <n v="60"/>
    <n v="8"/>
    <x v="15"/>
    <n v="0"/>
    <s v=""/>
    <x v="1"/>
  </r>
  <r>
    <n v="8"/>
    <n v="194004"/>
    <x v="8"/>
    <n v="2438"/>
    <n v="0"/>
    <n v="60"/>
    <n v="9"/>
    <x v="17"/>
    <n v="0"/>
    <s v=""/>
    <x v="1"/>
  </r>
  <r>
    <n v="8"/>
    <n v="194004"/>
    <x v="8"/>
    <n v="2438"/>
    <n v="0"/>
    <n v="60"/>
    <n v="10"/>
    <x v="7"/>
    <n v="0"/>
    <s v=""/>
    <x v="1"/>
  </r>
  <r>
    <n v="8"/>
    <n v="194004"/>
    <x v="8"/>
    <n v="2438"/>
    <n v="0"/>
    <n v="60"/>
    <n v="11"/>
    <x v="8"/>
    <n v="0"/>
    <s v=""/>
    <x v="1"/>
  </r>
  <r>
    <n v="8"/>
    <n v="194004"/>
    <x v="8"/>
    <n v="2438"/>
    <n v="0"/>
    <n v="60"/>
    <n v="12"/>
    <x v="9"/>
    <n v="0"/>
    <s v=""/>
    <x v="1"/>
  </r>
  <r>
    <n v="8"/>
    <n v="194004"/>
    <x v="8"/>
    <n v="2438"/>
    <n v="0"/>
    <n v="60"/>
    <n v="13"/>
    <x v="10"/>
    <n v="0"/>
    <s v=""/>
    <x v="1"/>
  </r>
  <r>
    <n v="8"/>
    <n v="194004"/>
    <x v="8"/>
    <n v="2438"/>
    <n v="0"/>
    <n v="60"/>
    <n v="14"/>
    <x v="11"/>
    <n v="0"/>
    <s v=""/>
    <x v="1"/>
  </r>
  <r>
    <n v="8"/>
    <n v="194004"/>
    <x v="8"/>
    <n v="2438"/>
    <n v="0"/>
    <n v="60"/>
    <n v="15"/>
    <x v="16"/>
    <n v="0"/>
    <s v=""/>
    <x v="1"/>
  </r>
  <r>
    <n v="8"/>
    <n v="194004"/>
    <x v="8"/>
    <n v="2438"/>
    <n v="0"/>
    <n v="60"/>
    <n v="16"/>
    <x v="12"/>
    <n v="0"/>
    <s v=""/>
    <x v="1"/>
  </r>
  <r>
    <n v="8"/>
    <n v="194004"/>
    <x v="8"/>
    <n v="2438"/>
    <n v="0"/>
    <n v="60"/>
    <n v="17"/>
    <x v="13"/>
    <n v="0"/>
    <s v=""/>
    <x v="1"/>
  </r>
  <r>
    <n v="8"/>
    <n v="194004"/>
    <x v="8"/>
    <n v="2438"/>
    <n v="0"/>
    <n v="60"/>
    <n v="18"/>
    <x v="14"/>
    <n v="0"/>
    <s v=""/>
    <x v="1"/>
  </r>
  <r>
    <n v="8"/>
    <n v="194004"/>
    <x v="8"/>
    <n v="2438"/>
    <n v="0"/>
    <n v="60"/>
    <n v="19"/>
    <x v="14"/>
    <n v="0"/>
    <s v=""/>
    <x v="1"/>
  </r>
  <r>
    <n v="8"/>
    <n v="194004"/>
    <x v="8"/>
    <n v="2438"/>
    <n v="0"/>
    <n v="60"/>
    <n v="20"/>
    <x v="14"/>
    <n v="0"/>
    <s v=""/>
    <x v="1"/>
  </r>
  <r>
    <n v="8"/>
    <n v="194004"/>
    <x v="8"/>
    <n v="2438"/>
    <n v="0"/>
    <n v="60"/>
    <n v="21"/>
    <x v="14"/>
    <n v="0"/>
    <s v=""/>
    <x v="1"/>
  </r>
  <r>
    <n v="8"/>
    <n v="194004"/>
    <x v="8"/>
    <n v="2438"/>
    <n v="0"/>
    <n v="60"/>
    <n v="22"/>
    <x v="14"/>
    <n v="0"/>
    <s v=""/>
    <x v="1"/>
  </r>
  <r>
    <n v="8"/>
    <n v="194004"/>
    <x v="8"/>
    <n v="2438"/>
    <n v="0"/>
    <n v="60"/>
    <n v="23"/>
    <x v="14"/>
    <n v="0"/>
    <s v=""/>
    <x v="1"/>
  </r>
  <r>
    <n v="8"/>
    <n v="194004"/>
    <x v="8"/>
    <n v="2438"/>
    <n v="0"/>
    <n v="60"/>
    <n v="24"/>
    <x v="14"/>
    <n v="0"/>
    <s v=""/>
    <x v="1"/>
  </r>
  <r>
    <n v="8"/>
    <n v="194004"/>
    <x v="8"/>
    <n v="2438"/>
    <n v="0"/>
    <n v="60"/>
    <n v="25"/>
    <x v="14"/>
    <n v="0"/>
    <s v=""/>
    <x v="1"/>
  </r>
  <r>
    <n v="8"/>
    <n v="194004"/>
    <x v="8"/>
    <n v="2438"/>
    <n v="0"/>
    <n v="60"/>
    <n v="26"/>
    <x v="14"/>
    <n v="0"/>
    <s v=""/>
    <x v="1"/>
  </r>
  <r>
    <n v="8"/>
    <n v="194004"/>
    <x v="8"/>
    <n v="2438"/>
    <n v="0"/>
    <n v="60"/>
    <n v="27"/>
    <x v="14"/>
    <n v="0"/>
    <s v=""/>
    <x v="1"/>
  </r>
  <r>
    <n v="8"/>
    <n v="194004"/>
    <x v="8"/>
    <n v="2438"/>
    <n v="0"/>
    <n v="60"/>
    <n v="28"/>
    <x v="14"/>
    <n v="0"/>
    <s v=""/>
    <x v="1"/>
  </r>
  <r>
    <n v="8"/>
    <n v="194004"/>
    <x v="8"/>
    <n v="2438"/>
    <n v="0"/>
    <n v="60"/>
    <n v="29"/>
    <x v="14"/>
    <n v="0"/>
    <s v=""/>
    <x v="1"/>
  </r>
  <r>
    <n v="8"/>
    <n v="194004"/>
    <x v="8"/>
    <n v="2438"/>
    <n v="0"/>
    <n v="60"/>
    <n v="30"/>
    <x v="14"/>
    <n v="0"/>
    <s v=""/>
    <x v="1"/>
  </r>
  <r>
    <n v="8"/>
    <n v="194004"/>
    <x v="8"/>
    <n v="2438"/>
    <n v="0"/>
    <n v="60"/>
    <n v="7"/>
    <x v="6"/>
    <n v="25911886"/>
    <n v="25911886"/>
    <x v="2"/>
  </r>
  <r>
    <n v="8"/>
    <n v="194004"/>
    <x v="8"/>
    <n v="2438"/>
    <n v="0"/>
    <n v="60"/>
    <n v="6"/>
    <x v="18"/>
    <n v="34717650"/>
    <n v="34717650"/>
    <x v="1"/>
  </r>
  <r>
    <n v="9"/>
    <n v="212048"/>
    <x v="9"/>
    <n v="1196"/>
    <n v="0"/>
    <n v="60"/>
    <n v="1"/>
    <x v="1"/>
    <n v="0"/>
    <s v=""/>
    <x v="1"/>
  </r>
  <r>
    <n v="9"/>
    <n v="212048"/>
    <x v="9"/>
    <n v="1196"/>
    <n v="0"/>
    <n v="60"/>
    <n v="2"/>
    <x v="2"/>
    <n v="0"/>
    <s v=""/>
    <x v="1"/>
  </r>
  <r>
    <n v="9"/>
    <n v="212048"/>
    <x v="9"/>
    <n v="1196"/>
    <n v="0"/>
    <n v="60"/>
    <n v="3"/>
    <x v="3"/>
    <n v="0"/>
    <s v=""/>
    <x v="1"/>
  </r>
  <r>
    <n v="9"/>
    <n v="212048"/>
    <x v="9"/>
    <n v="1196"/>
    <n v="0"/>
    <n v="60"/>
    <n v="4"/>
    <x v="4"/>
    <n v="0"/>
    <s v=""/>
    <x v="1"/>
  </r>
  <r>
    <n v="9"/>
    <n v="212048"/>
    <x v="9"/>
    <n v="1196"/>
    <n v="0"/>
    <n v="60"/>
    <n v="7"/>
    <x v="6"/>
    <n v="0"/>
    <s v=""/>
    <x v="1"/>
  </r>
  <r>
    <n v="9"/>
    <n v="212048"/>
    <x v="9"/>
    <n v="1196"/>
    <n v="0"/>
    <n v="60"/>
    <n v="9"/>
    <x v="17"/>
    <n v="0"/>
    <s v=""/>
    <x v="1"/>
  </r>
  <r>
    <n v="9"/>
    <n v="212048"/>
    <x v="9"/>
    <n v="1196"/>
    <n v="0"/>
    <n v="60"/>
    <n v="10"/>
    <x v="7"/>
    <n v="0"/>
    <s v=""/>
    <x v="1"/>
  </r>
  <r>
    <n v="9"/>
    <n v="212048"/>
    <x v="9"/>
    <n v="1196"/>
    <n v="0"/>
    <n v="60"/>
    <n v="11"/>
    <x v="8"/>
    <n v="0"/>
    <s v=""/>
    <x v="1"/>
  </r>
  <r>
    <n v="9"/>
    <n v="212048"/>
    <x v="9"/>
    <n v="1196"/>
    <n v="0"/>
    <n v="60"/>
    <n v="12"/>
    <x v="9"/>
    <n v="0"/>
    <s v=""/>
    <x v="1"/>
  </r>
  <r>
    <n v="9"/>
    <n v="212048"/>
    <x v="9"/>
    <n v="1196"/>
    <n v="0"/>
    <n v="60"/>
    <n v="13"/>
    <x v="10"/>
    <n v="0"/>
    <s v=""/>
    <x v="1"/>
  </r>
  <r>
    <n v="9"/>
    <n v="212048"/>
    <x v="9"/>
    <n v="1196"/>
    <n v="0"/>
    <n v="60"/>
    <n v="14"/>
    <x v="11"/>
    <n v="0"/>
    <s v=""/>
    <x v="1"/>
  </r>
  <r>
    <n v="9"/>
    <n v="212048"/>
    <x v="9"/>
    <n v="1196"/>
    <n v="0"/>
    <n v="60"/>
    <n v="15"/>
    <x v="16"/>
    <n v="0"/>
    <s v=""/>
    <x v="1"/>
  </r>
  <r>
    <n v="9"/>
    <n v="212048"/>
    <x v="9"/>
    <n v="1196"/>
    <n v="0"/>
    <n v="60"/>
    <n v="16"/>
    <x v="12"/>
    <n v="0"/>
    <s v=""/>
    <x v="1"/>
  </r>
  <r>
    <n v="9"/>
    <n v="212048"/>
    <x v="9"/>
    <n v="1196"/>
    <n v="0"/>
    <n v="60"/>
    <n v="17"/>
    <x v="13"/>
    <n v="0"/>
    <s v=""/>
    <x v="1"/>
  </r>
  <r>
    <n v="9"/>
    <n v="212048"/>
    <x v="9"/>
    <n v="1196"/>
    <n v="0"/>
    <n v="60"/>
    <n v="18"/>
    <x v="14"/>
    <n v="0"/>
    <s v=""/>
    <x v="1"/>
  </r>
  <r>
    <n v="9"/>
    <n v="212048"/>
    <x v="9"/>
    <n v="1196"/>
    <n v="0"/>
    <n v="60"/>
    <n v="19"/>
    <x v="14"/>
    <n v="0"/>
    <s v=""/>
    <x v="1"/>
  </r>
  <r>
    <n v="9"/>
    <n v="212048"/>
    <x v="9"/>
    <n v="1196"/>
    <n v="0"/>
    <n v="60"/>
    <n v="20"/>
    <x v="14"/>
    <n v="0"/>
    <s v=""/>
    <x v="1"/>
  </r>
  <r>
    <n v="9"/>
    <n v="212048"/>
    <x v="9"/>
    <n v="1196"/>
    <n v="0"/>
    <n v="60"/>
    <n v="21"/>
    <x v="14"/>
    <n v="0"/>
    <s v=""/>
    <x v="1"/>
  </r>
  <r>
    <n v="9"/>
    <n v="212048"/>
    <x v="9"/>
    <n v="1196"/>
    <n v="0"/>
    <n v="60"/>
    <n v="22"/>
    <x v="14"/>
    <n v="0"/>
    <s v=""/>
    <x v="1"/>
  </r>
  <r>
    <n v="9"/>
    <n v="212048"/>
    <x v="9"/>
    <n v="1196"/>
    <n v="0"/>
    <n v="60"/>
    <n v="23"/>
    <x v="14"/>
    <n v="0"/>
    <s v=""/>
    <x v="1"/>
  </r>
  <r>
    <n v="9"/>
    <n v="212048"/>
    <x v="9"/>
    <n v="1196"/>
    <n v="0"/>
    <n v="60"/>
    <n v="24"/>
    <x v="14"/>
    <n v="0"/>
    <s v=""/>
    <x v="1"/>
  </r>
  <r>
    <n v="9"/>
    <n v="212048"/>
    <x v="9"/>
    <n v="1196"/>
    <n v="0"/>
    <n v="60"/>
    <n v="25"/>
    <x v="14"/>
    <n v="0"/>
    <s v=""/>
    <x v="1"/>
  </r>
  <r>
    <n v="9"/>
    <n v="212048"/>
    <x v="9"/>
    <n v="1196"/>
    <n v="0"/>
    <n v="60"/>
    <n v="26"/>
    <x v="14"/>
    <n v="0"/>
    <s v=""/>
    <x v="1"/>
  </r>
  <r>
    <n v="9"/>
    <n v="212048"/>
    <x v="9"/>
    <n v="1196"/>
    <n v="0"/>
    <n v="60"/>
    <n v="27"/>
    <x v="14"/>
    <n v="0"/>
    <s v=""/>
    <x v="1"/>
  </r>
  <r>
    <n v="9"/>
    <n v="212048"/>
    <x v="9"/>
    <n v="1196"/>
    <n v="0"/>
    <n v="60"/>
    <n v="28"/>
    <x v="14"/>
    <n v="0"/>
    <s v=""/>
    <x v="1"/>
  </r>
  <r>
    <n v="9"/>
    <n v="212048"/>
    <x v="9"/>
    <n v="1196"/>
    <n v="0"/>
    <n v="60"/>
    <n v="29"/>
    <x v="14"/>
    <n v="0"/>
    <s v=""/>
    <x v="1"/>
  </r>
  <r>
    <n v="9"/>
    <n v="212048"/>
    <x v="9"/>
    <n v="1196"/>
    <n v="0"/>
    <n v="60"/>
    <n v="30"/>
    <x v="14"/>
    <n v="0"/>
    <s v=""/>
    <x v="1"/>
  </r>
  <r>
    <n v="9"/>
    <n v="212048"/>
    <x v="9"/>
    <n v="1196"/>
    <n v="0"/>
    <n v="60"/>
    <n v="5"/>
    <x v="5"/>
    <n v="22170380"/>
    <n v="22170380"/>
    <x v="2"/>
  </r>
  <r>
    <n v="9"/>
    <n v="212048"/>
    <x v="9"/>
    <n v="1196"/>
    <n v="0"/>
    <n v="60"/>
    <n v="8"/>
    <x v="15"/>
    <n v="23437680"/>
    <n v="23437680"/>
    <x v="1"/>
  </r>
  <r>
    <n v="9"/>
    <n v="212048"/>
    <x v="9"/>
    <n v="1196"/>
    <n v="0"/>
    <n v="60"/>
    <n v="6"/>
    <x v="18"/>
    <n v="31336629"/>
    <n v="31336629"/>
    <x v="1"/>
  </r>
  <r>
    <n v="10"/>
    <n v="226101"/>
    <x v="10"/>
    <n v="3394"/>
    <n v="0"/>
    <n v="60"/>
    <n v="1"/>
    <x v="1"/>
    <n v="0"/>
    <s v=""/>
    <x v="1"/>
  </r>
  <r>
    <n v="10"/>
    <n v="226101"/>
    <x v="10"/>
    <n v="3394"/>
    <n v="0"/>
    <n v="60"/>
    <n v="9"/>
    <x v="17"/>
    <n v="0"/>
    <s v=""/>
    <x v="1"/>
  </r>
  <r>
    <n v="10"/>
    <n v="226101"/>
    <x v="10"/>
    <n v="3394"/>
    <n v="0"/>
    <n v="60"/>
    <n v="11"/>
    <x v="8"/>
    <n v="0"/>
    <s v=""/>
    <x v="1"/>
  </r>
  <r>
    <n v="10"/>
    <n v="226101"/>
    <x v="10"/>
    <n v="3394"/>
    <n v="0"/>
    <n v="60"/>
    <n v="12"/>
    <x v="9"/>
    <n v="0"/>
    <s v=""/>
    <x v="1"/>
  </r>
  <r>
    <n v="10"/>
    <n v="226101"/>
    <x v="10"/>
    <n v="3394"/>
    <n v="0"/>
    <n v="60"/>
    <n v="13"/>
    <x v="10"/>
    <n v="0"/>
    <s v=""/>
    <x v="1"/>
  </r>
  <r>
    <n v="10"/>
    <n v="226101"/>
    <x v="10"/>
    <n v="3394"/>
    <n v="0"/>
    <n v="60"/>
    <n v="14"/>
    <x v="11"/>
    <n v="0"/>
    <s v=""/>
    <x v="1"/>
  </r>
  <r>
    <n v="10"/>
    <n v="226101"/>
    <x v="10"/>
    <n v="3394"/>
    <n v="0"/>
    <n v="60"/>
    <n v="15"/>
    <x v="16"/>
    <n v="0"/>
    <s v=""/>
    <x v="1"/>
  </r>
  <r>
    <n v="10"/>
    <n v="226101"/>
    <x v="10"/>
    <n v="3394"/>
    <n v="0"/>
    <n v="60"/>
    <n v="16"/>
    <x v="12"/>
    <n v="0"/>
    <s v=""/>
    <x v="1"/>
  </r>
  <r>
    <n v="10"/>
    <n v="226101"/>
    <x v="10"/>
    <n v="3394"/>
    <n v="0"/>
    <n v="60"/>
    <n v="17"/>
    <x v="13"/>
    <n v="0"/>
    <s v=""/>
    <x v="1"/>
  </r>
  <r>
    <n v="10"/>
    <n v="226101"/>
    <x v="10"/>
    <n v="3394"/>
    <n v="0"/>
    <n v="60"/>
    <n v="18"/>
    <x v="14"/>
    <n v="0"/>
    <s v=""/>
    <x v="1"/>
  </r>
  <r>
    <n v="10"/>
    <n v="226101"/>
    <x v="10"/>
    <n v="3394"/>
    <n v="0"/>
    <n v="60"/>
    <n v="19"/>
    <x v="14"/>
    <n v="0"/>
    <s v=""/>
    <x v="1"/>
  </r>
  <r>
    <n v="10"/>
    <n v="226101"/>
    <x v="10"/>
    <n v="3394"/>
    <n v="0"/>
    <n v="60"/>
    <n v="20"/>
    <x v="14"/>
    <n v="0"/>
    <s v=""/>
    <x v="1"/>
  </r>
  <r>
    <n v="10"/>
    <n v="226101"/>
    <x v="10"/>
    <n v="3394"/>
    <n v="0"/>
    <n v="60"/>
    <n v="21"/>
    <x v="14"/>
    <n v="0"/>
    <s v=""/>
    <x v="1"/>
  </r>
  <r>
    <n v="10"/>
    <n v="226101"/>
    <x v="10"/>
    <n v="3394"/>
    <n v="0"/>
    <n v="60"/>
    <n v="22"/>
    <x v="14"/>
    <n v="0"/>
    <s v=""/>
    <x v="1"/>
  </r>
  <r>
    <n v="10"/>
    <n v="226101"/>
    <x v="10"/>
    <n v="3394"/>
    <n v="0"/>
    <n v="60"/>
    <n v="23"/>
    <x v="14"/>
    <n v="0"/>
    <s v=""/>
    <x v="1"/>
  </r>
  <r>
    <n v="10"/>
    <n v="226101"/>
    <x v="10"/>
    <n v="3394"/>
    <n v="0"/>
    <n v="60"/>
    <n v="24"/>
    <x v="14"/>
    <n v="0"/>
    <s v=""/>
    <x v="1"/>
  </r>
  <r>
    <n v="10"/>
    <n v="226101"/>
    <x v="10"/>
    <n v="3394"/>
    <n v="0"/>
    <n v="60"/>
    <n v="25"/>
    <x v="14"/>
    <n v="0"/>
    <s v=""/>
    <x v="1"/>
  </r>
  <r>
    <n v="10"/>
    <n v="226101"/>
    <x v="10"/>
    <n v="3394"/>
    <n v="0"/>
    <n v="60"/>
    <n v="26"/>
    <x v="14"/>
    <n v="0"/>
    <s v=""/>
    <x v="1"/>
  </r>
  <r>
    <n v="10"/>
    <n v="226101"/>
    <x v="10"/>
    <n v="3394"/>
    <n v="0"/>
    <n v="60"/>
    <n v="27"/>
    <x v="14"/>
    <n v="0"/>
    <s v=""/>
    <x v="1"/>
  </r>
  <r>
    <n v="10"/>
    <n v="226101"/>
    <x v="10"/>
    <n v="3394"/>
    <n v="0"/>
    <n v="60"/>
    <n v="28"/>
    <x v="14"/>
    <n v="0"/>
    <s v=""/>
    <x v="1"/>
  </r>
  <r>
    <n v="10"/>
    <n v="226101"/>
    <x v="10"/>
    <n v="3394"/>
    <n v="0"/>
    <n v="60"/>
    <n v="29"/>
    <x v="14"/>
    <n v="0"/>
    <s v=""/>
    <x v="1"/>
  </r>
  <r>
    <n v="10"/>
    <n v="226101"/>
    <x v="10"/>
    <n v="3394"/>
    <n v="0"/>
    <n v="60"/>
    <n v="30"/>
    <x v="14"/>
    <n v="0"/>
    <s v=""/>
    <x v="1"/>
  </r>
  <r>
    <n v="10"/>
    <n v="226101"/>
    <x v="10"/>
    <n v="3394"/>
    <n v="0"/>
    <n v="60"/>
    <n v="4"/>
    <x v="4"/>
    <n v="34253640"/>
    <n v="34253640"/>
    <x v="2"/>
  </r>
  <r>
    <n v="10"/>
    <n v="226101"/>
    <x v="10"/>
    <n v="3394"/>
    <n v="0"/>
    <n v="60"/>
    <n v="2"/>
    <x v="2"/>
    <n v="36920250"/>
    <n v="36920250"/>
    <x v="1"/>
  </r>
  <r>
    <n v="10"/>
    <n v="226101"/>
    <x v="10"/>
    <n v="3394"/>
    <n v="0"/>
    <n v="60"/>
    <n v="5"/>
    <x v="5"/>
    <n v="37087650"/>
    <n v="37087650"/>
    <x v="1"/>
  </r>
  <r>
    <n v="10"/>
    <n v="226101"/>
    <x v="10"/>
    <n v="3394"/>
    <n v="0"/>
    <n v="60"/>
    <n v="8"/>
    <x v="15"/>
    <n v="40868750"/>
    <n v="40868750"/>
    <x v="1"/>
  </r>
  <r>
    <n v="10"/>
    <n v="226101"/>
    <x v="10"/>
    <n v="3394"/>
    <n v="0"/>
    <n v="60"/>
    <n v="10"/>
    <x v="7"/>
    <n v="42324492"/>
    <n v="42324492"/>
    <x v="1"/>
  </r>
  <r>
    <n v="10"/>
    <n v="226101"/>
    <x v="10"/>
    <n v="3394"/>
    <n v="0"/>
    <n v="60"/>
    <n v="7"/>
    <x v="6"/>
    <n v="46381572"/>
    <n v="46381572"/>
    <x v="1"/>
  </r>
  <r>
    <n v="10"/>
    <n v="226101"/>
    <x v="10"/>
    <n v="3394"/>
    <n v="0"/>
    <n v="60"/>
    <n v="3"/>
    <x v="3"/>
    <n v="52154440"/>
    <n v="52154440"/>
    <x v="1"/>
  </r>
  <r>
    <n v="10"/>
    <n v="226101"/>
    <x v="10"/>
    <n v="3394"/>
    <n v="0"/>
    <n v="60"/>
    <n v="6"/>
    <x v="18"/>
    <n v="67436300"/>
    <n v="67436300"/>
    <x v="1"/>
  </r>
  <r>
    <n v="11"/>
    <n v="226101"/>
    <x v="11"/>
    <n v="5050"/>
    <n v="0"/>
    <n v="60"/>
    <n v="1"/>
    <x v="1"/>
    <n v="0"/>
    <s v=""/>
    <x v="1"/>
  </r>
  <r>
    <n v="11"/>
    <n v="226101"/>
    <x v="11"/>
    <n v="5050"/>
    <n v="0"/>
    <n v="60"/>
    <n v="2"/>
    <x v="2"/>
    <n v="0"/>
    <s v=""/>
    <x v="1"/>
  </r>
  <r>
    <n v="11"/>
    <n v="226101"/>
    <x v="11"/>
    <n v="5050"/>
    <n v="0"/>
    <n v="60"/>
    <n v="3"/>
    <x v="3"/>
    <n v="0"/>
    <s v=""/>
    <x v="1"/>
  </r>
  <r>
    <n v="11"/>
    <n v="226101"/>
    <x v="11"/>
    <n v="5050"/>
    <n v="0"/>
    <n v="60"/>
    <n v="5"/>
    <x v="5"/>
    <n v="0"/>
    <s v=""/>
    <x v="1"/>
  </r>
  <r>
    <n v="11"/>
    <n v="226101"/>
    <x v="11"/>
    <n v="5050"/>
    <n v="0"/>
    <n v="60"/>
    <n v="9"/>
    <x v="17"/>
    <n v="0"/>
    <s v=""/>
    <x v="1"/>
  </r>
  <r>
    <n v="11"/>
    <n v="226101"/>
    <x v="11"/>
    <n v="5050"/>
    <n v="0"/>
    <n v="60"/>
    <n v="10"/>
    <x v="7"/>
    <n v="0"/>
    <s v=""/>
    <x v="1"/>
  </r>
  <r>
    <n v="11"/>
    <n v="226101"/>
    <x v="11"/>
    <n v="5050"/>
    <n v="0"/>
    <n v="60"/>
    <n v="11"/>
    <x v="8"/>
    <n v="0"/>
    <s v=""/>
    <x v="1"/>
  </r>
  <r>
    <n v="11"/>
    <n v="226101"/>
    <x v="11"/>
    <n v="5050"/>
    <n v="0"/>
    <n v="60"/>
    <n v="12"/>
    <x v="9"/>
    <n v="0"/>
    <s v=""/>
    <x v="1"/>
  </r>
  <r>
    <n v="11"/>
    <n v="226101"/>
    <x v="11"/>
    <n v="5050"/>
    <n v="0"/>
    <n v="60"/>
    <n v="15"/>
    <x v="16"/>
    <n v="0"/>
    <s v=""/>
    <x v="1"/>
  </r>
  <r>
    <n v="11"/>
    <n v="226101"/>
    <x v="11"/>
    <n v="5050"/>
    <n v="0"/>
    <n v="60"/>
    <n v="16"/>
    <x v="12"/>
    <n v="0"/>
    <s v=""/>
    <x v="1"/>
  </r>
  <r>
    <n v="11"/>
    <n v="226101"/>
    <x v="11"/>
    <n v="5050"/>
    <n v="0"/>
    <n v="60"/>
    <n v="17"/>
    <x v="13"/>
    <n v="0"/>
    <s v=""/>
    <x v="1"/>
  </r>
  <r>
    <n v="11"/>
    <n v="226101"/>
    <x v="11"/>
    <n v="5050"/>
    <n v="0"/>
    <n v="60"/>
    <n v="18"/>
    <x v="14"/>
    <n v="0"/>
    <s v=""/>
    <x v="1"/>
  </r>
  <r>
    <n v="11"/>
    <n v="226101"/>
    <x v="11"/>
    <n v="5050"/>
    <n v="0"/>
    <n v="60"/>
    <n v="19"/>
    <x v="14"/>
    <n v="0"/>
    <s v=""/>
    <x v="1"/>
  </r>
  <r>
    <n v="11"/>
    <n v="226101"/>
    <x v="11"/>
    <n v="5050"/>
    <n v="0"/>
    <n v="60"/>
    <n v="20"/>
    <x v="14"/>
    <n v="0"/>
    <s v=""/>
    <x v="1"/>
  </r>
  <r>
    <n v="11"/>
    <n v="226101"/>
    <x v="11"/>
    <n v="5050"/>
    <n v="0"/>
    <n v="60"/>
    <n v="21"/>
    <x v="14"/>
    <n v="0"/>
    <s v=""/>
    <x v="1"/>
  </r>
  <r>
    <n v="11"/>
    <n v="226101"/>
    <x v="11"/>
    <n v="5050"/>
    <n v="0"/>
    <n v="60"/>
    <n v="22"/>
    <x v="14"/>
    <n v="0"/>
    <s v=""/>
    <x v="1"/>
  </r>
  <r>
    <n v="11"/>
    <n v="226101"/>
    <x v="11"/>
    <n v="5050"/>
    <n v="0"/>
    <n v="60"/>
    <n v="23"/>
    <x v="14"/>
    <n v="0"/>
    <s v=""/>
    <x v="1"/>
  </r>
  <r>
    <n v="11"/>
    <n v="226101"/>
    <x v="11"/>
    <n v="5050"/>
    <n v="0"/>
    <n v="60"/>
    <n v="24"/>
    <x v="14"/>
    <n v="0"/>
    <s v=""/>
    <x v="1"/>
  </r>
  <r>
    <n v="11"/>
    <n v="226101"/>
    <x v="11"/>
    <n v="5050"/>
    <n v="0"/>
    <n v="60"/>
    <n v="25"/>
    <x v="14"/>
    <n v="0"/>
    <s v=""/>
    <x v="1"/>
  </r>
  <r>
    <n v="11"/>
    <n v="226101"/>
    <x v="11"/>
    <n v="5050"/>
    <n v="0"/>
    <n v="60"/>
    <n v="26"/>
    <x v="14"/>
    <n v="0"/>
    <s v=""/>
    <x v="1"/>
  </r>
  <r>
    <n v="11"/>
    <n v="226101"/>
    <x v="11"/>
    <n v="5050"/>
    <n v="0"/>
    <n v="60"/>
    <n v="27"/>
    <x v="14"/>
    <n v="0"/>
    <s v=""/>
    <x v="1"/>
  </r>
  <r>
    <n v="11"/>
    <n v="226101"/>
    <x v="11"/>
    <n v="5050"/>
    <n v="0"/>
    <n v="60"/>
    <n v="28"/>
    <x v="14"/>
    <n v="0"/>
    <s v=""/>
    <x v="1"/>
  </r>
  <r>
    <n v="11"/>
    <n v="226101"/>
    <x v="11"/>
    <n v="5050"/>
    <n v="0"/>
    <n v="60"/>
    <n v="29"/>
    <x v="14"/>
    <n v="0"/>
    <s v=""/>
    <x v="1"/>
  </r>
  <r>
    <n v="11"/>
    <n v="226101"/>
    <x v="11"/>
    <n v="5050"/>
    <n v="0"/>
    <n v="60"/>
    <n v="30"/>
    <x v="14"/>
    <n v="0"/>
    <s v=""/>
    <x v="1"/>
  </r>
  <r>
    <n v="11"/>
    <n v="226101"/>
    <x v="11"/>
    <n v="5050"/>
    <n v="0"/>
    <n v="60"/>
    <n v="4"/>
    <x v="4"/>
    <n v="43155045"/>
    <n v="43155045"/>
    <x v="2"/>
  </r>
  <r>
    <n v="11"/>
    <n v="226101"/>
    <x v="11"/>
    <n v="5050"/>
    <n v="0"/>
    <n v="60"/>
    <n v="13"/>
    <x v="10"/>
    <n v="43775425"/>
    <n v="43775425"/>
    <x v="1"/>
  </r>
  <r>
    <n v="11"/>
    <n v="226101"/>
    <x v="11"/>
    <n v="5050"/>
    <n v="0"/>
    <n v="60"/>
    <n v="14"/>
    <x v="11"/>
    <n v="46234435"/>
    <n v="46234435"/>
    <x v="1"/>
  </r>
  <r>
    <n v="11"/>
    <n v="226101"/>
    <x v="11"/>
    <n v="5050"/>
    <n v="0"/>
    <n v="60"/>
    <n v="8"/>
    <x v="15"/>
    <n v="46247200"/>
    <n v="46247200"/>
    <x v="1"/>
  </r>
  <r>
    <n v="11"/>
    <n v="226101"/>
    <x v="11"/>
    <n v="5050"/>
    <n v="0"/>
    <n v="60"/>
    <n v="7"/>
    <x v="6"/>
    <n v="58809656"/>
    <n v="58809656"/>
    <x v="1"/>
  </r>
  <r>
    <n v="11"/>
    <n v="226101"/>
    <x v="11"/>
    <n v="5050"/>
    <n v="0"/>
    <n v="60"/>
    <n v="6"/>
    <x v="18"/>
    <n v="74619850"/>
    <n v="74619850"/>
    <x v="1"/>
  </r>
  <r>
    <n v="12"/>
    <n v="226101"/>
    <x v="12"/>
    <n v="1629"/>
    <n v="0"/>
    <n v="60"/>
    <n v="1"/>
    <x v="1"/>
    <n v="0"/>
    <s v=""/>
    <x v="1"/>
  </r>
  <r>
    <n v="12"/>
    <n v="226101"/>
    <x v="12"/>
    <n v="1629"/>
    <n v="0"/>
    <n v="60"/>
    <n v="2"/>
    <x v="2"/>
    <n v="0"/>
    <s v=""/>
    <x v="1"/>
  </r>
  <r>
    <n v="12"/>
    <n v="226101"/>
    <x v="12"/>
    <n v="1629"/>
    <n v="0"/>
    <n v="60"/>
    <n v="3"/>
    <x v="3"/>
    <n v="0"/>
    <s v=""/>
    <x v="1"/>
  </r>
  <r>
    <n v="12"/>
    <n v="226101"/>
    <x v="12"/>
    <n v="1629"/>
    <n v="0"/>
    <n v="60"/>
    <n v="4"/>
    <x v="4"/>
    <n v="0"/>
    <s v=""/>
    <x v="1"/>
  </r>
  <r>
    <n v="12"/>
    <n v="226101"/>
    <x v="12"/>
    <n v="1629"/>
    <n v="0"/>
    <n v="60"/>
    <n v="5"/>
    <x v="5"/>
    <n v="0"/>
    <s v=""/>
    <x v="1"/>
  </r>
  <r>
    <n v="12"/>
    <n v="226101"/>
    <x v="12"/>
    <n v="1629"/>
    <n v="0"/>
    <n v="60"/>
    <n v="7"/>
    <x v="6"/>
    <n v="0"/>
    <s v=""/>
    <x v="1"/>
  </r>
  <r>
    <n v="12"/>
    <n v="226101"/>
    <x v="12"/>
    <n v="1629"/>
    <n v="0"/>
    <n v="60"/>
    <n v="8"/>
    <x v="15"/>
    <n v="0"/>
    <s v=""/>
    <x v="1"/>
  </r>
  <r>
    <n v="12"/>
    <n v="226101"/>
    <x v="12"/>
    <n v="1629"/>
    <n v="0"/>
    <n v="60"/>
    <n v="9"/>
    <x v="17"/>
    <n v="0"/>
    <s v=""/>
    <x v="1"/>
  </r>
  <r>
    <n v="12"/>
    <n v="226101"/>
    <x v="12"/>
    <n v="1629"/>
    <n v="0"/>
    <n v="60"/>
    <n v="10"/>
    <x v="7"/>
    <n v="0"/>
    <s v=""/>
    <x v="1"/>
  </r>
  <r>
    <n v="12"/>
    <n v="226101"/>
    <x v="12"/>
    <n v="1629"/>
    <n v="0"/>
    <n v="60"/>
    <n v="11"/>
    <x v="8"/>
    <n v="0"/>
    <s v=""/>
    <x v="1"/>
  </r>
  <r>
    <n v="12"/>
    <n v="226101"/>
    <x v="12"/>
    <n v="1629"/>
    <n v="0"/>
    <n v="60"/>
    <n v="12"/>
    <x v="9"/>
    <n v="0"/>
    <s v=""/>
    <x v="1"/>
  </r>
  <r>
    <n v="12"/>
    <n v="226101"/>
    <x v="12"/>
    <n v="1629"/>
    <n v="0"/>
    <n v="60"/>
    <n v="13"/>
    <x v="10"/>
    <n v="0"/>
    <s v=""/>
    <x v="1"/>
  </r>
  <r>
    <n v="12"/>
    <n v="226101"/>
    <x v="12"/>
    <n v="1629"/>
    <n v="0"/>
    <n v="60"/>
    <n v="14"/>
    <x v="11"/>
    <n v="0"/>
    <s v=""/>
    <x v="1"/>
  </r>
  <r>
    <n v="12"/>
    <n v="226101"/>
    <x v="12"/>
    <n v="1629"/>
    <n v="0"/>
    <n v="60"/>
    <n v="15"/>
    <x v="16"/>
    <n v="0"/>
    <s v=""/>
    <x v="1"/>
  </r>
  <r>
    <n v="12"/>
    <n v="226101"/>
    <x v="12"/>
    <n v="1629"/>
    <n v="0"/>
    <n v="60"/>
    <n v="16"/>
    <x v="12"/>
    <n v="0"/>
    <s v=""/>
    <x v="1"/>
  </r>
  <r>
    <n v="12"/>
    <n v="226101"/>
    <x v="12"/>
    <n v="1629"/>
    <n v="0"/>
    <n v="60"/>
    <n v="17"/>
    <x v="13"/>
    <n v="0"/>
    <s v=""/>
    <x v="1"/>
  </r>
  <r>
    <n v="12"/>
    <n v="226101"/>
    <x v="12"/>
    <n v="1629"/>
    <n v="0"/>
    <n v="60"/>
    <n v="18"/>
    <x v="14"/>
    <n v="0"/>
    <s v=""/>
    <x v="1"/>
  </r>
  <r>
    <n v="12"/>
    <n v="226101"/>
    <x v="12"/>
    <n v="1629"/>
    <n v="0"/>
    <n v="60"/>
    <n v="19"/>
    <x v="14"/>
    <n v="0"/>
    <s v=""/>
    <x v="1"/>
  </r>
  <r>
    <n v="12"/>
    <n v="226101"/>
    <x v="12"/>
    <n v="1629"/>
    <n v="0"/>
    <n v="60"/>
    <n v="20"/>
    <x v="14"/>
    <n v="0"/>
    <s v=""/>
    <x v="1"/>
  </r>
  <r>
    <n v="12"/>
    <n v="226101"/>
    <x v="12"/>
    <n v="1629"/>
    <n v="0"/>
    <n v="60"/>
    <n v="21"/>
    <x v="14"/>
    <n v="0"/>
    <s v=""/>
    <x v="1"/>
  </r>
  <r>
    <n v="12"/>
    <n v="226101"/>
    <x v="12"/>
    <n v="1629"/>
    <n v="0"/>
    <n v="60"/>
    <n v="22"/>
    <x v="14"/>
    <n v="0"/>
    <s v=""/>
    <x v="1"/>
  </r>
  <r>
    <n v="12"/>
    <n v="226101"/>
    <x v="12"/>
    <n v="1629"/>
    <n v="0"/>
    <n v="60"/>
    <n v="23"/>
    <x v="14"/>
    <n v="0"/>
    <s v=""/>
    <x v="1"/>
  </r>
  <r>
    <n v="12"/>
    <n v="226101"/>
    <x v="12"/>
    <n v="1629"/>
    <n v="0"/>
    <n v="60"/>
    <n v="24"/>
    <x v="14"/>
    <n v="0"/>
    <s v=""/>
    <x v="1"/>
  </r>
  <r>
    <n v="12"/>
    <n v="226101"/>
    <x v="12"/>
    <n v="1629"/>
    <n v="0"/>
    <n v="60"/>
    <n v="25"/>
    <x v="14"/>
    <n v="0"/>
    <s v=""/>
    <x v="1"/>
  </r>
  <r>
    <n v="12"/>
    <n v="226101"/>
    <x v="12"/>
    <n v="1629"/>
    <n v="0"/>
    <n v="60"/>
    <n v="26"/>
    <x v="14"/>
    <n v="0"/>
    <s v=""/>
    <x v="1"/>
  </r>
  <r>
    <n v="12"/>
    <n v="226101"/>
    <x v="12"/>
    <n v="1629"/>
    <n v="0"/>
    <n v="60"/>
    <n v="27"/>
    <x v="14"/>
    <n v="0"/>
    <s v=""/>
    <x v="1"/>
  </r>
  <r>
    <n v="12"/>
    <n v="226101"/>
    <x v="12"/>
    <n v="1629"/>
    <n v="0"/>
    <n v="60"/>
    <n v="28"/>
    <x v="14"/>
    <n v="0"/>
    <s v=""/>
    <x v="1"/>
  </r>
  <r>
    <n v="12"/>
    <n v="226101"/>
    <x v="12"/>
    <n v="1629"/>
    <n v="0"/>
    <n v="60"/>
    <n v="29"/>
    <x v="14"/>
    <n v="0"/>
    <s v=""/>
    <x v="1"/>
  </r>
  <r>
    <n v="12"/>
    <n v="226101"/>
    <x v="12"/>
    <n v="1629"/>
    <n v="0"/>
    <n v="60"/>
    <n v="30"/>
    <x v="14"/>
    <n v="0"/>
    <s v=""/>
    <x v="1"/>
  </r>
  <r>
    <n v="12"/>
    <n v="226101"/>
    <x v="12"/>
    <n v="1629"/>
    <n v="0"/>
    <n v="60"/>
    <n v="6"/>
    <x v="18"/>
    <n v="23902975"/>
    <n v="23902975"/>
    <x v="2"/>
  </r>
  <r>
    <n v="13"/>
    <n v="226101"/>
    <x v="13"/>
    <n v="1527"/>
    <n v="0"/>
    <n v="60"/>
    <n v="1"/>
    <x v="1"/>
    <n v="0"/>
    <s v=""/>
    <x v="1"/>
  </r>
  <r>
    <n v="13"/>
    <n v="226101"/>
    <x v="13"/>
    <n v="1527"/>
    <n v="0"/>
    <n v="60"/>
    <n v="2"/>
    <x v="2"/>
    <n v="0"/>
    <s v=""/>
    <x v="1"/>
  </r>
  <r>
    <n v="13"/>
    <n v="226101"/>
    <x v="13"/>
    <n v="1527"/>
    <n v="0"/>
    <n v="60"/>
    <n v="3"/>
    <x v="3"/>
    <n v="0"/>
    <s v=""/>
    <x v="1"/>
  </r>
  <r>
    <n v="13"/>
    <n v="226101"/>
    <x v="13"/>
    <n v="1527"/>
    <n v="0"/>
    <n v="60"/>
    <n v="4"/>
    <x v="4"/>
    <n v="0"/>
    <s v=""/>
    <x v="1"/>
  </r>
  <r>
    <n v="13"/>
    <n v="226101"/>
    <x v="13"/>
    <n v="1527"/>
    <n v="0"/>
    <n v="60"/>
    <n v="5"/>
    <x v="5"/>
    <n v="0"/>
    <s v=""/>
    <x v="1"/>
  </r>
  <r>
    <n v="13"/>
    <n v="226101"/>
    <x v="13"/>
    <n v="1527"/>
    <n v="0"/>
    <n v="60"/>
    <n v="7"/>
    <x v="6"/>
    <n v="0"/>
    <s v=""/>
    <x v="1"/>
  </r>
  <r>
    <n v="13"/>
    <n v="226101"/>
    <x v="13"/>
    <n v="1527"/>
    <n v="0"/>
    <n v="60"/>
    <n v="8"/>
    <x v="15"/>
    <n v="0"/>
    <s v=""/>
    <x v="1"/>
  </r>
  <r>
    <n v="13"/>
    <n v="226101"/>
    <x v="13"/>
    <n v="1527"/>
    <n v="0"/>
    <n v="60"/>
    <n v="9"/>
    <x v="17"/>
    <n v="0"/>
    <s v=""/>
    <x v="1"/>
  </r>
  <r>
    <n v="13"/>
    <n v="226101"/>
    <x v="13"/>
    <n v="1527"/>
    <n v="0"/>
    <n v="60"/>
    <n v="10"/>
    <x v="7"/>
    <n v="0"/>
    <s v=""/>
    <x v="1"/>
  </r>
  <r>
    <n v="13"/>
    <n v="226101"/>
    <x v="13"/>
    <n v="1527"/>
    <n v="0"/>
    <n v="60"/>
    <n v="11"/>
    <x v="8"/>
    <n v="0"/>
    <s v=""/>
    <x v="1"/>
  </r>
  <r>
    <n v="13"/>
    <n v="226101"/>
    <x v="13"/>
    <n v="1527"/>
    <n v="0"/>
    <n v="60"/>
    <n v="12"/>
    <x v="9"/>
    <n v="0"/>
    <s v=""/>
    <x v="1"/>
  </r>
  <r>
    <n v="13"/>
    <n v="226101"/>
    <x v="13"/>
    <n v="1527"/>
    <n v="0"/>
    <n v="60"/>
    <n v="13"/>
    <x v="10"/>
    <n v="0"/>
    <s v=""/>
    <x v="1"/>
  </r>
  <r>
    <n v="13"/>
    <n v="226101"/>
    <x v="13"/>
    <n v="1527"/>
    <n v="0"/>
    <n v="60"/>
    <n v="14"/>
    <x v="11"/>
    <n v="0"/>
    <s v=""/>
    <x v="1"/>
  </r>
  <r>
    <n v="13"/>
    <n v="226101"/>
    <x v="13"/>
    <n v="1527"/>
    <n v="0"/>
    <n v="60"/>
    <n v="15"/>
    <x v="16"/>
    <n v="0"/>
    <s v=""/>
    <x v="1"/>
  </r>
  <r>
    <n v="13"/>
    <n v="226101"/>
    <x v="13"/>
    <n v="1527"/>
    <n v="0"/>
    <n v="60"/>
    <n v="16"/>
    <x v="12"/>
    <n v="0"/>
    <s v=""/>
    <x v="1"/>
  </r>
  <r>
    <n v="13"/>
    <n v="226101"/>
    <x v="13"/>
    <n v="1527"/>
    <n v="0"/>
    <n v="60"/>
    <n v="17"/>
    <x v="13"/>
    <n v="0"/>
    <s v=""/>
    <x v="1"/>
  </r>
  <r>
    <n v="13"/>
    <n v="226101"/>
    <x v="13"/>
    <n v="1527"/>
    <n v="0"/>
    <n v="60"/>
    <n v="18"/>
    <x v="14"/>
    <n v="0"/>
    <s v=""/>
    <x v="1"/>
  </r>
  <r>
    <n v="13"/>
    <n v="226101"/>
    <x v="13"/>
    <n v="1527"/>
    <n v="0"/>
    <n v="60"/>
    <n v="19"/>
    <x v="14"/>
    <n v="0"/>
    <s v=""/>
    <x v="1"/>
  </r>
  <r>
    <n v="13"/>
    <n v="226101"/>
    <x v="13"/>
    <n v="1527"/>
    <n v="0"/>
    <n v="60"/>
    <n v="20"/>
    <x v="14"/>
    <n v="0"/>
    <s v=""/>
    <x v="1"/>
  </r>
  <r>
    <n v="13"/>
    <n v="226101"/>
    <x v="13"/>
    <n v="1527"/>
    <n v="0"/>
    <n v="60"/>
    <n v="21"/>
    <x v="14"/>
    <n v="0"/>
    <s v=""/>
    <x v="1"/>
  </r>
  <r>
    <n v="13"/>
    <n v="226101"/>
    <x v="13"/>
    <n v="1527"/>
    <n v="0"/>
    <n v="60"/>
    <n v="22"/>
    <x v="14"/>
    <n v="0"/>
    <s v=""/>
    <x v="1"/>
  </r>
  <r>
    <n v="13"/>
    <n v="226101"/>
    <x v="13"/>
    <n v="1527"/>
    <n v="0"/>
    <n v="60"/>
    <n v="23"/>
    <x v="14"/>
    <n v="0"/>
    <s v=""/>
    <x v="1"/>
  </r>
  <r>
    <n v="13"/>
    <n v="226101"/>
    <x v="13"/>
    <n v="1527"/>
    <n v="0"/>
    <n v="60"/>
    <n v="24"/>
    <x v="14"/>
    <n v="0"/>
    <s v=""/>
    <x v="1"/>
  </r>
  <r>
    <n v="13"/>
    <n v="226101"/>
    <x v="13"/>
    <n v="1527"/>
    <n v="0"/>
    <n v="60"/>
    <n v="25"/>
    <x v="14"/>
    <n v="0"/>
    <s v=""/>
    <x v="1"/>
  </r>
  <r>
    <n v="13"/>
    <n v="226101"/>
    <x v="13"/>
    <n v="1527"/>
    <n v="0"/>
    <n v="60"/>
    <n v="26"/>
    <x v="14"/>
    <n v="0"/>
    <s v=""/>
    <x v="1"/>
  </r>
  <r>
    <n v="13"/>
    <n v="226101"/>
    <x v="13"/>
    <n v="1527"/>
    <n v="0"/>
    <n v="60"/>
    <n v="27"/>
    <x v="14"/>
    <n v="0"/>
    <s v=""/>
    <x v="1"/>
  </r>
  <r>
    <n v="13"/>
    <n v="226101"/>
    <x v="13"/>
    <n v="1527"/>
    <n v="0"/>
    <n v="60"/>
    <n v="28"/>
    <x v="14"/>
    <n v="0"/>
    <s v=""/>
    <x v="1"/>
  </r>
  <r>
    <n v="13"/>
    <n v="226101"/>
    <x v="13"/>
    <n v="1527"/>
    <n v="0"/>
    <n v="60"/>
    <n v="29"/>
    <x v="14"/>
    <n v="0"/>
    <s v=""/>
    <x v="1"/>
  </r>
  <r>
    <n v="13"/>
    <n v="226101"/>
    <x v="13"/>
    <n v="1527"/>
    <n v="0"/>
    <n v="60"/>
    <n v="30"/>
    <x v="14"/>
    <n v="0"/>
    <s v=""/>
    <x v="1"/>
  </r>
  <r>
    <n v="13"/>
    <n v="226101"/>
    <x v="13"/>
    <n v="1527"/>
    <n v="0"/>
    <n v="60"/>
    <n v="6"/>
    <x v="18"/>
    <n v="23715415"/>
    <n v="23715415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1">
  <r>
    <m/>
    <m/>
    <x v="0"/>
    <m/>
    <m/>
    <m/>
    <m/>
    <x v="0"/>
    <m/>
    <m/>
    <x v="0"/>
  </r>
  <r>
    <n v="1"/>
    <n v="109052"/>
    <x v="1"/>
    <n v="2139"/>
    <n v="32522"/>
    <n v="60"/>
    <n v="15"/>
    <x v="1"/>
    <n v="-12415960"/>
    <n v="-12415960"/>
    <x v="1"/>
  </r>
  <r>
    <n v="1"/>
    <n v="109052"/>
    <x v="1"/>
    <n v="2139"/>
    <n v="32522"/>
    <n v="60"/>
    <n v="11"/>
    <x v="2"/>
    <n v="-10978015"/>
    <n v="-10978015"/>
    <x v="2"/>
  </r>
  <r>
    <n v="1"/>
    <n v="109052"/>
    <x v="1"/>
    <n v="2139"/>
    <n v="32522"/>
    <n v="60"/>
    <n v="9"/>
    <x v="3"/>
    <n v="-3841600"/>
    <n v="-3841600"/>
    <x v="2"/>
  </r>
  <r>
    <n v="1"/>
    <n v="109052"/>
    <x v="1"/>
    <n v="2139"/>
    <n v="32522"/>
    <n v="60"/>
    <n v="17"/>
    <x v="4"/>
    <n v="0"/>
    <s v=""/>
    <x v="2"/>
  </r>
  <r>
    <n v="1"/>
    <n v="109052"/>
    <x v="1"/>
    <n v="2139"/>
    <n v="32522"/>
    <n v="60"/>
    <n v="16"/>
    <x v="5"/>
    <n v="0"/>
    <s v=""/>
    <x v="2"/>
  </r>
  <r>
    <n v="1"/>
    <n v="109052"/>
    <x v="1"/>
    <n v="2139"/>
    <n v="32522"/>
    <n v="60"/>
    <n v="1"/>
    <x v="6"/>
    <n v="0"/>
    <s v=""/>
    <x v="2"/>
  </r>
  <r>
    <n v="1"/>
    <n v="109052"/>
    <x v="1"/>
    <n v="2139"/>
    <n v="32522"/>
    <n v="60"/>
    <n v="2"/>
    <x v="7"/>
    <n v="0"/>
    <s v=""/>
    <x v="2"/>
  </r>
  <r>
    <n v="1"/>
    <n v="109052"/>
    <x v="1"/>
    <n v="2139"/>
    <n v="32522"/>
    <n v="60"/>
    <n v="3"/>
    <x v="8"/>
    <n v="0"/>
    <s v=""/>
    <x v="2"/>
  </r>
  <r>
    <n v="1"/>
    <n v="109052"/>
    <x v="1"/>
    <n v="2139"/>
    <n v="32522"/>
    <n v="60"/>
    <n v="4"/>
    <x v="9"/>
    <n v="0"/>
    <s v=""/>
    <x v="2"/>
  </r>
  <r>
    <n v="1"/>
    <n v="109052"/>
    <x v="1"/>
    <n v="2139"/>
    <n v="32522"/>
    <n v="60"/>
    <n v="5"/>
    <x v="10"/>
    <n v="0"/>
    <s v=""/>
    <x v="2"/>
  </r>
  <r>
    <n v="1"/>
    <n v="109052"/>
    <x v="1"/>
    <n v="2139"/>
    <n v="32522"/>
    <n v="60"/>
    <n v="6"/>
    <x v="11"/>
    <n v="0"/>
    <s v=""/>
    <x v="2"/>
  </r>
  <r>
    <n v="1"/>
    <n v="109052"/>
    <x v="1"/>
    <n v="2139"/>
    <n v="32522"/>
    <n v="60"/>
    <n v="7"/>
    <x v="12"/>
    <n v="0"/>
    <s v=""/>
    <x v="2"/>
  </r>
  <r>
    <n v="1"/>
    <n v="109052"/>
    <x v="1"/>
    <n v="2139"/>
    <n v="32522"/>
    <n v="60"/>
    <n v="8"/>
    <x v="13"/>
    <n v="0"/>
    <s v=""/>
    <x v="2"/>
  </r>
  <r>
    <n v="1"/>
    <n v="109052"/>
    <x v="1"/>
    <n v="2139"/>
    <n v="32522"/>
    <n v="60"/>
    <n v="10"/>
    <x v="14"/>
    <n v="0"/>
    <s v=""/>
    <x v="2"/>
  </r>
  <r>
    <n v="1"/>
    <n v="109052"/>
    <x v="1"/>
    <n v="2139"/>
    <n v="32522"/>
    <n v="60"/>
    <n v="12"/>
    <x v="15"/>
    <n v="0"/>
    <s v=""/>
    <x v="2"/>
  </r>
  <r>
    <n v="1"/>
    <n v="109052"/>
    <x v="1"/>
    <n v="2139"/>
    <n v="32522"/>
    <n v="60"/>
    <n v="13"/>
    <x v="16"/>
    <n v="0"/>
    <s v=""/>
    <x v="2"/>
  </r>
  <r>
    <n v="1"/>
    <n v="109052"/>
    <x v="1"/>
    <n v="2139"/>
    <n v="32522"/>
    <n v="60"/>
    <n v="14"/>
    <x v="17"/>
    <n v="0"/>
    <s v=""/>
    <x v="2"/>
  </r>
  <r>
    <n v="1"/>
    <n v="109052"/>
    <x v="1"/>
    <n v="2139"/>
    <n v="32522"/>
    <n v="60"/>
    <n v="18"/>
    <x v="18"/>
    <n v="0"/>
    <s v=""/>
    <x v="2"/>
  </r>
  <r>
    <n v="1"/>
    <n v="109052"/>
    <x v="1"/>
    <n v="2139"/>
    <n v="32522"/>
    <n v="60"/>
    <n v="19"/>
    <x v="19"/>
    <n v="0"/>
    <s v=""/>
    <x v="2"/>
  </r>
  <r>
    <n v="1"/>
    <n v="109052"/>
    <x v="1"/>
    <n v="2139"/>
    <n v="32522"/>
    <n v="60"/>
    <n v="20"/>
    <x v="6"/>
    <n v="0"/>
    <s v=""/>
    <x v="2"/>
  </r>
  <r>
    <n v="1"/>
    <n v="109052"/>
    <x v="1"/>
    <n v="2139"/>
    <n v="32522"/>
    <n v="60"/>
    <n v="21"/>
    <x v="6"/>
    <n v="0"/>
    <s v=""/>
    <x v="2"/>
  </r>
  <r>
    <n v="1"/>
    <n v="109052"/>
    <x v="1"/>
    <n v="2139"/>
    <n v="32522"/>
    <n v="60"/>
    <n v="22"/>
    <x v="6"/>
    <n v="0"/>
    <s v=""/>
    <x v="2"/>
  </r>
  <r>
    <n v="1"/>
    <n v="109052"/>
    <x v="1"/>
    <n v="2139"/>
    <n v="32522"/>
    <n v="60"/>
    <n v="23"/>
    <x v="6"/>
    <n v="0"/>
    <s v=""/>
    <x v="2"/>
  </r>
  <r>
    <n v="1"/>
    <n v="109052"/>
    <x v="1"/>
    <n v="2139"/>
    <n v="32522"/>
    <n v="60"/>
    <n v="24"/>
    <x v="6"/>
    <n v="0"/>
    <s v=""/>
    <x v="2"/>
  </r>
  <r>
    <n v="1"/>
    <n v="109052"/>
    <x v="1"/>
    <n v="2139"/>
    <n v="32522"/>
    <n v="60"/>
    <n v="25"/>
    <x v="6"/>
    <n v="0"/>
    <s v=""/>
    <x v="2"/>
  </r>
  <r>
    <n v="1"/>
    <n v="109052"/>
    <x v="1"/>
    <n v="2139"/>
    <n v="32522"/>
    <n v="60"/>
    <n v="26"/>
    <x v="6"/>
    <n v="0"/>
    <s v=""/>
    <x v="2"/>
  </r>
  <r>
    <n v="1"/>
    <n v="109052"/>
    <x v="1"/>
    <n v="2139"/>
    <n v="32522"/>
    <n v="60"/>
    <n v="27"/>
    <x v="6"/>
    <n v="0"/>
    <s v=""/>
    <x v="2"/>
  </r>
  <r>
    <n v="1"/>
    <n v="109052"/>
    <x v="1"/>
    <n v="2139"/>
    <n v="32522"/>
    <n v="60"/>
    <n v="28"/>
    <x v="6"/>
    <n v="0"/>
    <s v=""/>
    <x v="2"/>
  </r>
  <r>
    <n v="1"/>
    <n v="109052"/>
    <x v="1"/>
    <n v="2139"/>
    <n v="32522"/>
    <n v="60"/>
    <n v="29"/>
    <x v="6"/>
    <n v="0"/>
    <s v=""/>
    <x v="2"/>
  </r>
  <r>
    <n v="1"/>
    <n v="109052"/>
    <x v="1"/>
    <n v="2139"/>
    <n v="32522"/>
    <n v="60"/>
    <n v="30"/>
    <x v="6"/>
    <n v="0"/>
    <s v=""/>
    <x v="2"/>
  </r>
  <r>
    <n v="2"/>
    <n v="122258"/>
    <x v="2"/>
    <n v="4618"/>
    <n v="175000"/>
    <n v="60"/>
    <n v="13"/>
    <x v="16"/>
    <n v="-84964505"/>
    <n v="-84964505"/>
    <x v="1"/>
  </r>
  <r>
    <n v="2"/>
    <n v="122258"/>
    <x v="2"/>
    <n v="4618"/>
    <n v="175000"/>
    <n v="60"/>
    <n v="12"/>
    <x v="15"/>
    <n v="-61628809"/>
    <n v="-61628809"/>
    <x v="2"/>
  </r>
  <r>
    <n v="2"/>
    <n v="122258"/>
    <x v="2"/>
    <n v="4618"/>
    <n v="175000"/>
    <n v="60"/>
    <n v="17"/>
    <x v="4"/>
    <n v="-29938411"/>
    <n v="-29938411"/>
    <x v="2"/>
  </r>
  <r>
    <n v="2"/>
    <n v="122258"/>
    <x v="2"/>
    <n v="4618"/>
    <n v="175000"/>
    <n v="60"/>
    <n v="18"/>
    <x v="18"/>
    <n v="0"/>
    <s v=""/>
    <x v="2"/>
  </r>
  <r>
    <n v="2"/>
    <n v="122258"/>
    <x v="2"/>
    <n v="4618"/>
    <n v="175000"/>
    <n v="60"/>
    <n v="1"/>
    <x v="6"/>
    <n v="0"/>
    <s v=""/>
    <x v="2"/>
  </r>
  <r>
    <n v="2"/>
    <n v="122258"/>
    <x v="2"/>
    <n v="4618"/>
    <n v="175000"/>
    <n v="60"/>
    <n v="2"/>
    <x v="7"/>
    <n v="0"/>
    <s v=""/>
    <x v="2"/>
  </r>
  <r>
    <n v="2"/>
    <n v="122258"/>
    <x v="2"/>
    <n v="4618"/>
    <n v="175000"/>
    <n v="60"/>
    <n v="3"/>
    <x v="8"/>
    <n v="0"/>
    <s v=""/>
    <x v="2"/>
  </r>
  <r>
    <n v="2"/>
    <n v="122258"/>
    <x v="2"/>
    <n v="4618"/>
    <n v="175000"/>
    <n v="60"/>
    <n v="4"/>
    <x v="9"/>
    <n v="0"/>
    <s v=""/>
    <x v="2"/>
  </r>
  <r>
    <n v="2"/>
    <n v="122258"/>
    <x v="2"/>
    <n v="4618"/>
    <n v="175000"/>
    <n v="60"/>
    <n v="5"/>
    <x v="10"/>
    <n v="0"/>
    <s v=""/>
    <x v="2"/>
  </r>
  <r>
    <n v="2"/>
    <n v="122258"/>
    <x v="2"/>
    <n v="4618"/>
    <n v="175000"/>
    <n v="60"/>
    <n v="6"/>
    <x v="11"/>
    <n v="0"/>
    <s v=""/>
    <x v="2"/>
  </r>
  <r>
    <n v="2"/>
    <n v="122258"/>
    <x v="2"/>
    <n v="4618"/>
    <n v="175000"/>
    <n v="60"/>
    <n v="7"/>
    <x v="12"/>
    <n v="0"/>
    <s v=""/>
    <x v="2"/>
  </r>
  <r>
    <n v="2"/>
    <n v="122258"/>
    <x v="2"/>
    <n v="4618"/>
    <n v="175000"/>
    <n v="60"/>
    <n v="8"/>
    <x v="13"/>
    <n v="0"/>
    <s v=""/>
    <x v="2"/>
  </r>
  <r>
    <n v="2"/>
    <n v="122258"/>
    <x v="2"/>
    <n v="4618"/>
    <n v="175000"/>
    <n v="60"/>
    <n v="10"/>
    <x v="14"/>
    <n v="0"/>
    <s v=""/>
    <x v="2"/>
  </r>
  <r>
    <n v="2"/>
    <n v="122258"/>
    <x v="2"/>
    <n v="4618"/>
    <n v="175000"/>
    <n v="60"/>
    <n v="11"/>
    <x v="2"/>
    <n v="0"/>
    <s v=""/>
    <x v="2"/>
  </r>
  <r>
    <n v="2"/>
    <n v="122258"/>
    <x v="2"/>
    <n v="4618"/>
    <n v="175000"/>
    <n v="60"/>
    <n v="14"/>
    <x v="17"/>
    <n v="0"/>
    <s v=""/>
    <x v="2"/>
  </r>
  <r>
    <n v="2"/>
    <n v="122258"/>
    <x v="2"/>
    <n v="4618"/>
    <n v="175000"/>
    <n v="60"/>
    <n v="15"/>
    <x v="1"/>
    <n v="0"/>
    <s v=""/>
    <x v="2"/>
  </r>
  <r>
    <n v="2"/>
    <n v="122258"/>
    <x v="2"/>
    <n v="4618"/>
    <n v="175000"/>
    <n v="60"/>
    <n v="16"/>
    <x v="5"/>
    <n v="0"/>
    <s v=""/>
    <x v="2"/>
  </r>
  <r>
    <n v="2"/>
    <n v="122258"/>
    <x v="2"/>
    <n v="4618"/>
    <n v="175000"/>
    <n v="60"/>
    <n v="19"/>
    <x v="19"/>
    <n v="0"/>
    <s v=""/>
    <x v="2"/>
  </r>
  <r>
    <n v="2"/>
    <n v="122258"/>
    <x v="2"/>
    <n v="4618"/>
    <n v="175000"/>
    <n v="60"/>
    <n v="20"/>
    <x v="6"/>
    <n v="0"/>
    <s v=""/>
    <x v="2"/>
  </r>
  <r>
    <n v="2"/>
    <n v="122258"/>
    <x v="2"/>
    <n v="4618"/>
    <n v="175000"/>
    <n v="60"/>
    <n v="21"/>
    <x v="6"/>
    <n v="0"/>
    <s v=""/>
    <x v="2"/>
  </r>
  <r>
    <n v="2"/>
    <n v="122258"/>
    <x v="2"/>
    <n v="4618"/>
    <n v="175000"/>
    <n v="60"/>
    <n v="22"/>
    <x v="6"/>
    <n v="0"/>
    <s v=""/>
    <x v="2"/>
  </r>
  <r>
    <n v="2"/>
    <n v="122258"/>
    <x v="2"/>
    <n v="4618"/>
    <n v="175000"/>
    <n v="60"/>
    <n v="23"/>
    <x v="6"/>
    <n v="0"/>
    <s v=""/>
    <x v="2"/>
  </r>
  <r>
    <n v="2"/>
    <n v="122258"/>
    <x v="2"/>
    <n v="4618"/>
    <n v="175000"/>
    <n v="60"/>
    <n v="24"/>
    <x v="6"/>
    <n v="0"/>
    <s v=""/>
    <x v="2"/>
  </r>
  <r>
    <n v="2"/>
    <n v="122258"/>
    <x v="2"/>
    <n v="4618"/>
    <n v="175000"/>
    <n v="60"/>
    <n v="25"/>
    <x v="6"/>
    <n v="0"/>
    <s v=""/>
    <x v="2"/>
  </r>
  <r>
    <n v="2"/>
    <n v="122258"/>
    <x v="2"/>
    <n v="4618"/>
    <n v="175000"/>
    <n v="60"/>
    <n v="26"/>
    <x v="6"/>
    <n v="0"/>
    <s v=""/>
    <x v="2"/>
  </r>
  <r>
    <n v="2"/>
    <n v="122258"/>
    <x v="2"/>
    <n v="4618"/>
    <n v="175000"/>
    <n v="60"/>
    <n v="27"/>
    <x v="6"/>
    <n v="0"/>
    <s v=""/>
    <x v="2"/>
  </r>
  <r>
    <n v="2"/>
    <n v="122258"/>
    <x v="2"/>
    <n v="4618"/>
    <n v="175000"/>
    <n v="60"/>
    <n v="28"/>
    <x v="6"/>
    <n v="0"/>
    <s v=""/>
    <x v="2"/>
  </r>
  <r>
    <n v="2"/>
    <n v="122258"/>
    <x v="2"/>
    <n v="4618"/>
    <n v="175000"/>
    <n v="60"/>
    <n v="29"/>
    <x v="6"/>
    <n v="0"/>
    <s v=""/>
    <x v="2"/>
  </r>
  <r>
    <n v="2"/>
    <n v="122258"/>
    <x v="2"/>
    <n v="4618"/>
    <n v="175000"/>
    <n v="60"/>
    <n v="30"/>
    <x v="6"/>
    <n v="0"/>
    <s v=""/>
    <x v="2"/>
  </r>
  <r>
    <n v="2"/>
    <n v="122258"/>
    <x v="2"/>
    <n v="4618"/>
    <n v="175000"/>
    <n v="60"/>
    <n v="9"/>
    <x v="3"/>
    <n v="4037692"/>
    <n v="4037692"/>
    <x v="2"/>
  </r>
  <r>
    <n v="3"/>
    <n v="155015"/>
    <x v="3"/>
    <n v="3153"/>
    <n v="102000"/>
    <n v="60"/>
    <n v="16"/>
    <x v="5"/>
    <n v="-111081680"/>
    <n v="-111081680"/>
    <x v="1"/>
  </r>
  <r>
    <n v="3"/>
    <n v="155015"/>
    <x v="3"/>
    <n v="3153"/>
    <n v="102000"/>
    <n v="60"/>
    <n v="9"/>
    <x v="3"/>
    <n v="-91061683"/>
    <n v="-91061683"/>
    <x v="2"/>
  </r>
  <r>
    <n v="3"/>
    <n v="155015"/>
    <x v="3"/>
    <n v="3153"/>
    <n v="102000"/>
    <n v="60"/>
    <n v="8"/>
    <x v="13"/>
    <n v="-81930819"/>
    <n v="-81930819"/>
    <x v="2"/>
  </r>
  <r>
    <n v="3"/>
    <n v="155015"/>
    <x v="3"/>
    <n v="3153"/>
    <n v="102000"/>
    <n v="60"/>
    <n v="14"/>
    <x v="17"/>
    <n v="0"/>
    <s v=""/>
    <x v="2"/>
  </r>
  <r>
    <n v="3"/>
    <n v="155015"/>
    <x v="3"/>
    <n v="3153"/>
    <n v="102000"/>
    <n v="60"/>
    <n v="1"/>
    <x v="6"/>
    <n v="0"/>
    <s v=""/>
    <x v="2"/>
  </r>
  <r>
    <n v="3"/>
    <n v="155015"/>
    <x v="3"/>
    <n v="3153"/>
    <n v="102000"/>
    <n v="60"/>
    <n v="2"/>
    <x v="7"/>
    <n v="0"/>
    <s v=""/>
    <x v="2"/>
  </r>
  <r>
    <n v="3"/>
    <n v="155015"/>
    <x v="3"/>
    <n v="3153"/>
    <n v="102000"/>
    <n v="60"/>
    <n v="3"/>
    <x v="8"/>
    <n v="0"/>
    <s v=""/>
    <x v="2"/>
  </r>
  <r>
    <n v="3"/>
    <n v="155015"/>
    <x v="3"/>
    <n v="3153"/>
    <n v="102000"/>
    <n v="60"/>
    <n v="4"/>
    <x v="9"/>
    <n v="0"/>
    <s v=""/>
    <x v="2"/>
  </r>
  <r>
    <n v="3"/>
    <n v="155015"/>
    <x v="3"/>
    <n v="3153"/>
    <n v="102000"/>
    <n v="60"/>
    <n v="5"/>
    <x v="10"/>
    <n v="0"/>
    <s v=""/>
    <x v="2"/>
  </r>
  <r>
    <n v="3"/>
    <n v="155015"/>
    <x v="3"/>
    <n v="3153"/>
    <n v="102000"/>
    <n v="60"/>
    <n v="6"/>
    <x v="11"/>
    <n v="0"/>
    <s v=""/>
    <x v="2"/>
  </r>
  <r>
    <n v="3"/>
    <n v="155015"/>
    <x v="3"/>
    <n v="3153"/>
    <n v="102000"/>
    <n v="60"/>
    <n v="7"/>
    <x v="12"/>
    <n v="0"/>
    <s v=""/>
    <x v="2"/>
  </r>
  <r>
    <n v="3"/>
    <n v="155015"/>
    <x v="3"/>
    <n v="3153"/>
    <n v="102000"/>
    <n v="60"/>
    <n v="10"/>
    <x v="14"/>
    <n v="0"/>
    <s v=""/>
    <x v="2"/>
  </r>
  <r>
    <n v="3"/>
    <n v="155015"/>
    <x v="3"/>
    <n v="3153"/>
    <n v="102000"/>
    <n v="60"/>
    <n v="11"/>
    <x v="2"/>
    <n v="0"/>
    <s v=""/>
    <x v="2"/>
  </r>
  <r>
    <n v="3"/>
    <n v="155015"/>
    <x v="3"/>
    <n v="3153"/>
    <n v="102000"/>
    <n v="60"/>
    <n v="12"/>
    <x v="15"/>
    <n v="0"/>
    <s v=""/>
    <x v="2"/>
  </r>
  <r>
    <n v="3"/>
    <n v="155015"/>
    <x v="3"/>
    <n v="3153"/>
    <n v="102000"/>
    <n v="60"/>
    <n v="13"/>
    <x v="16"/>
    <n v="0"/>
    <s v=""/>
    <x v="2"/>
  </r>
  <r>
    <n v="3"/>
    <n v="155015"/>
    <x v="3"/>
    <n v="3153"/>
    <n v="102000"/>
    <n v="60"/>
    <n v="15"/>
    <x v="1"/>
    <n v="0"/>
    <s v=""/>
    <x v="2"/>
  </r>
  <r>
    <n v="3"/>
    <n v="155015"/>
    <x v="3"/>
    <n v="3153"/>
    <n v="102000"/>
    <n v="60"/>
    <n v="17"/>
    <x v="4"/>
    <n v="0"/>
    <s v=""/>
    <x v="2"/>
  </r>
  <r>
    <n v="3"/>
    <n v="155015"/>
    <x v="3"/>
    <n v="3153"/>
    <n v="102000"/>
    <n v="60"/>
    <n v="18"/>
    <x v="18"/>
    <n v="0"/>
    <s v=""/>
    <x v="2"/>
  </r>
  <r>
    <n v="3"/>
    <n v="155015"/>
    <x v="3"/>
    <n v="3153"/>
    <n v="102000"/>
    <n v="60"/>
    <n v="19"/>
    <x v="19"/>
    <n v="0"/>
    <s v=""/>
    <x v="2"/>
  </r>
  <r>
    <n v="3"/>
    <n v="155015"/>
    <x v="3"/>
    <n v="3153"/>
    <n v="102000"/>
    <n v="60"/>
    <n v="20"/>
    <x v="6"/>
    <n v="0"/>
    <s v=""/>
    <x v="2"/>
  </r>
  <r>
    <n v="3"/>
    <n v="155015"/>
    <x v="3"/>
    <n v="3153"/>
    <n v="102000"/>
    <n v="60"/>
    <n v="21"/>
    <x v="6"/>
    <n v="0"/>
    <s v=""/>
    <x v="2"/>
  </r>
  <r>
    <n v="3"/>
    <n v="155015"/>
    <x v="3"/>
    <n v="3153"/>
    <n v="102000"/>
    <n v="60"/>
    <n v="22"/>
    <x v="6"/>
    <n v="0"/>
    <s v=""/>
    <x v="2"/>
  </r>
  <r>
    <n v="3"/>
    <n v="155015"/>
    <x v="3"/>
    <n v="3153"/>
    <n v="102000"/>
    <n v="60"/>
    <n v="23"/>
    <x v="6"/>
    <n v="0"/>
    <s v=""/>
    <x v="2"/>
  </r>
  <r>
    <n v="3"/>
    <n v="155015"/>
    <x v="3"/>
    <n v="3153"/>
    <n v="102000"/>
    <n v="60"/>
    <n v="24"/>
    <x v="6"/>
    <n v="0"/>
    <s v=""/>
    <x v="2"/>
  </r>
  <r>
    <n v="3"/>
    <n v="155015"/>
    <x v="3"/>
    <n v="3153"/>
    <n v="102000"/>
    <n v="60"/>
    <n v="25"/>
    <x v="6"/>
    <n v="0"/>
    <s v=""/>
    <x v="2"/>
  </r>
  <r>
    <n v="3"/>
    <n v="155015"/>
    <x v="3"/>
    <n v="3153"/>
    <n v="102000"/>
    <n v="60"/>
    <n v="26"/>
    <x v="6"/>
    <n v="0"/>
    <s v=""/>
    <x v="2"/>
  </r>
  <r>
    <n v="3"/>
    <n v="155015"/>
    <x v="3"/>
    <n v="3153"/>
    <n v="102000"/>
    <n v="60"/>
    <n v="27"/>
    <x v="6"/>
    <n v="0"/>
    <s v=""/>
    <x v="2"/>
  </r>
  <r>
    <n v="3"/>
    <n v="155015"/>
    <x v="3"/>
    <n v="3153"/>
    <n v="102000"/>
    <n v="60"/>
    <n v="28"/>
    <x v="6"/>
    <n v="0"/>
    <s v=""/>
    <x v="2"/>
  </r>
  <r>
    <n v="3"/>
    <n v="155015"/>
    <x v="3"/>
    <n v="3153"/>
    <n v="102000"/>
    <n v="60"/>
    <n v="29"/>
    <x v="6"/>
    <n v="0"/>
    <s v=""/>
    <x v="2"/>
  </r>
  <r>
    <n v="3"/>
    <n v="155015"/>
    <x v="3"/>
    <n v="3153"/>
    <n v="102000"/>
    <n v="60"/>
    <n v="30"/>
    <x v="6"/>
    <n v="0"/>
    <s v=""/>
    <x v="2"/>
  </r>
  <r>
    <n v="4"/>
    <n v="164012"/>
    <x v="4"/>
    <n v="2501"/>
    <n v="74830"/>
    <n v="60"/>
    <n v="8"/>
    <x v="13"/>
    <n v="-72759960"/>
    <n v="-72759960"/>
    <x v="1"/>
  </r>
  <r>
    <n v="4"/>
    <n v="164012"/>
    <x v="4"/>
    <n v="2501"/>
    <n v="74830"/>
    <n v="60"/>
    <n v="16"/>
    <x v="5"/>
    <n v="-69526800"/>
    <n v="-69526800"/>
    <x v="2"/>
  </r>
  <r>
    <n v="4"/>
    <n v="164012"/>
    <x v="4"/>
    <n v="2501"/>
    <n v="74830"/>
    <n v="60"/>
    <n v="9"/>
    <x v="3"/>
    <n v="-64704810"/>
    <n v="-64704810"/>
    <x v="2"/>
  </r>
  <r>
    <n v="4"/>
    <n v="164012"/>
    <x v="4"/>
    <n v="2501"/>
    <n v="74830"/>
    <n v="60"/>
    <n v="14"/>
    <x v="17"/>
    <n v="0"/>
    <s v=""/>
    <x v="2"/>
  </r>
  <r>
    <n v="4"/>
    <n v="164012"/>
    <x v="4"/>
    <n v="2501"/>
    <n v="74830"/>
    <n v="60"/>
    <n v="1"/>
    <x v="6"/>
    <n v="0"/>
    <s v=""/>
    <x v="2"/>
  </r>
  <r>
    <n v="4"/>
    <n v="164012"/>
    <x v="4"/>
    <n v="2501"/>
    <n v="74830"/>
    <n v="60"/>
    <n v="2"/>
    <x v="7"/>
    <n v="0"/>
    <s v=""/>
    <x v="2"/>
  </r>
  <r>
    <n v="4"/>
    <n v="164012"/>
    <x v="4"/>
    <n v="2501"/>
    <n v="74830"/>
    <n v="60"/>
    <n v="3"/>
    <x v="8"/>
    <n v="0"/>
    <s v=""/>
    <x v="2"/>
  </r>
  <r>
    <n v="4"/>
    <n v="164012"/>
    <x v="4"/>
    <n v="2501"/>
    <n v="74830"/>
    <n v="60"/>
    <n v="4"/>
    <x v="9"/>
    <n v="0"/>
    <s v=""/>
    <x v="2"/>
  </r>
  <r>
    <n v="4"/>
    <n v="164012"/>
    <x v="4"/>
    <n v="2501"/>
    <n v="74830"/>
    <n v="60"/>
    <n v="5"/>
    <x v="10"/>
    <n v="0"/>
    <s v=""/>
    <x v="2"/>
  </r>
  <r>
    <n v="4"/>
    <n v="164012"/>
    <x v="4"/>
    <n v="2501"/>
    <n v="74830"/>
    <n v="60"/>
    <n v="6"/>
    <x v="11"/>
    <n v="0"/>
    <s v=""/>
    <x v="2"/>
  </r>
  <r>
    <n v="4"/>
    <n v="164012"/>
    <x v="4"/>
    <n v="2501"/>
    <n v="74830"/>
    <n v="60"/>
    <n v="7"/>
    <x v="12"/>
    <n v="0"/>
    <s v=""/>
    <x v="2"/>
  </r>
  <r>
    <n v="4"/>
    <n v="164012"/>
    <x v="4"/>
    <n v="2501"/>
    <n v="74830"/>
    <n v="60"/>
    <n v="10"/>
    <x v="14"/>
    <n v="0"/>
    <s v=""/>
    <x v="2"/>
  </r>
  <r>
    <n v="4"/>
    <n v="164012"/>
    <x v="4"/>
    <n v="2501"/>
    <n v="74830"/>
    <n v="60"/>
    <n v="11"/>
    <x v="2"/>
    <n v="0"/>
    <s v=""/>
    <x v="2"/>
  </r>
  <r>
    <n v="4"/>
    <n v="164012"/>
    <x v="4"/>
    <n v="2501"/>
    <n v="74830"/>
    <n v="60"/>
    <n v="12"/>
    <x v="15"/>
    <n v="0"/>
    <s v=""/>
    <x v="2"/>
  </r>
  <r>
    <n v="4"/>
    <n v="164012"/>
    <x v="4"/>
    <n v="2501"/>
    <n v="74830"/>
    <n v="60"/>
    <n v="13"/>
    <x v="16"/>
    <n v="0"/>
    <s v=""/>
    <x v="2"/>
  </r>
  <r>
    <n v="4"/>
    <n v="164012"/>
    <x v="4"/>
    <n v="2501"/>
    <n v="74830"/>
    <n v="60"/>
    <n v="15"/>
    <x v="1"/>
    <n v="0"/>
    <s v=""/>
    <x v="2"/>
  </r>
  <r>
    <n v="4"/>
    <n v="164012"/>
    <x v="4"/>
    <n v="2501"/>
    <n v="74830"/>
    <n v="60"/>
    <n v="17"/>
    <x v="4"/>
    <n v="0"/>
    <s v=""/>
    <x v="2"/>
  </r>
  <r>
    <n v="4"/>
    <n v="164012"/>
    <x v="4"/>
    <n v="2501"/>
    <n v="74830"/>
    <n v="60"/>
    <n v="18"/>
    <x v="18"/>
    <n v="0"/>
    <s v=""/>
    <x v="2"/>
  </r>
  <r>
    <n v="4"/>
    <n v="164012"/>
    <x v="4"/>
    <n v="2501"/>
    <n v="74830"/>
    <n v="60"/>
    <n v="19"/>
    <x v="19"/>
    <n v="0"/>
    <s v=""/>
    <x v="2"/>
  </r>
  <r>
    <n v="4"/>
    <n v="164012"/>
    <x v="4"/>
    <n v="2501"/>
    <n v="74830"/>
    <n v="60"/>
    <n v="20"/>
    <x v="6"/>
    <n v="0"/>
    <s v=""/>
    <x v="2"/>
  </r>
  <r>
    <n v="4"/>
    <n v="164012"/>
    <x v="4"/>
    <n v="2501"/>
    <n v="74830"/>
    <n v="60"/>
    <n v="21"/>
    <x v="6"/>
    <n v="0"/>
    <s v=""/>
    <x v="2"/>
  </r>
  <r>
    <n v="4"/>
    <n v="164012"/>
    <x v="4"/>
    <n v="2501"/>
    <n v="74830"/>
    <n v="60"/>
    <n v="22"/>
    <x v="6"/>
    <n v="0"/>
    <s v=""/>
    <x v="2"/>
  </r>
  <r>
    <n v="4"/>
    <n v="164012"/>
    <x v="4"/>
    <n v="2501"/>
    <n v="74830"/>
    <n v="60"/>
    <n v="23"/>
    <x v="6"/>
    <n v="0"/>
    <s v=""/>
    <x v="2"/>
  </r>
  <r>
    <n v="4"/>
    <n v="164012"/>
    <x v="4"/>
    <n v="2501"/>
    <n v="74830"/>
    <n v="60"/>
    <n v="24"/>
    <x v="6"/>
    <n v="0"/>
    <s v=""/>
    <x v="2"/>
  </r>
  <r>
    <n v="4"/>
    <n v="164012"/>
    <x v="4"/>
    <n v="2501"/>
    <n v="74830"/>
    <n v="60"/>
    <n v="25"/>
    <x v="6"/>
    <n v="0"/>
    <s v=""/>
    <x v="2"/>
  </r>
  <r>
    <n v="4"/>
    <n v="164012"/>
    <x v="4"/>
    <n v="2501"/>
    <n v="74830"/>
    <n v="60"/>
    <n v="26"/>
    <x v="6"/>
    <n v="0"/>
    <s v=""/>
    <x v="2"/>
  </r>
  <r>
    <n v="4"/>
    <n v="164012"/>
    <x v="4"/>
    <n v="2501"/>
    <n v="74830"/>
    <n v="60"/>
    <n v="27"/>
    <x v="6"/>
    <n v="0"/>
    <s v=""/>
    <x v="2"/>
  </r>
  <r>
    <n v="4"/>
    <n v="164012"/>
    <x v="4"/>
    <n v="2501"/>
    <n v="74830"/>
    <n v="60"/>
    <n v="28"/>
    <x v="6"/>
    <n v="0"/>
    <s v=""/>
    <x v="2"/>
  </r>
  <r>
    <n v="4"/>
    <n v="164012"/>
    <x v="4"/>
    <n v="2501"/>
    <n v="74830"/>
    <n v="60"/>
    <n v="29"/>
    <x v="6"/>
    <n v="0"/>
    <s v=""/>
    <x v="2"/>
  </r>
  <r>
    <n v="4"/>
    <n v="164012"/>
    <x v="4"/>
    <n v="2501"/>
    <n v="74830"/>
    <n v="60"/>
    <n v="30"/>
    <x v="6"/>
    <n v="0"/>
    <s v=""/>
    <x v="2"/>
  </r>
  <r>
    <n v="5"/>
    <n v="179208"/>
    <x v="5"/>
    <n v="3600"/>
    <n v="60501"/>
    <n v="60"/>
    <n v="9"/>
    <x v="3"/>
    <n v="-43034636"/>
    <n v="-43034636"/>
    <x v="1"/>
  </r>
  <r>
    <n v="5"/>
    <n v="179208"/>
    <x v="5"/>
    <n v="3600"/>
    <n v="60501"/>
    <n v="60"/>
    <n v="6"/>
    <x v="11"/>
    <n v="-35833770"/>
    <n v="-35833770"/>
    <x v="2"/>
  </r>
  <r>
    <n v="5"/>
    <n v="179208"/>
    <x v="5"/>
    <n v="3600"/>
    <n v="60501"/>
    <n v="60"/>
    <n v="19"/>
    <x v="19"/>
    <n v="-34486750"/>
    <n v="-34486750"/>
    <x v="2"/>
  </r>
  <r>
    <n v="5"/>
    <n v="179208"/>
    <x v="5"/>
    <n v="3600"/>
    <n v="60501"/>
    <n v="60"/>
    <n v="12"/>
    <x v="15"/>
    <n v="-32388903"/>
    <n v="-32388903"/>
    <x v="2"/>
  </r>
  <r>
    <n v="5"/>
    <n v="179208"/>
    <x v="5"/>
    <n v="3600"/>
    <n v="60501"/>
    <n v="60"/>
    <n v="20"/>
    <x v="6"/>
    <n v="0"/>
    <s v=""/>
    <x v="2"/>
  </r>
  <r>
    <n v="5"/>
    <n v="179208"/>
    <x v="5"/>
    <n v="3600"/>
    <n v="60501"/>
    <n v="60"/>
    <n v="1"/>
    <x v="6"/>
    <n v="0"/>
    <s v=""/>
    <x v="2"/>
  </r>
  <r>
    <n v="5"/>
    <n v="179208"/>
    <x v="5"/>
    <n v="3600"/>
    <n v="60501"/>
    <n v="60"/>
    <n v="2"/>
    <x v="7"/>
    <n v="0"/>
    <s v=""/>
    <x v="2"/>
  </r>
  <r>
    <n v="5"/>
    <n v="179208"/>
    <x v="5"/>
    <n v="3600"/>
    <n v="60501"/>
    <n v="60"/>
    <n v="3"/>
    <x v="8"/>
    <n v="0"/>
    <s v=""/>
    <x v="2"/>
  </r>
  <r>
    <n v="5"/>
    <n v="179208"/>
    <x v="5"/>
    <n v="3600"/>
    <n v="60501"/>
    <n v="60"/>
    <n v="4"/>
    <x v="9"/>
    <n v="0"/>
    <s v=""/>
    <x v="2"/>
  </r>
  <r>
    <n v="5"/>
    <n v="179208"/>
    <x v="5"/>
    <n v="3600"/>
    <n v="60501"/>
    <n v="60"/>
    <n v="5"/>
    <x v="10"/>
    <n v="0"/>
    <s v=""/>
    <x v="2"/>
  </r>
  <r>
    <n v="5"/>
    <n v="179208"/>
    <x v="5"/>
    <n v="3600"/>
    <n v="60501"/>
    <n v="60"/>
    <n v="7"/>
    <x v="12"/>
    <n v="0"/>
    <s v=""/>
    <x v="2"/>
  </r>
  <r>
    <n v="5"/>
    <n v="179208"/>
    <x v="5"/>
    <n v="3600"/>
    <n v="60501"/>
    <n v="60"/>
    <n v="8"/>
    <x v="13"/>
    <n v="0"/>
    <s v=""/>
    <x v="2"/>
  </r>
  <r>
    <n v="5"/>
    <n v="179208"/>
    <x v="5"/>
    <n v="3600"/>
    <n v="60501"/>
    <n v="60"/>
    <n v="10"/>
    <x v="14"/>
    <n v="0"/>
    <s v=""/>
    <x v="2"/>
  </r>
  <r>
    <n v="5"/>
    <n v="179208"/>
    <x v="5"/>
    <n v="3600"/>
    <n v="60501"/>
    <n v="60"/>
    <n v="11"/>
    <x v="2"/>
    <n v="0"/>
    <s v=""/>
    <x v="2"/>
  </r>
  <r>
    <n v="5"/>
    <n v="179208"/>
    <x v="5"/>
    <n v="3600"/>
    <n v="60501"/>
    <n v="60"/>
    <n v="13"/>
    <x v="16"/>
    <n v="0"/>
    <s v=""/>
    <x v="2"/>
  </r>
  <r>
    <n v="5"/>
    <n v="179208"/>
    <x v="5"/>
    <n v="3600"/>
    <n v="60501"/>
    <n v="60"/>
    <n v="14"/>
    <x v="17"/>
    <n v="0"/>
    <s v=""/>
    <x v="2"/>
  </r>
  <r>
    <n v="5"/>
    <n v="179208"/>
    <x v="5"/>
    <n v="3600"/>
    <n v="60501"/>
    <n v="60"/>
    <n v="15"/>
    <x v="1"/>
    <n v="0"/>
    <s v=""/>
    <x v="2"/>
  </r>
  <r>
    <n v="5"/>
    <n v="179208"/>
    <x v="5"/>
    <n v="3600"/>
    <n v="60501"/>
    <n v="60"/>
    <n v="16"/>
    <x v="5"/>
    <n v="0"/>
    <s v=""/>
    <x v="2"/>
  </r>
  <r>
    <n v="5"/>
    <n v="179208"/>
    <x v="5"/>
    <n v="3600"/>
    <n v="60501"/>
    <n v="60"/>
    <n v="17"/>
    <x v="4"/>
    <n v="0"/>
    <s v=""/>
    <x v="2"/>
  </r>
  <r>
    <n v="5"/>
    <n v="179208"/>
    <x v="5"/>
    <n v="3600"/>
    <n v="60501"/>
    <n v="60"/>
    <n v="18"/>
    <x v="18"/>
    <n v="0"/>
    <s v=""/>
    <x v="2"/>
  </r>
  <r>
    <n v="5"/>
    <n v="179208"/>
    <x v="5"/>
    <n v="3600"/>
    <n v="60501"/>
    <n v="60"/>
    <n v="21"/>
    <x v="6"/>
    <n v="0"/>
    <s v=""/>
    <x v="2"/>
  </r>
  <r>
    <n v="5"/>
    <n v="179208"/>
    <x v="5"/>
    <n v="3600"/>
    <n v="60501"/>
    <n v="60"/>
    <n v="22"/>
    <x v="6"/>
    <n v="0"/>
    <s v=""/>
    <x v="2"/>
  </r>
  <r>
    <n v="5"/>
    <n v="179208"/>
    <x v="5"/>
    <n v="3600"/>
    <n v="60501"/>
    <n v="60"/>
    <n v="23"/>
    <x v="6"/>
    <n v="0"/>
    <s v=""/>
    <x v="2"/>
  </r>
  <r>
    <n v="5"/>
    <n v="179208"/>
    <x v="5"/>
    <n v="3600"/>
    <n v="60501"/>
    <n v="60"/>
    <n v="24"/>
    <x v="6"/>
    <n v="0"/>
    <s v=""/>
    <x v="2"/>
  </r>
  <r>
    <n v="5"/>
    <n v="179208"/>
    <x v="5"/>
    <n v="3600"/>
    <n v="60501"/>
    <n v="60"/>
    <n v="25"/>
    <x v="6"/>
    <n v="0"/>
    <s v=""/>
    <x v="2"/>
  </r>
  <r>
    <n v="5"/>
    <n v="179208"/>
    <x v="5"/>
    <n v="3600"/>
    <n v="60501"/>
    <n v="60"/>
    <n v="26"/>
    <x v="6"/>
    <n v="0"/>
    <s v=""/>
    <x v="2"/>
  </r>
  <r>
    <n v="5"/>
    <n v="179208"/>
    <x v="5"/>
    <n v="3600"/>
    <n v="60501"/>
    <n v="60"/>
    <n v="27"/>
    <x v="6"/>
    <n v="0"/>
    <s v=""/>
    <x v="2"/>
  </r>
  <r>
    <n v="5"/>
    <n v="179208"/>
    <x v="5"/>
    <n v="3600"/>
    <n v="60501"/>
    <n v="60"/>
    <n v="28"/>
    <x v="6"/>
    <n v="0"/>
    <s v=""/>
    <x v="2"/>
  </r>
  <r>
    <n v="5"/>
    <n v="179208"/>
    <x v="5"/>
    <n v="3600"/>
    <n v="60501"/>
    <n v="60"/>
    <n v="29"/>
    <x v="6"/>
    <n v="0"/>
    <s v=""/>
    <x v="2"/>
  </r>
  <r>
    <n v="5"/>
    <n v="179208"/>
    <x v="5"/>
    <n v="3600"/>
    <n v="60501"/>
    <n v="60"/>
    <n v="30"/>
    <x v="6"/>
    <n v="0"/>
    <s v=""/>
    <x v="2"/>
  </r>
  <r>
    <n v="6"/>
    <n v="181012"/>
    <x v="6"/>
    <n v="2617"/>
    <n v="12850"/>
    <n v="60"/>
    <n v="19"/>
    <x v="19"/>
    <n v="-7661411"/>
    <n v="-7661411"/>
    <x v="1"/>
  </r>
  <r>
    <n v="6"/>
    <n v="181012"/>
    <x v="6"/>
    <n v="2617"/>
    <n v="12850"/>
    <n v="60"/>
    <n v="9"/>
    <x v="3"/>
    <n v="-2839288"/>
    <n v="-2839288"/>
    <x v="2"/>
  </r>
  <r>
    <n v="6"/>
    <n v="181012"/>
    <x v="6"/>
    <n v="2617"/>
    <n v="12850"/>
    <n v="60"/>
    <n v="12"/>
    <x v="15"/>
    <n v="-1455509"/>
    <n v="-1455509"/>
    <x v="2"/>
  </r>
  <r>
    <n v="6"/>
    <n v="181012"/>
    <x v="6"/>
    <n v="2617"/>
    <n v="12850"/>
    <n v="60"/>
    <n v="20"/>
    <x v="6"/>
    <n v="0"/>
    <s v=""/>
    <x v="2"/>
  </r>
  <r>
    <n v="6"/>
    <n v="181012"/>
    <x v="6"/>
    <n v="2617"/>
    <n v="12850"/>
    <n v="60"/>
    <n v="1"/>
    <x v="6"/>
    <n v="0"/>
    <s v=""/>
    <x v="2"/>
  </r>
  <r>
    <n v="6"/>
    <n v="181012"/>
    <x v="6"/>
    <n v="2617"/>
    <n v="12850"/>
    <n v="60"/>
    <n v="2"/>
    <x v="7"/>
    <n v="0"/>
    <s v=""/>
    <x v="2"/>
  </r>
  <r>
    <n v="6"/>
    <n v="181012"/>
    <x v="6"/>
    <n v="2617"/>
    <n v="12850"/>
    <n v="60"/>
    <n v="3"/>
    <x v="8"/>
    <n v="0"/>
    <s v=""/>
    <x v="2"/>
  </r>
  <r>
    <n v="6"/>
    <n v="181012"/>
    <x v="6"/>
    <n v="2617"/>
    <n v="12850"/>
    <n v="60"/>
    <n v="4"/>
    <x v="9"/>
    <n v="0"/>
    <s v=""/>
    <x v="2"/>
  </r>
  <r>
    <n v="6"/>
    <n v="181012"/>
    <x v="6"/>
    <n v="2617"/>
    <n v="12850"/>
    <n v="60"/>
    <n v="5"/>
    <x v="10"/>
    <n v="0"/>
    <s v=""/>
    <x v="2"/>
  </r>
  <r>
    <n v="6"/>
    <n v="181012"/>
    <x v="6"/>
    <n v="2617"/>
    <n v="12850"/>
    <n v="60"/>
    <n v="6"/>
    <x v="11"/>
    <n v="0"/>
    <s v=""/>
    <x v="2"/>
  </r>
  <r>
    <n v="6"/>
    <n v="181012"/>
    <x v="6"/>
    <n v="2617"/>
    <n v="12850"/>
    <n v="60"/>
    <n v="7"/>
    <x v="12"/>
    <n v="0"/>
    <s v=""/>
    <x v="2"/>
  </r>
  <r>
    <n v="6"/>
    <n v="181012"/>
    <x v="6"/>
    <n v="2617"/>
    <n v="12850"/>
    <n v="60"/>
    <n v="8"/>
    <x v="13"/>
    <n v="0"/>
    <s v=""/>
    <x v="2"/>
  </r>
  <r>
    <n v="6"/>
    <n v="181012"/>
    <x v="6"/>
    <n v="2617"/>
    <n v="12850"/>
    <n v="60"/>
    <n v="10"/>
    <x v="14"/>
    <n v="0"/>
    <s v=""/>
    <x v="2"/>
  </r>
  <r>
    <n v="6"/>
    <n v="181012"/>
    <x v="6"/>
    <n v="2617"/>
    <n v="12850"/>
    <n v="60"/>
    <n v="11"/>
    <x v="2"/>
    <n v="0"/>
    <s v=""/>
    <x v="2"/>
  </r>
  <r>
    <n v="6"/>
    <n v="181012"/>
    <x v="6"/>
    <n v="2617"/>
    <n v="12850"/>
    <n v="60"/>
    <n v="13"/>
    <x v="16"/>
    <n v="0"/>
    <s v=""/>
    <x v="2"/>
  </r>
  <r>
    <n v="6"/>
    <n v="181012"/>
    <x v="6"/>
    <n v="2617"/>
    <n v="12850"/>
    <n v="60"/>
    <n v="14"/>
    <x v="17"/>
    <n v="0"/>
    <s v=""/>
    <x v="2"/>
  </r>
  <r>
    <n v="6"/>
    <n v="181012"/>
    <x v="6"/>
    <n v="2617"/>
    <n v="12850"/>
    <n v="60"/>
    <n v="15"/>
    <x v="1"/>
    <n v="0"/>
    <s v=""/>
    <x v="2"/>
  </r>
  <r>
    <n v="6"/>
    <n v="181012"/>
    <x v="6"/>
    <n v="2617"/>
    <n v="12850"/>
    <n v="60"/>
    <n v="16"/>
    <x v="5"/>
    <n v="0"/>
    <s v=""/>
    <x v="2"/>
  </r>
  <r>
    <n v="6"/>
    <n v="181012"/>
    <x v="6"/>
    <n v="2617"/>
    <n v="12850"/>
    <n v="60"/>
    <n v="17"/>
    <x v="4"/>
    <n v="0"/>
    <s v=""/>
    <x v="2"/>
  </r>
  <r>
    <n v="6"/>
    <n v="181012"/>
    <x v="6"/>
    <n v="2617"/>
    <n v="12850"/>
    <n v="60"/>
    <n v="18"/>
    <x v="18"/>
    <n v="0"/>
    <s v=""/>
    <x v="2"/>
  </r>
  <r>
    <n v="6"/>
    <n v="181012"/>
    <x v="6"/>
    <n v="2617"/>
    <n v="12850"/>
    <n v="60"/>
    <n v="21"/>
    <x v="6"/>
    <n v="0"/>
    <s v=""/>
    <x v="2"/>
  </r>
  <r>
    <n v="6"/>
    <n v="181012"/>
    <x v="6"/>
    <n v="2617"/>
    <n v="12850"/>
    <n v="60"/>
    <n v="22"/>
    <x v="6"/>
    <n v="0"/>
    <s v=""/>
    <x v="2"/>
  </r>
  <r>
    <n v="6"/>
    <n v="181012"/>
    <x v="6"/>
    <n v="2617"/>
    <n v="12850"/>
    <n v="60"/>
    <n v="23"/>
    <x v="6"/>
    <n v="0"/>
    <s v=""/>
    <x v="2"/>
  </r>
  <r>
    <n v="6"/>
    <n v="181012"/>
    <x v="6"/>
    <n v="2617"/>
    <n v="12850"/>
    <n v="60"/>
    <n v="24"/>
    <x v="6"/>
    <n v="0"/>
    <s v=""/>
    <x v="2"/>
  </r>
  <r>
    <n v="6"/>
    <n v="181012"/>
    <x v="6"/>
    <n v="2617"/>
    <n v="12850"/>
    <n v="60"/>
    <n v="25"/>
    <x v="6"/>
    <n v="0"/>
    <s v=""/>
    <x v="2"/>
  </r>
  <r>
    <n v="6"/>
    <n v="181012"/>
    <x v="6"/>
    <n v="2617"/>
    <n v="12850"/>
    <n v="60"/>
    <n v="26"/>
    <x v="6"/>
    <n v="0"/>
    <s v=""/>
    <x v="2"/>
  </r>
  <r>
    <n v="6"/>
    <n v="181012"/>
    <x v="6"/>
    <n v="2617"/>
    <n v="12850"/>
    <n v="60"/>
    <n v="27"/>
    <x v="6"/>
    <n v="0"/>
    <s v=""/>
    <x v="2"/>
  </r>
  <r>
    <n v="6"/>
    <n v="181012"/>
    <x v="6"/>
    <n v="2617"/>
    <n v="12850"/>
    <n v="60"/>
    <n v="28"/>
    <x v="6"/>
    <n v="0"/>
    <s v=""/>
    <x v="2"/>
  </r>
  <r>
    <n v="6"/>
    <n v="181012"/>
    <x v="6"/>
    <n v="2617"/>
    <n v="12850"/>
    <n v="60"/>
    <n v="29"/>
    <x v="6"/>
    <n v="0"/>
    <s v=""/>
    <x v="2"/>
  </r>
  <r>
    <n v="6"/>
    <n v="181012"/>
    <x v="6"/>
    <n v="2617"/>
    <n v="12850"/>
    <n v="60"/>
    <n v="30"/>
    <x v="6"/>
    <n v="0"/>
    <s v=""/>
    <x v="2"/>
  </r>
  <r>
    <n v="7"/>
    <n v="182007"/>
    <x v="7"/>
    <n v="4422"/>
    <n v="108816"/>
    <n v="60"/>
    <n v="18"/>
    <x v="18"/>
    <n v="-88950530"/>
    <n v="-88950530"/>
    <x v="1"/>
  </r>
  <r>
    <n v="7"/>
    <n v="182007"/>
    <x v="7"/>
    <n v="4422"/>
    <n v="108816"/>
    <n v="60"/>
    <n v="9"/>
    <x v="3"/>
    <n v="-87505414"/>
    <n v="-87505414"/>
    <x v="2"/>
  </r>
  <r>
    <n v="7"/>
    <n v="182007"/>
    <x v="7"/>
    <n v="4422"/>
    <n v="108816"/>
    <n v="60"/>
    <n v="14"/>
    <x v="17"/>
    <n v="-77207680"/>
    <n v="-77207680"/>
    <x v="2"/>
  </r>
  <r>
    <n v="7"/>
    <n v="182007"/>
    <x v="7"/>
    <n v="4422"/>
    <n v="108816"/>
    <n v="60"/>
    <n v="12"/>
    <x v="15"/>
    <n v="-72999004"/>
    <n v="-72999004"/>
    <x v="2"/>
  </r>
  <r>
    <n v="7"/>
    <n v="182007"/>
    <x v="7"/>
    <n v="4422"/>
    <n v="108816"/>
    <n v="60"/>
    <n v="19"/>
    <x v="19"/>
    <n v="-71348960"/>
    <n v="-71348960"/>
    <x v="2"/>
  </r>
  <r>
    <n v="7"/>
    <n v="182007"/>
    <x v="7"/>
    <n v="4422"/>
    <n v="108816"/>
    <n v="60"/>
    <n v="15"/>
    <x v="1"/>
    <n v="0"/>
    <s v=""/>
    <x v="2"/>
  </r>
  <r>
    <n v="7"/>
    <n v="182007"/>
    <x v="7"/>
    <n v="4422"/>
    <n v="108816"/>
    <n v="60"/>
    <n v="20"/>
    <x v="6"/>
    <n v="0"/>
    <s v=""/>
    <x v="2"/>
  </r>
  <r>
    <n v="7"/>
    <n v="182007"/>
    <x v="7"/>
    <n v="4422"/>
    <n v="108816"/>
    <n v="60"/>
    <n v="1"/>
    <x v="6"/>
    <n v="0"/>
    <s v=""/>
    <x v="2"/>
  </r>
  <r>
    <n v="7"/>
    <n v="182007"/>
    <x v="7"/>
    <n v="4422"/>
    <n v="108816"/>
    <n v="60"/>
    <n v="2"/>
    <x v="7"/>
    <n v="0"/>
    <s v=""/>
    <x v="2"/>
  </r>
  <r>
    <n v="7"/>
    <n v="182007"/>
    <x v="7"/>
    <n v="4422"/>
    <n v="108816"/>
    <n v="60"/>
    <n v="3"/>
    <x v="8"/>
    <n v="0"/>
    <s v=""/>
    <x v="2"/>
  </r>
  <r>
    <n v="7"/>
    <n v="182007"/>
    <x v="7"/>
    <n v="4422"/>
    <n v="108816"/>
    <n v="60"/>
    <n v="4"/>
    <x v="9"/>
    <n v="0"/>
    <s v=""/>
    <x v="2"/>
  </r>
  <r>
    <n v="7"/>
    <n v="182007"/>
    <x v="7"/>
    <n v="4422"/>
    <n v="108816"/>
    <n v="60"/>
    <n v="5"/>
    <x v="10"/>
    <n v="0"/>
    <s v=""/>
    <x v="2"/>
  </r>
  <r>
    <n v="7"/>
    <n v="182007"/>
    <x v="7"/>
    <n v="4422"/>
    <n v="108816"/>
    <n v="60"/>
    <n v="6"/>
    <x v="11"/>
    <n v="0"/>
    <s v=""/>
    <x v="2"/>
  </r>
  <r>
    <n v="7"/>
    <n v="182007"/>
    <x v="7"/>
    <n v="4422"/>
    <n v="108816"/>
    <n v="60"/>
    <n v="7"/>
    <x v="12"/>
    <n v="0"/>
    <s v=""/>
    <x v="2"/>
  </r>
  <r>
    <n v="7"/>
    <n v="182007"/>
    <x v="7"/>
    <n v="4422"/>
    <n v="108816"/>
    <n v="60"/>
    <n v="8"/>
    <x v="13"/>
    <n v="0"/>
    <s v=""/>
    <x v="2"/>
  </r>
  <r>
    <n v="7"/>
    <n v="182007"/>
    <x v="7"/>
    <n v="4422"/>
    <n v="108816"/>
    <n v="60"/>
    <n v="10"/>
    <x v="14"/>
    <n v="0"/>
    <s v=""/>
    <x v="2"/>
  </r>
  <r>
    <n v="7"/>
    <n v="182007"/>
    <x v="7"/>
    <n v="4422"/>
    <n v="108816"/>
    <n v="60"/>
    <n v="11"/>
    <x v="2"/>
    <n v="0"/>
    <s v=""/>
    <x v="2"/>
  </r>
  <r>
    <n v="7"/>
    <n v="182007"/>
    <x v="7"/>
    <n v="4422"/>
    <n v="108816"/>
    <n v="60"/>
    <n v="13"/>
    <x v="16"/>
    <n v="0"/>
    <s v=""/>
    <x v="2"/>
  </r>
  <r>
    <n v="7"/>
    <n v="182007"/>
    <x v="7"/>
    <n v="4422"/>
    <n v="108816"/>
    <n v="60"/>
    <n v="16"/>
    <x v="5"/>
    <n v="0"/>
    <s v=""/>
    <x v="2"/>
  </r>
  <r>
    <n v="7"/>
    <n v="182007"/>
    <x v="7"/>
    <n v="4422"/>
    <n v="108816"/>
    <n v="60"/>
    <n v="17"/>
    <x v="4"/>
    <n v="0"/>
    <s v=""/>
    <x v="2"/>
  </r>
  <r>
    <n v="7"/>
    <n v="182007"/>
    <x v="7"/>
    <n v="4422"/>
    <n v="108816"/>
    <n v="60"/>
    <n v="21"/>
    <x v="6"/>
    <n v="0"/>
    <s v=""/>
    <x v="2"/>
  </r>
  <r>
    <n v="7"/>
    <n v="182007"/>
    <x v="7"/>
    <n v="4422"/>
    <n v="108816"/>
    <n v="60"/>
    <n v="22"/>
    <x v="6"/>
    <n v="0"/>
    <s v=""/>
    <x v="2"/>
  </r>
  <r>
    <n v="7"/>
    <n v="182007"/>
    <x v="7"/>
    <n v="4422"/>
    <n v="108816"/>
    <n v="60"/>
    <n v="23"/>
    <x v="6"/>
    <n v="0"/>
    <s v=""/>
    <x v="2"/>
  </r>
  <r>
    <n v="7"/>
    <n v="182007"/>
    <x v="7"/>
    <n v="4422"/>
    <n v="108816"/>
    <n v="60"/>
    <n v="24"/>
    <x v="6"/>
    <n v="0"/>
    <s v=""/>
    <x v="2"/>
  </r>
  <r>
    <n v="7"/>
    <n v="182007"/>
    <x v="7"/>
    <n v="4422"/>
    <n v="108816"/>
    <n v="60"/>
    <n v="25"/>
    <x v="6"/>
    <n v="0"/>
    <s v=""/>
    <x v="2"/>
  </r>
  <r>
    <n v="7"/>
    <n v="182007"/>
    <x v="7"/>
    <n v="4422"/>
    <n v="108816"/>
    <n v="60"/>
    <n v="26"/>
    <x v="6"/>
    <n v="0"/>
    <s v=""/>
    <x v="2"/>
  </r>
  <r>
    <n v="7"/>
    <n v="182007"/>
    <x v="7"/>
    <n v="4422"/>
    <n v="108816"/>
    <n v="60"/>
    <n v="27"/>
    <x v="6"/>
    <n v="0"/>
    <s v=""/>
    <x v="2"/>
  </r>
  <r>
    <n v="7"/>
    <n v="182007"/>
    <x v="7"/>
    <n v="4422"/>
    <n v="108816"/>
    <n v="60"/>
    <n v="28"/>
    <x v="6"/>
    <n v="0"/>
    <s v=""/>
    <x v="2"/>
  </r>
  <r>
    <n v="7"/>
    <n v="182007"/>
    <x v="7"/>
    <n v="4422"/>
    <n v="108816"/>
    <n v="60"/>
    <n v="29"/>
    <x v="6"/>
    <n v="0"/>
    <s v=""/>
    <x v="2"/>
  </r>
  <r>
    <n v="7"/>
    <n v="182007"/>
    <x v="7"/>
    <n v="4422"/>
    <n v="108816"/>
    <n v="60"/>
    <n v="30"/>
    <x v="6"/>
    <n v="0"/>
    <s v=""/>
    <x v="2"/>
  </r>
  <r>
    <n v="8"/>
    <n v="194004"/>
    <x v="8"/>
    <n v="2438"/>
    <n v="47500"/>
    <n v="60"/>
    <n v="5"/>
    <x v="10"/>
    <n v="-30107880"/>
    <n v="-30107880"/>
    <x v="1"/>
  </r>
  <r>
    <n v="8"/>
    <n v="194004"/>
    <x v="8"/>
    <n v="2438"/>
    <n v="47500"/>
    <n v="60"/>
    <n v="7"/>
    <x v="12"/>
    <n v="-26990426"/>
    <n v="-26990426"/>
    <x v="2"/>
  </r>
  <r>
    <n v="8"/>
    <n v="194004"/>
    <x v="8"/>
    <n v="2438"/>
    <n v="47500"/>
    <n v="60"/>
    <n v="9"/>
    <x v="3"/>
    <n v="-25477387"/>
    <n v="-25477387"/>
    <x v="2"/>
  </r>
  <r>
    <n v="8"/>
    <n v="194004"/>
    <x v="8"/>
    <n v="2438"/>
    <n v="47500"/>
    <n v="60"/>
    <n v="1"/>
    <x v="6"/>
    <n v="0"/>
    <s v=""/>
    <x v="2"/>
  </r>
  <r>
    <n v="8"/>
    <n v="194004"/>
    <x v="8"/>
    <n v="2438"/>
    <n v="47500"/>
    <n v="60"/>
    <n v="2"/>
    <x v="7"/>
    <n v="0"/>
    <s v=""/>
    <x v="2"/>
  </r>
  <r>
    <n v="8"/>
    <n v="194004"/>
    <x v="8"/>
    <n v="2438"/>
    <n v="47500"/>
    <n v="60"/>
    <n v="3"/>
    <x v="8"/>
    <n v="0"/>
    <s v=""/>
    <x v="2"/>
  </r>
  <r>
    <n v="8"/>
    <n v="194004"/>
    <x v="8"/>
    <n v="2438"/>
    <n v="47500"/>
    <n v="60"/>
    <n v="4"/>
    <x v="9"/>
    <n v="0"/>
    <s v=""/>
    <x v="2"/>
  </r>
  <r>
    <n v="8"/>
    <n v="194004"/>
    <x v="8"/>
    <n v="2438"/>
    <n v="47500"/>
    <n v="60"/>
    <n v="6"/>
    <x v="11"/>
    <n v="0"/>
    <s v=""/>
    <x v="2"/>
  </r>
  <r>
    <n v="8"/>
    <n v="194004"/>
    <x v="8"/>
    <n v="2438"/>
    <n v="47500"/>
    <n v="60"/>
    <n v="8"/>
    <x v="13"/>
    <n v="0"/>
    <s v=""/>
    <x v="2"/>
  </r>
  <r>
    <n v="8"/>
    <n v="194004"/>
    <x v="8"/>
    <n v="2438"/>
    <n v="47500"/>
    <n v="60"/>
    <n v="10"/>
    <x v="14"/>
    <n v="0"/>
    <s v=""/>
    <x v="2"/>
  </r>
  <r>
    <n v="8"/>
    <n v="194004"/>
    <x v="8"/>
    <n v="2438"/>
    <n v="47500"/>
    <n v="60"/>
    <n v="11"/>
    <x v="2"/>
    <n v="0"/>
    <s v=""/>
    <x v="2"/>
  </r>
  <r>
    <n v="8"/>
    <n v="194004"/>
    <x v="8"/>
    <n v="2438"/>
    <n v="47500"/>
    <n v="60"/>
    <n v="12"/>
    <x v="15"/>
    <n v="0"/>
    <s v=""/>
    <x v="2"/>
  </r>
  <r>
    <n v="8"/>
    <n v="194004"/>
    <x v="8"/>
    <n v="2438"/>
    <n v="47500"/>
    <n v="60"/>
    <n v="13"/>
    <x v="16"/>
    <n v="0"/>
    <s v=""/>
    <x v="2"/>
  </r>
  <r>
    <n v="8"/>
    <n v="194004"/>
    <x v="8"/>
    <n v="2438"/>
    <n v="47500"/>
    <n v="60"/>
    <n v="14"/>
    <x v="17"/>
    <n v="0"/>
    <s v=""/>
    <x v="2"/>
  </r>
  <r>
    <n v="8"/>
    <n v="194004"/>
    <x v="8"/>
    <n v="2438"/>
    <n v="47500"/>
    <n v="60"/>
    <n v="15"/>
    <x v="1"/>
    <n v="0"/>
    <s v=""/>
    <x v="2"/>
  </r>
  <r>
    <n v="8"/>
    <n v="194004"/>
    <x v="8"/>
    <n v="2438"/>
    <n v="47500"/>
    <n v="60"/>
    <n v="16"/>
    <x v="5"/>
    <n v="0"/>
    <s v=""/>
    <x v="2"/>
  </r>
  <r>
    <n v="8"/>
    <n v="194004"/>
    <x v="8"/>
    <n v="2438"/>
    <n v="47500"/>
    <n v="60"/>
    <n v="17"/>
    <x v="4"/>
    <n v="0"/>
    <s v=""/>
    <x v="2"/>
  </r>
  <r>
    <n v="8"/>
    <n v="194004"/>
    <x v="8"/>
    <n v="2438"/>
    <n v="47500"/>
    <n v="60"/>
    <n v="18"/>
    <x v="18"/>
    <n v="0"/>
    <s v=""/>
    <x v="2"/>
  </r>
  <r>
    <n v="8"/>
    <n v="194004"/>
    <x v="8"/>
    <n v="2438"/>
    <n v="47500"/>
    <n v="60"/>
    <n v="19"/>
    <x v="19"/>
    <n v="0"/>
    <s v=""/>
    <x v="2"/>
  </r>
  <r>
    <n v="8"/>
    <n v="194004"/>
    <x v="8"/>
    <n v="2438"/>
    <n v="47500"/>
    <n v="60"/>
    <n v="20"/>
    <x v="6"/>
    <n v="0"/>
    <s v=""/>
    <x v="2"/>
  </r>
  <r>
    <n v="8"/>
    <n v="194004"/>
    <x v="8"/>
    <n v="2438"/>
    <n v="47500"/>
    <n v="60"/>
    <n v="21"/>
    <x v="6"/>
    <n v="0"/>
    <s v=""/>
    <x v="2"/>
  </r>
  <r>
    <n v="8"/>
    <n v="194004"/>
    <x v="8"/>
    <n v="2438"/>
    <n v="47500"/>
    <n v="60"/>
    <n v="22"/>
    <x v="6"/>
    <n v="0"/>
    <s v=""/>
    <x v="2"/>
  </r>
  <r>
    <n v="8"/>
    <n v="194004"/>
    <x v="8"/>
    <n v="2438"/>
    <n v="47500"/>
    <n v="60"/>
    <n v="23"/>
    <x v="6"/>
    <n v="0"/>
    <s v=""/>
    <x v="2"/>
  </r>
  <r>
    <n v="8"/>
    <n v="194004"/>
    <x v="8"/>
    <n v="2438"/>
    <n v="47500"/>
    <n v="60"/>
    <n v="24"/>
    <x v="6"/>
    <n v="0"/>
    <s v=""/>
    <x v="2"/>
  </r>
  <r>
    <n v="8"/>
    <n v="194004"/>
    <x v="8"/>
    <n v="2438"/>
    <n v="47500"/>
    <n v="60"/>
    <n v="25"/>
    <x v="6"/>
    <n v="0"/>
    <s v=""/>
    <x v="2"/>
  </r>
  <r>
    <n v="8"/>
    <n v="194004"/>
    <x v="8"/>
    <n v="2438"/>
    <n v="47500"/>
    <n v="60"/>
    <n v="26"/>
    <x v="6"/>
    <n v="0"/>
    <s v=""/>
    <x v="2"/>
  </r>
  <r>
    <n v="8"/>
    <n v="194004"/>
    <x v="8"/>
    <n v="2438"/>
    <n v="47500"/>
    <n v="60"/>
    <n v="27"/>
    <x v="6"/>
    <n v="0"/>
    <s v=""/>
    <x v="2"/>
  </r>
  <r>
    <n v="8"/>
    <n v="194004"/>
    <x v="8"/>
    <n v="2438"/>
    <n v="47500"/>
    <n v="60"/>
    <n v="28"/>
    <x v="6"/>
    <n v="0"/>
    <s v=""/>
    <x v="2"/>
  </r>
  <r>
    <n v="8"/>
    <n v="194004"/>
    <x v="8"/>
    <n v="2438"/>
    <n v="47500"/>
    <n v="60"/>
    <n v="29"/>
    <x v="6"/>
    <n v="0"/>
    <s v=""/>
    <x v="2"/>
  </r>
  <r>
    <n v="8"/>
    <n v="194004"/>
    <x v="8"/>
    <n v="2438"/>
    <n v="47500"/>
    <n v="60"/>
    <n v="30"/>
    <x v="6"/>
    <n v="0"/>
    <s v=""/>
    <x v="2"/>
  </r>
  <r>
    <n v="9"/>
    <n v="212048"/>
    <x v="9"/>
    <n v="3394"/>
    <n v="56700"/>
    <n v="60"/>
    <n v="2"/>
    <x v="7"/>
    <n v="-56253167"/>
    <n v="-56253167"/>
    <x v="1"/>
  </r>
  <r>
    <n v="9"/>
    <n v="212048"/>
    <x v="9"/>
    <n v="3394"/>
    <n v="56700"/>
    <n v="60"/>
    <n v="6"/>
    <x v="11"/>
    <n v="-47124010"/>
    <n v="-47124010"/>
    <x v="2"/>
  </r>
  <r>
    <n v="9"/>
    <n v="212048"/>
    <x v="9"/>
    <n v="3394"/>
    <n v="56700"/>
    <n v="60"/>
    <n v="12"/>
    <x v="15"/>
    <n v="-44023609"/>
    <n v="-44023609"/>
    <x v="2"/>
  </r>
  <r>
    <n v="9"/>
    <n v="212048"/>
    <x v="9"/>
    <n v="3394"/>
    <n v="56700"/>
    <n v="60"/>
    <n v="10"/>
    <x v="14"/>
    <n v="-40032555"/>
    <n v="-40032555"/>
    <x v="2"/>
  </r>
  <r>
    <n v="9"/>
    <n v="212048"/>
    <x v="9"/>
    <n v="3394"/>
    <n v="56700"/>
    <n v="60"/>
    <n v="9"/>
    <x v="3"/>
    <n v="-37955907"/>
    <n v="-37955907"/>
    <x v="2"/>
  </r>
  <r>
    <n v="9"/>
    <n v="212048"/>
    <x v="9"/>
    <n v="3394"/>
    <n v="56700"/>
    <n v="60"/>
    <n v="3"/>
    <x v="8"/>
    <n v="-31117213"/>
    <n v="-31117213"/>
    <x v="2"/>
  </r>
  <r>
    <n v="9"/>
    <n v="212048"/>
    <x v="9"/>
    <n v="3394"/>
    <n v="56700"/>
    <n v="60"/>
    <n v="1"/>
    <x v="6"/>
    <n v="0"/>
    <s v=""/>
    <x v="2"/>
  </r>
  <r>
    <n v="9"/>
    <n v="212048"/>
    <x v="9"/>
    <n v="3394"/>
    <n v="56700"/>
    <n v="60"/>
    <n v="4"/>
    <x v="9"/>
    <n v="0"/>
    <s v=""/>
    <x v="2"/>
  </r>
  <r>
    <n v="9"/>
    <n v="212048"/>
    <x v="9"/>
    <n v="3394"/>
    <n v="56700"/>
    <n v="60"/>
    <n v="5"/>
    <x v="10"/>
    <n v="0"/>
    <s v=""/>
    <x v="2"/>
  </r>
  <r>
    <n v="9"/>
    <n v="212048"/>
    <x v="9"/>
    <n v="3394"/>
    <n v="56700"/>
    <n v="60"/>
    <n v="7"/>
    <x v="12"/>
    <n v="0"/>
    <s v=""/>
    <x v="2"/>
  </r>
  <r>
    <n v="9"/>
    <n v="212048"/>
    <x v="9"/>
    <n v="3394"/>
    <n v="56700"/>
    <n v="60"/>
    <n v="8"/>
    <x v="13"/>
    <n v="0"/>
    <s v=""/>
    <x v="2"/>
  </r>
  <r>
    <n v="9"/>
    <n v="212048"/>
    <x v="9"/>
    <n v="3394"/>
    <n v="56700"/>
    <n v="60"/>
    <n v="11"/>
    <x v="2"/>
    <n v="0"/>
    <s v=""/>
    <x v="2"/>
  </r>
  <r>
    <n v="9"/>
    <n v="212048"/>
    <x v="9"/>
    <n v="3394"/>
    <n v="56700"/>
    <n v="60"/>
    <n v="13"/>
    <x v="16"/>
    <n v="0"/>
    <s v=""/>
    <x v="2"/>
  </r>
  <r>
    <n v="9"/>
    <n v="212048"/>
    <x v="9"/>
    <n v="3394"/>
    <n v="56700"/>
    <n v="60"/>
    <n v="14"/>
    <x v="17"/>
    <n v="0"/>
    <s v=""/>
    <x v="2"/>
  </r>
  <r>
    <n v="9"/>
    <n v="212048"/>
    <x v="9"/>
    <n v="3394"/>
    <n v="56700"/>
    <n v="60"/>
    <n v="15"/>
    <x v="1"/>
    <n v="0"/>
    <s v=""/>
    <x v="2"/>
  </r>
  <r>
    <n v="9"/>
    <n v="212048"/>
    <x v="9"/>
    <n v="3394"/>
    <n v="56700"/>
    <n v="60"/>
    <n v="16"/>
    <x v="5"/>
    <n v="0"/>
    <s v=""/>
    <x v="2"/>
  </r>
  <r>
    <n v="9"/>
    <n v="212048"/>
    <x v="9"/>
    <n v="3394"/>
    <n v="56700"/>
    <n v="60"/>
    <n v="17"/>
    <x v="4"/>
    <n v="0"/>
    <s v=""/>
    <x v="2"/>
  </r>
  <r>
    <n v="9"/>
    <n v="212048"/>
    <x v="9"/>
    <n v="3394"/>
    <n v="56700"/>
    <n v="60"/>
    <n v="18"/>
    <x v="18"/>
    <n v="0"/>
    <s v=""/>
    <x v="2"/>
  </r>
  <r>
    <n v="9"/>
    <n v="212048"/>
    <x v="9"/>
    <n v="3394"/>
    <n v="56700"/>
    <n v="60"/>
    <n v="19"/>
    <x v="19"/>
    <n v="0"/>
    <s v=""/>
    <x v="2"/>
  </r>
  <r>
    <n v="9"/>
    <n v="212048"/>
    <x v="9"/>
    <n v="3394"/>
    <n v="56700"/>
    <n v="60"/>
    <n v="20"/>
    <x v="6"/>
    <n v="0"/>
    <s v=""/>
    <x v="2"/>
  </r>
  <r>
    <n v="9"/>
    <n v="212048"/>
    <x v="9"/>
    <n v="3394"/>
    <n v="56700"/>
    <n v="60"/>
    <n v="21"/>
    <x v="6"/>
    <n v="0"/>
    <s v=""/>
    <x v="2"/>
  </r>
  <r>
    <n v="9"/>
    <n v="212048"/>
    <x v="9"/>
    <n v="3394"/>
    <n v="56700"/>
    <n v="60"/>
    <n v="22"/>
    <x v="6"/>
    <n v="0"/>
    <s v=""/>
    <x v="2"/>
  </r>
  <r>
    <n v="9"/>
    <n v="212048"/>
    <x v="9"/>
    <n v="3394"/>
    <n v="56700"/>
    <n v="60"/>
    <n v="23"/>
    <x v="6"/>
    <n v="0"/>
    <s v=""/>
    <x v="2"/>
  </r>
  <r>
    <n v="9"/>
    <n v="212048"/>
    <x v="9"/>
    <n v="3394"/>
    <n v="56700"/>
    <n v="60"/>
    <n v="24"/>
    <x v="6"/>
    <n v="0"/>
    <s v=""/>
    <x v="2"/>
  </r>
  <r>
    <n v="9"/>
    <n v="212048"/>
    <x v="9"/>
    <n v="3394"/>
    <n v="56700"/>
    <n v="60"/>
    <n v="25"/>
    <x v="6"/>
    <n v="0"/>
    <s v=""/>
    <x v="2"/>
  </r>
  <r>
    <n v="9"/>
    <n v="212048"/>
    <x v="9"/>
    <n v="3394"/>
    <n v="56700"/>
    <n v="60"/>
    <n v="26"/>
    <x v="6"/>
    <n v="0"/>
    <s v=""/>
    <x v="2"/>
  </r>
  <r>
    <n v="9"/>
    <n v="212048"/>
    <x v="9"/>
    <n v="3394"/>
    <n v="56700"/>
    <n v="60"/>
    <n v="27"/>
    <x v="6"/>
    <n v="0"/>
    <s v=""/>
    <x v="2"/>
  </r>
  <r>
    <n v="9"/>
    <n v="212048"/>
    <x v="9"/>
    <n v="3394"/>
    <n v="56700"/>
    <n v="60"/>
    <n v="28"/>
    <x v="6"/>
    <n v="0"/>
    <s v=""/>
    <x v="2"/>
  </r>
  <r>
    <n v="9"/>
    <n v="212048"/>
    <x v="9"/>
    <n v="3394"/>
    <n v="56700"/>
    <n v="60"/>
    <n v="29"/>
    <x v="6"/>
    <n v="0"/>
    <s v=""/>
    <x v="2"/>
  </r>
  <r>
    <n v="9"/>
    <n v="212048"/>
    <x v="9"/>
    <n v="3394"/>
    <n v="56700"/>
    <n v="60"/>
    <n v="30"/>
    <x v="6"/>
    <n v="0"/>
    <s v=""/>
    <x v="2"/>
  </r>
  <r>
    <n v="10"/>
    <n v="226101"/>
    <x v="10"/>
    <n v="5050"/>
    <n v="163000"/>
    <n v="60"/>
    <n v="9"/>
    <x v="3"/>
    <n v="-157984822"/>
    <n v="-157984822"/>
    <x v="1"/>
  </r>
  <r>
    <n v="10"/>
    <n v="226101"/>
    <x v="10"/>
    <n v="5050"/>
    <n v="163000"/>
    <n v="60"/>
    <n v="14"/>
    <x v="17"/>
    <n v="-151480130"/>
    <n v="-151480130"/>
    <x v="2"/>
  </r>
  <r>
    <n v="10"/>
    <n v="226101"/>
    <x v="10"/>
    <n v="5050"/>
    <n v="163000"/>
    <n v="60"/>
    <n v="3"/>
    <x v="8"/>
    <n v="-134039484"/>
    <n v="-134039484"/>
    <x v="2"/>
  </r>
  <r>
    <n v="10"/>
    <n v="226101"/>
    <x v="10"/>
    <n v="5050"/>
    <n v="163000"/>
    <n v="60"/>
    <n v="4"/>
    <x v="9"/>
    <n v="-130376059"/>
    <n v="-130376059"/>
    <x v="2"/>
  </r>
  <r>
    <n v="10"/>
    <n v="226101"/>
    <x v="10"/>
    <n v="5050"/>
    <n v="163000"/>
    <n v="60"/>
    <n v="10"/>
    <x v="14"/>
    <n v="-125000069"/>
    <n v="-125000069"/>
    <x v="2"/>
  </r>
  <r>
    <n v="10"/>
    <n v="226101"/>
    <x v="10"/>
    <n v="5050"/>
    <n v="163000"/>
    <n v="60"/>
    <n v="15"/>
    <x v="1"/>
    <n v="0"/>
    <s v=""/>
    <x v="2"/>
  </r>
  <r>
    <n v="10"/>
    <n v="226101"/>
    <x v="10"/>
    <n v="5050"/>
    <n v="163000"/>
    <n v="60"/>
    <n v="1"/>
    <x v="6"/>
    <n v="0"/>
    <s v=""/>
    <x v="2"/>
  </r>
  <r>
    <n v="10"/>
    <n v="226101"/>
    <x v="10"/>
    <n v="5050"/>
    <n v="163000"/>
    <n v="60"/>
    <n v="2"/>
    <x v="7"/>
    <n v="0"/>
    <s v=""/>
    <x v="2"/>
  </r>
  <r>
    <n v="10"/>
    <n v="226101"/>
    <x v="10"/>
    <n v="5050"/>
    <n v="163000"/>
    <n v="60"/>
    <n v="5"/>
    <x v="10"/>
    <n v="0"/>
    <s v=""/>
    <x v="2"/>
  </r>
  <r>
    <n v="10"/>
    <n v="226101"/>
    <x v="10"/>
    <n v="5050"/>
    <n v="163000"/>
    <n v="60"/>
    <n v="6"/>
    <x v="11"/>
    <n v="0"/>
    <s v=""/>
    <x v="2"/>
  </r>
  <r>
    <n v="10"/>
    <n v="226101"/>
    <x v="10"/>
    <n v="5050"/>
    <n v="163000"/>
    <n v="60"/>
    <n v="7"/>
    <x v="12"/>
    <n v="0"/>
    <s v=""/>
    <x v="2"/>
  </r>
  <r>
    <n v="10"/>
    <n v="226101"/>
    <x v="10"/>
    <n v="5050"/>
    <n v="163000"/>
    <n v="60"/>
    <n v="8"/>
    <x v="13"/>
    <n v="0"/>
    <s v=""/>
    <x v="2"/>
  </r>
  <r>
    <n v="10"/>
    <n v="226101"/>
    <x v="10"/>
    <n v="5050"/>
    <n v="163000"/>
    <n v="60"/>
    <n v="11"/>
    <x v="2"/>
    <n v="0"/>
    <s v=""/>
    <x v="2"/>
  </r>
  <r>
    <n v="10"/>
    <n v="226101"/>
    <x v="10"/>
    <n v="5050"/>
    <n v="163000"/>
    <n v="60"/>
    <n v="12"/>
    <x v="15"/>
    <n v="0"/>
    <s v=""/>
    <x v="2"/>
  </r>
  <r>
    <n v="10"/>
    <n v="226101"/>
    <x v="10"/>
    <n v="5050"/>
    <n v="163000"/>
    <n v="60"/>
    <n v="13"/>
    <x v="16"/>
    <n v="0"/>
    <s v=""/>
    <x v="2"/>
  </r>
  <r>
    <n v="10"/>
    <n v="226101"/>
    <x v="10"/>
    <n v="5050"/>
    <n v="163000"/>
    <n v="60"/>
    <n v="16"/>
    <x v="5"/>
    <n v="0"/>
    <s v=""/>
    <x v="2"/>
  </r>
  <r>
    <n v="10"/>
    <n v="226101"/>
    <x v="10"/>
    <n v="5050"/>
    <n v="163000"/>
    <n v="60"/>
    <n v="17"/>
    <x v="4"/>
    <n v="0"/>
    <s v=""/>
    <x v="2"/>
  </r>
  <r>
    <n v="10"/>
    <n v="226101"/>
    <x v="10"/>
    <n v="5050"/>
    <n v="163000"/>
    <n v="60"/>
    <n v="18"/>
    <x v="18"/>
    <n v="0"/>
    <s v=""/>
    <x v="2"/>
  </r>
  <r>
    <n v="10"/>
    <n v="226101"/>
    <x v="10"/>
    <n v="5050"/>
    <n v="163000"/>
    <n v="60"/>
    <n v="19"/>
    <x v="19"/>
    <n v="0"/>
    <s v=""/>
    <x v="2"/>
  </r>
  <r>
    <n v="10"/>
    <n v="226101"/>
    <x v="10"/>
    <n v="5050"/>
    <n v="163000"/>
    <n v="60"/>
    <n v="20"/>
    <x v="6"/>
    <n v="0"/>
    <s v=""/>
    <x v="2"/>
  </r>
  <r>
    <n v="10"/>
    <n v="226101"/>
    <x v="10"/>
    <n v="5050"/>
    <n v="163000"/>
    <n v="60"/>
    <n v="21"/>
    <x v="6"/>
    <n v="0"/>
    <s v=""/>
    <x v="2"/>
  </r>
  <r>
    <n v="10"/>
    <n v="226101"/>
    <x v="10"/>
    <n v="5050"/>
    <n v="163000"/>
    <n v="60"/>
    <n v="22"/>
    <x v="6"/>
    <n v="0"/>
    <s v=""/>
    <x v="2"/>
  </r>
  <r>
    <n v="10"/>
    <n v="226101"/>
    <x v="10"/>
    <n v="5050"/>
    <n v="163000"/>
    <n v="60"/>
    <n v="23"/>
    <x v="6"/>
    <n v="0"/>
    <s v=""/>
    <x v="2"/>
  </r>
  <r>
    <n v="10"/>
    <n v="226101"/>
    <x v="10"/>
    <n v="5050"/>
    <n v="163000"/>
    <n v="60"/>
    <n v="24"/>
    <x v="6"/>
    <n v="0"/>
    <s v=""/>
    <x v="2"/>
  </r>
  <r>
    <n v="10"/>
    <n v="226101"/>
    <x v="10"/>
    <n v="5050"/>
    <n v="163000"/>
    <n v="60"/>
    <n v="25"/>
    <x v="6"/>
    <n v="0"/>
    <s v=""/>
    <x v="2"/>
  </r>
  <r>
    <n v="10"/>
    <n v="226101"/>
    <x v="10"/>
    <n v="5050"/>
    <n v="163000"/>
    <n v="60"/>
    <n v="26"/>
    <x v="6"/>
    <n v="0"/>
    <s v=""/>
    <x v="2"/>
  </r>
  <r>
    <n v="10"/>
    <n v="226101"/>
    <x v="10"/>
    <n v="5050"/>
    <n v="163000"/>
    <n v="60"/>
    <n v="27"/>
    <x v="6"/>
    <n v="0"/>
    <s v=""/>
    <x v="2"/>
  </r>
  <r>
    <n v="10"/>
    <n v="226101"/>
    <x v="10"/>
    <n v="5050"/>
    <n v="163000"/>
    <n v="60"/>
    <n v="28"/>
    <x v="6"/>
    <n v="0"/>
    <s v=""/>
    <x v="2"/>
  </r>
  <r>
    <n v="10"/>
    <n v="226101"/>
    <x v="10"/>
    <n v="5050"/>
    <n v="163000"/>
    <n v="60"/>
    <n v="29"/>
    <x v="6"/>
    <n v="0"/>
    <s v=""/>
    <x v="2"/>
  </r>
  <r>
    <n v="10"/>
    <n v="226101"/>
    <x v="10"/>
    <n v="5050"/>
    <n v="163000"/>
    <n v="60"/>
    <n v="30"/>
    <x v="6"/>
    <n v="0"/>
    <s v="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ontingenční tabulka 2" cacheId="15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47" firstHeaderRow="1" firstDataRow="2" firstDataCol="1" rowPageCount="1" colPageCount="1"/>
  <pivotFields count="11">
    <pivotField showAll="0"/>
    <pivotField showAll="0"/>
    <pivotField axis="axisRow" showAll="0">
      <items count="3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9">
        <item h="1" x="0"/>
        <item h="1" x="25"/>
        <item x="1"/>
        <item x="2"/>
        <item x="3"/>
        <item x="4"/>
        <item x="5"/>
        <item x="6"/>
        <item x="7"/>
        <item x="8"/>
        <item x="9"/>
        <item x="10"/>
        <item x="26"/>
        <item x="11"/>
        <item x="12"/>
        <item x="13"/>
        <item x="27"/>
        <item x="14"/>
        <item x="15"/>
        <item x="16"/>
        <item x="17"/>
        <item x="18"/>
        <item x="19"/>
        <item x="21"/>
        <item x="22"/>
        <item x="23"/>
        <item x="24"/>
        <item x="2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43">
    <i>
      <x v="12"/>
    </i>
    <i r="1">
      <x v="1"/>
    </i>
    <i r="1">
      <x v="13"/>
    </i>
    <i r="1">
      <x v="19"/>
    </i>
    <i r="1">
      <x v="26"/>
    </i>
    <i r="1">
      <x v="28"/>
    </i>
    <i r="1">
      <x v="29"/>
    </i>
    <i>
      <x v="27"/>
    </i>
    <i r="1">
      <x v="7"/>
    </i>
    <i r="1">
      <x v="10"/>
    </i>
    <i r="1">
      <x v="11"/>
    </i>
    <i r="1">
      <x v="12"/>
    </i>
    <i r="1">
      <x v="17"/>
    </i>
    <i r="1">
      <x v="18"/>
    </i>
    <i>
      <x v="15"/>
    </i>
    <i r="1">
      <x v="3"/>
    </i>
    <i r="1">
      <x v="5"/>
    </i>
    <i r="1">
      <x v="8"/>
    </i>
    <i r="1">
      <x v="14"/>
    </i>
    <i r="1">
      <x v="16"/>
    </i>
    <i>
      <x v="11"/>
    </i>
    <i r="1">
      <x v="9"/>
    </i>
    <i r="1">
      <x v="24"/>
    </i>
    <i>
      <x v="7"/>
    </i>
    <i r="1">
      <x v="23"/>
    </i>
    <i>
      <x v="20"/>
    </i>
    <i r="1">
      <x v="15"/>
    </i>
    <i r="1">
      <x v="22"/>
    </i>
    <i>
      <x v="25"/>
    </i>
    <i r="1">
      <x v="4"/>
    </i>
    <i>
      <x v="22"/>
    </i>
    <i r="1">
      <x v="21"/>
    </i>
    <i>
      <x v="19"/>
    </i>
    <i r="1">
      <x v="25"/>
    </i>
    <i>
      <x v="18"/>
    </i>
    <i r="1">
      <x v="6"/>
    </i>
    <i>
      <x v="17"/>
    </i>
    <i r="1">
      <x v="2"/>
    </i>
    <i>
      <x v="2"/>
    </i>
    <i r="1">
      <x v="20"/>
    </i>
    <i>
      <x v="26"/>
    </i>
    <i r="1"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">
      <pivotArea field="10" type="button" dataOnly="0" labelOnly="1" outline="0" axis="axisPage" fieldPosition="0"/>
    </format>
    <format dxfId="34">
      <pivotArea dataOnly="0" labelOnly="1" outline="0" fieldPosition="0">
        <references count="1">
          <reference field="10" count="0"/>
        </references>
      </pivotArea>
    </format>
    <format dxfId="33">
      <pivotArea field="7" type="button" dataOnly="0" labelOnly="1" outline="0" axis="axisRow" fieldPosition="0"/>
    </format>
    <format dxfId="32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35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26" firstHeaderRow="1" firstDataRow="2" firstDataCol="1" rowPageCount="1" colPageCount="1"/>
  <pivotFields count="11"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0">
        <item h="1" x="0"/>
        <item h="1" x="14"/>
        <item x="1"/>
        <item x="2"/>
        <item x="3"/>
        <item x="4"/>
        <item x="18"/>
        <item x="6"/>
        <item x="15"/>
        <item x="7"/>
        <item x="8"/>
        <item x="9"/>
        <item x="10"/>
        <item x="11"/>
        <item x="16"/>
        <item x="12"/>
        <item x="13"/>
        <item x="5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22">
    <i>
      <x v="16"/>
    </i>
    <i r="1">
      <x v="5"/>
    </i>
    <i r="1">
      <x v="6"/>
    </i>
    <i r="1">
      <x v="7"/>
    </i>
    <i>
      <x v="5"/>
    </i>
    <i r="1">
      <x v="10"/>
    </i>
    <i r="1">
      <x v="11"/>
    </i>
    <i>
      <x v="15"/>
    </i>
    <i r="1">
      <x v="3"/>
    </i>
    <i r="1">
      <x v="4"/>
    </i>
    <i>
      <x v="11"/>
    </i>
    <i r="1">
      <x v="2"/>
    </i>
    <i>
      <x v="6"/>
    </i>
    <i r="1">
      <x v="12"/>
    </i>
    <i r="1">
      <x v="13"/>
    </i>
    <i>
      <x v="7"/>
    </i>
    <i r="1">
      <x v="8"/>
    </i>
    <i>
      <x v="8"/>
    </i>
    <i r="1">
      <x v="1"/>
    </i>
    <i>
      <x v="17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">
      <pivotArea field="10" type="button" dataOnly="0" labelOnly="1" outline="0" axis="axisPage" fieldPosition="0"/>
    </format>
    <format dxfId="28">
      <pivotArea dataOnly="0" labelOnly="1" outline="0" fieldPosition="0">
        <references count="1">
          <reference field="10" count="0"/>
        </references>
      </pivotArea>
    </format>
    <format dxfId="27">
      <pivotArea field="7" type="button" dataOnly="0" labelOnly="1" outline="0" axis="axisRow" fieldPosition="0"/>
    </format>
    <format dxfId="26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50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24" firstHeaderRow="1" firstDataRow="2" firstDataCol="1" rowPageCount="1" colPageCount="1"/>
  <pivotFields count="11"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ascending">
      <items count="21">
        <item h="1" x="0"/>
        <item h="1" x="6"/>
        <item x="7"/>
        <item x="8"/>
        <item x="9"/>
        <item x="10"/>
        <item x="11"/>
        <item x="12"/>
        <item x="13"/>
        <item x="3"/>
        <item x="14"/>
        <item x="15"/>
        <item x="16"/>
        <item x="5"/>
        <item x="17"/>
        <item x="2"/>
        <item x="1"/>
        <item x="4"/>
        <item x="18"/>
        <item x="19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20">
    <i>
      <x v="9"/>
    </i>
    <i r="1">
      <x v="5"/>
    </i>
    <i r="1">
      <x v="10"/>
    </i>
    <i>
      <x v="13"/>
    </i>
    <i r="1">
      <x v="3"/>
    </i>
    <i>
      <x v="18"/>
    </i>
    <i r="1">
      <x v="7"/>
    </i>
    <i>
      <x v="12"/>
    </i>
    <i r="1">
      <x v="2"/>
    </i>
    <i>
      <x v="8"/>
    </i>
    <i r="1">
      <x v="4"/>
    </i>
    <i>
      <x v="2"/>
    </i>
    <i r="1">
      <x v="9"/>
    </i>
    <i>
      <x v="5"/>
    </i>
    <i r="1">
      <x v="8"/>
    </i>
    <i>
      <x v="16"/>
    </i>
    <i r="1">
      <x v="1"/>
    </i>
    <i>
      <x v="19"/>
    </i>
    <i r="1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field="10" type="button" dataOnly="0" labelOnly="1" outline="0" axis="axisPage" fieldPosition="0"/>
    </format>
    <format dxfId="22">
      <pivotArea dataOnly="0" labelOnly="1" outline="0" fieldPosition="0">
        <references count="1">
          <reference field="10" count="0"/>
        </references>
      </pivotArea>
    </format>
    <format dxfId="21">
      <pivotArea field="7" type="button" dataOnly="0" labelOnly="1" outline="0" axis="axisRow" fieldPosition="0"/>
    </format>
    <format dxfId="20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showGridLines="0" zoomScaleNormal="100" workbookViewId="0">
      <selection sqref="A1:M1"/>
    </sheetView>
  </sheetViews>
  <sheetFormatPr defaultRowHeight="15"/>
  <cols>
    <col min="1" max="1" width="9.5703125" bestFit="1" customWidth="1"/>
    <col min="2" max="2" width="11.140625" style="1" customWidth="1"/>
    <col min="3" max="3" width="20.42578125" customWidth="1"/>
    <col min="4" max="4" width="8.5703125" hidden="1" customWidth="1"/>
    <col min="5" max="5" width="23" bestFit="1" customWidth="1"/>
    <col min="6" max="6" width="10.5703125" bestFit="1" customWidth="1"/>
    <col min="7" max="7" width="12.7109375" customWidth="1"/>
    <col min="8" max="8" width="15.85546875" bestFit="1" customWidth="1"/>
    <col min="9" max="9" width="15.7109375" customWidth="1"/>
    <col min="10" max="10" width="10.140625" customWidth="1"/>
    <col min="11" max="11" width="12" bestFit="1" customWidth="1"/>
    <col min="12" max="12" width="13.28515625" style="1" bestFit="1" customWidth="1"/>
    <col min="13" max="13" width="11.42578125" customWidth="1"/>
    <col min="14" max="14" width="19.5703125" customWidth="1"/>
    <col min="15" max="15" width="14.140625" hidden="1" customWidth="1"/>
    <col min="16" max="16" width="12.28515625" bestFit="1" customWidth="1"/>
    <col min="243" max="243" width="9.42578125" bestFit="1" customWidth="1"/>
    <col min="244" max="244" width="10.28515625" customWidth="1"/>
    <col min="245" max="245" width="26.7109375" bestFit="1" customWidth="1"/>
    <col min="246" max="246" width="14.42578125" customWidth="1"/>
    <col min="247" max="247" width="13.85546875" customWidth="1"/>
    <col min="248" max="248" width="11" bestFit="1" customWidth="1"/>
    <col min="249" max="249" width="18.28515625" customWidth="1"/>
    <col min="250" max="250" width="17.28515625" customWidth="1"/>
    <col min="251" max="252" width="15.140625" customWidth="1"/>
    <col min="253" max="253" width="12" customWidth="1"/>
    <col min="254" max="254" width="22.42578125" customWidth="1"/>
    <col min="499" max="499" width="9.42578125" bestFit="1" customWidth="1"/>
    <col min="500" max="500" width="10.28515625" customWidth="1"/>
    <col min="501" max="501" width="26.7109375" bestFit="1" customWidth="1"/>
    <col min="502" max="502" width="14.42578125" customWidth="1"/>
    <col min="503" max="503" width="13.85546875" customWidth="1"/>
    <col min="504" max="504" width="11" bestFit="1" customWidth="1"/>
    <col min="505" max="505" width="18.28515625" customWidth="1"/>
    <col min="506" max="506" width="17.28515625" customWidth="1"/>
    <col min="507" max="508" width="15.140625" customWidth="1"/>
    <col min="509" max="509" width="12" customWidth="1"/>
    <col min="510" max="510" width="22.42578125" customWidth="1"/>
    <col min="755" max="755" width="9.42578125" bestFit="1" customWidth="1"/>
    <col min="756" max="756" width="10.28515625" customWidth="1"/>
    <col min="757" max="757" width="26.7109375" bestFit="1" customWidth="1"/>
    <col min="758" max="758" width="14.42578125" customWidth="1"/>
    <col min="759" max="759" width="13.85546875" customWidth="1"/>
    <col min="760" max="760" width="11" bestFit="1" customWidth="1"/>
    <col min="761" max="761" width="18.28515625" customWidth="1"/>
    <col min="762" max="762" width="17.28515625" customWidth="1"/>
    <col min="763" max="764" width="15.140625" customWidth="1"/>
    <col min="765" max="765" width="12" customWidth="1"/>
    <col min="766" max="766" width="22.42578125" customWidth="1"/>
    <col min="1011" max="1011" width="9.42578125" bestFit="1" customWidth="1"/>
    <col min="1012" max="1012" width="10.28515625" customWidth="1"/>
    <col min="1013" max="1013" width="26.7109375" bestFit="1" customWidth="1"/>
    <col min="1014" max="1014" width="14.42578125" customWidth="1"/>
    <col min="1015" max="1015" width="13.85546875" customWidth="1"/>
    <col min="1016" max="1016" width="11" bestFit="1" customWidth="1"/>
    <col min="1017" max="1017" width="18.28515625" customWidth="1"/>
    <col min="1018" max="1018" width="17.28515625" customWidth="1"/>
    <col min="1019" max="1020" width="15.140625" customWidth="1"/>
    <col min="1021" max="1021" width="12" customWidth="1"/>
    <col min="1022" max="1022" width="22.42578125" customWidth="1"/>
    <col min="1267" max="1267" width="9.42578125" bestFit="1" customWidth="1"/>
    <col min="1268" max="1268" width="10.28515625" customWidth="1"/>
    <col min="1269" max="1269" width="26.7109375" bestFit="1" customWidth="1"/>
    <col min="1270" max="1270" width="14.42578125" customWidth="1"/>
    <col min="1271" max="1271" width="13.85546875" customWidth="1"/>
    <col min="1272" max="1272" width="11" bestFit="1" customWidth="1"/>
    <col min="1273" max="1273" width="18.28515625" customWidth="1"/>
    <col min="1274" max="1274" width="17.28515625" customWidth="1"/>
    <col min="1275" max="1276" width="15.140625" customWidth="1"/>
    <col min="1277" max="1277" width="12" customWidth="1"/>
    <col min="1278" max="1278" width="22.42578125" customWidth="1"/>
    <col min="1523" max="1523" width="9.42578125" bestFit="1" customWidth="1"/>
    <col min="1524" max="1524" width="10.28515625" customWidth="1"/>
    <col min="1525" max="1525" width="26.7109375" bestFit="1" customWidth="1"/>
    <col min="1526" max="1526" width="14.42578125" customWidth="1"/>
    <col min="1527" max="1527" width="13.85546875" customWidth="1"/>
    <col min="1528" max="1528" width="11" bestFit="1" customWidth="1"/>
    <col min="1529" max="1529" width="18.28515625" customWidth="1"/>
    <col min="1530" max="1530" width="17.28515625" customWidth="1"/>
    <col min="1531" max="1532" width="15.140625" customWidth="1"/>
    <col min="1533" max="1533" width="12" customWidth="1"/>
    <col min="1534" max="1534" width="22.42578125" customWidth="1"/>
    <col min="1779" max="1779" width="9.42578125" bestFit="1" customWidth="1"/>
    <col min="1780" max="1780" width="10.28515625" customWidth="1"/>
    <col min="1781" max="1781" width="26.7109375" bestFit="1" customWidth="1"/>
    <col min="1782" max="1782" width="14.42578125" customWidth="1"/>
    <col min="1783" max="1783" width="13.85546875" customWidth="1"/>
    <col min="1784" max="1784" width="11" bestFit="1" customWidth="1"/>
    <col min="1785" max="1785" width="18.28515625" customWidth="1"/>
    <col min="1786" max="1786" width="17.28515625" customWidth="1"/>
    <col min="1787" max="1788" width="15.140625" customWidth="1"/>
    <col min="1789" max="1789" width="12" customWidth="1"/>
    <col min="1790" max="1790" width="22.42578125" customWidth="1"/>
    <col min="2035" max="2035" width="9.42578125" bestFit="1" customWidth="1"/>
    <col min="2036" max="2036" width="10.28515625" customWidth="1"/>
    <col min="2037" max="2037" width="26.7109375" bestFit="1" customWidth="1"/>
    <col min="2038" max="2038" width="14.42578125" customWidth="1"/>
    <col min="2039" max="2039" width="13.85546875" customWidth="1"/>
    <col min="2040" max="2040" width="11" bestFit="1" customWidth="1"/>
    <col min="2041" max="2041" width="18.28515625" customWidth="1"/>
    <col min="2042" max="2042" width="17.28515625" customWidth="1"/>
    <col min="2043" max="2044" width="15.140625" customWidth="1"/>
    <col min="2045" max="2045" width="12" customWidth="1"/>
    <col min="2046" max="2046" width="22.42578125" customWidth="1"/>
    <col min="2291" max="2291" width="9.42578125" bestFit="1" customWidth="1"/>
    <col min="2292" max="2292" width="10.28515625" customWidth="1"/>
    <col min="2293" max="2293" width="26.7109375" bestFit="1" customWidth="1"/>
    <col min="2294" max="2294" width="14.42578125" customWidth="1"/>
    <col min="2295" max="2295" width="13.85546875" customWidth="1"/>
    <col min="2296" max="2296" width="11" bestFit="1" customWidth="1"/>
    <col min="2297" max="2297" width="18.28515625" customWidth="1"/>
    <col min="2298" max="2298" width="17.28515625" customWidth="1"/>
    <col min="2299" max="2300" width="15.140625" customWidth="1"/>
    <col min="2301" max="2301" width="12" customWidth="1"/>
    <col min="2302" max="2302" width="22.42578125" customWidth="1"/>
    <col min="2547" max="2547" width="9.42578125" bestFit="1" customWidth="1"/>
    <col min="2548" max="2548" width="10.28515625" customWidth="1"/>
    <col min="2549" max="2549" width="26.7109375" bestFit="1" customWidth="1"/>
    <col min="2550" max="2550" width="14.42578125" customWidth="1"/>
    <col min="2551" max="2551" width="13.85546875" customWidth="1"/>
    <col min="2552" max="2552" width="11" bestFit="1" customWidth="1"/>
    <col min="2553" max="2553" width="18.28515625" customWidth="1"/>
    <col min="2554" max="2554" width="17.28515625" customWidth="1"/>
    <col min="2555" max="2556" width="15.140625" customWidth="1"/>
    <col min="2557" max="2557" width="12" customWidth="1"/>
    <col min="2558" max="2558" width="22.42578125" customWidth="1"/>
    <col min="2803" max="2803" width="9.42578125" bestFit="1" customWidth="1"/>
    <col min="2804" max="2804" width="10.28515625" customWidth="1"/>
    <col min="2805" max="2805" width="26.7109375" bestFit="1" customWidth="1"/>
    <col min="2806" max="2806" width="14.42578125" customWidth="1"/>
    <col min="2807" max="2807" width="13.85546875" customWidth="1"/>
    <col min="2808" max="2808" width="11" bestFit="1" customWidth="1"/>
    <col min="2809" max="2809" width="18.28515625" customWidth="1"/>
    <col min="2810" max="2810" width="17.28515625" customWidth="1"/>
    <col min="2811" max="2812" width="15.140625" customWidth="1"/>
    <col min="2813" max="2813" width="12" customWidth="1"/>
    <col min="2814" max="2814" width="22.42578125" customWidth="1"/>
    <col min="3059" max="3059" width="9.42578125" bestFit="1" customWidth="1"/>
    <col min="3060" max="3060" width="10.28515625" customWidth="1"/>
    <col min="3061" max="3061" width="26.7109375" bestFit="1" customWidth="1"/>
    <col min="3062" max="3062" width="14.42578125" customWidth="1"/>
    <col min="3063" max="3063" width="13.85546875" customWidth="1"/>
    <col min="3064" max="3064" width="11" bestFit="1" customWidth="1"/>
    <col min="3065" max="3065" width="18.28515625" customWidth="1"/>
    <col min="3066" max="3066" width="17.28515625" customWidth="1"/>
    <col min="3067" max="3068" width="15.140625" customWidth="1"/>
    <col min="3069" max="3069" width="12" customWidth="1"/>
    <col min="3070" max="3070" width="22.42578125" customWidth="1"/>
    <col min="3315" max="3315" width="9.42578125" bestFit="1" customWidth="1"/>
    <col min="3316" max="3316" width="10.28515625" customWidth="1"/>
    <col min="3317" max="3317" width="26.7109375" bestFit="1" customWidth="1"/>
    <col min="3318" max="3318" width="14.42578125" customWidth="1"/>
    <col min="3319" max="3319" width="13.85546875" customWidth="1"/>
    <col min="3320" max="3320" width="11" bestFit="1" customWidth="1"/>
    <col min="3321" max="3321" width="18.28515625" customWidth="1"/>
    <col min="3322" max="3322" width="17.28515625" customWidth="1"/>
    <col min="3323" max="3324" width="15.140625" customWidth="1"/>
    <col min="3325" max="3325" width="12" customWidth="1"/>
    <col min="3326" max="3326" width="22.42578125" customWidth="1"/>
    <col min="3571" max="3571" width="9.42578125" bestFit="1" customWidth="1"/>
    <col min="3572" max="3572" width="10.28515625" customWidth="1"/>
    <col min="3573" max="3573" width="26.7109375" bestFit="1" customWidth="1"/>
    <col min="3574" max="3574" width="14.42578125" customWidth="1"/>
    <col min="3575" max="3575" width="13.85546875" customWidth="1"/>
    <col min="3576" max="3576" width="11" bestFit="1" customWidth="1"/>
    <col min="3577" max="3577" width="18.28515625" customWidth="1"/>
    <col min="3578" max="3578" width="17.28515625" customWidth="1"/>
    <col min="3579" max="3580" width="15.140625" customWidth="1"/>
    <col min="3581" max="3581" width="12" customWidth="1"/>
    <col min="3582" max="3582" width="22.42578125" customWidth="1"/>
    <col min="3827" max="3827" width="9.42578125" bestFit="1" customWidth="1"/>
    <col min="3828" max="3828" width="10.28515625" customWidth="1"/>
    <col min="3829" max="3829" width="26.7109375" bestFit="1" customWidth="1"/>
    <col min="3830" max="3830" width="14.42578125" customWidth="1"/>
    <col min="3831" max="3831" width="13.85546875" customWidth="1"/>
    <col min="3832" max="3832" width="11" bestFit="1" customWidth="1"/>
    <col min="3833" max="3833" width="18.28515625" customWidth="1"/>
    <col min="3834" max="3834" width="17.28515625" customWidth="1"/>
    <col min="3835" max="3836" width="15.140625" customWidth="1"/>
    <col min="3837" max="3837" width="12" customWidth="1"/>
    <col min="3838" max="3838" width="22.42578125" customWidth="1"/>
    <col min="4083" max="4083" width="9.42578125" bestFit="1" customWidth="1"/>
    <col min="4084" max="4084" width="10.28515625" customWidth="1"/>
    <col min="4085" max="4085" width="26.7109375" bestFit="1" customWidth="1"/>
    <col min="4086" max="4086" width="14.42578125" customWidth="1"/>
    <col min="4087" max="4087" width="13.85546875" customWidth="1"/>
    <col min="4088" max="4088" width="11" bestFit="1" customWidth="1"/>
    <col min="4089" max="4089" width="18.28515625" customWidth="1"/>
    <col min="4090" max="4090" width="17.28515625" customWidth="1"/>
    <col min="4091" max="4092" width="15.140625" customWidth="1"/>
    <col min="4093" max="4093" width="12" customWidth="1"/>
    <col min="4094" max="4094" width="22.42578125" customWidth="1"/>
    <col min="4339" max="4339" width="9.42578125" bestFit="1" customWidth="1"/>
    <col min="4340" max="4340" width="10.28515625" customWidth="1"/>
    <col min="4341" max="4341" width="26.7109375" bestFit="1" customWidth="1"/>
    <col min="4342" max="4342" width="14.42578125" customWidth="1"/>
    <col min="4343" max="4343" width="13.85546875" customWidth="1"/>
    <col min="4344" max="4344" width="11" bestFit="1" customWidth="1"/>
    <col min="4345" max="4345" width="18.28515625" customWidth="1"/>
    <col min="4346" max="4346" width="17.28515625" customWidth="1"/>
    <col min="4347" max="4348" width="15.140625" customWidth="1"/>
    <col min="4349" max="4349" width="12" customWidth="1"/>
    <col min="4350" max="4350" width="22.42578125" customWidth="1"/>
    <col min="4595" max="4595" width="9.42578125" bestFit="1" customWidth="1"/>
    <col min="4596" max="4596" width="10.28515625" customWidth="1"/>
    <col min="4597" max="4597" width="26.7109375" bestFit="1" customWidth="1"/>
    <col min="4598" max="4598" width="14.42578125" customWidth="1"/>
    <col min="4599" max="4599" width="13.85546875" customWidth="1"/>
    <col min="4600" max="4600" width="11" bestFit="1" customWidth="1"/>
    <col min="4601" max="4601" width="18.28515625" customWidth="1"/>
    <col min="4602" max="4602" width="17.28515625" customWidth="1"/>
    <col min="4603" max="4604" width="15.140625" customWidth="1"/>
    <col min="4605" max="4605" width="12" customWidth="1"/>
    <col min="4606" max="4606" width="22.42578125" customWidth="1"/>
    <col min="4851" max="4851" width="9.42578125" bestFit="1" customWidth="1"/>
    <col min="4852" max="4852" width="10.28515625" customWidth="1"/>
    <col min="4853" max="4853" width="26.7109375" bestFit="1" customWidth="1"/>
    <col min="4854" max="4854" width="14.42578125" customWidth="1"/>
    <col min="4855" max="4855" width="13.85546875" customWidth="1"/>
    <col min="4856" max="4856" width="11" bestFit="1" customWidth="1"/>
    <col min="4857" max="4857" width="18.28515625" customWidth="1"/>
    <col min="4858" max="4858" width="17.28515625" customWidth="1"/>
    <col min="4859" max="4860" width="15.140625" customWidth="1"/>
    <col min="4861" max="4861" width="12" customWidth="1"/>
    <col min="4862" max="4862" width="22.42578125" customWidth="1"/>
    <col min="5107" max="5107" width="9.42578125" bestFit="1" customWidth="1"/>
    <col min="5108" max="5108" width="10.28515625" customWidth="1"/>
    <col min="5109" max="5109" width="26.7109375" bestFit="1" customWidth="1"/>
    <col min="5110" max="5110" width="14.42578125" customWidth="1"/>
    <col min="5111" max="5111" width="13.85546875" customWidth="1"/>
    <col min="5112" max="5112" width="11" bestFit="1" customWidth="1"/>
    <col min="5113" max="5113" width="18.28515625" customWidth="1"/>
    <col min="5114" max="5114" width="17.28515625" customWidth="1"/>
    <col min="5115" max="5116" width="15.140625" customWidth="1"/>
    <col min="5117" max="5117" width="12" customWidth="1"/>
    <col min="5118" max="5118" width="22.42578125" customWidth="1"/>
    <col min="5363" max="5363" width="9.42578125" bestFit="1" customWidth="1"/>
    <col min="5364" max="5364" width="10.28515625" customWidth="1"/>
    <col min="5365" max="5365" width="26.7109375" bestFit="1" customWidth="1"/>
    <col min="5366" max="5366" width="14.42578125" customWidth="1"/>
    <col min="5367" max="5367" width="13.85546875" customWidth="1"/>
    <col min="5368" max="5368" width="11" bestFit="1" customWidth="1"/>
    <col min="5369" max="5369" width="18.28515625" customWidth="1"/>
    <col min="5370" max="5370" width="17.28515625" customWidth="1"/>
    <col min="5371" max="5372" width="15.140625" customWidth="1"/>
    <col min="5373" max="5373" width="12" customWidth="1"/>
    <col min="5374" max="5374" width="22.42578125" customWidth="1"/>
    <col min="5619" max="5619" width="9.42578125" bestFit="1" customWidth="1"/>
    <col min="5620" max="5620" width="10.28515625" customWidth="1"/>
    <col min="5621" max="5621" width="26.7109375" bestFit="1" customWidth="1"/>
    <col min="5622" max="5622" width="14.42578125" customWidth="1"/>
    <col min="5623" max="5623" width="13.85546875" customWidth="1"/>
    <col min="5624" max="5624" width="11" bestFit="1" customWidth="1"/>
    <col min="5625" max="5625" width="18.28515625" customWidth="1"/>
    <col min="5626" max="5626" width="17.28515625" customWidth="1"/>
    <col min="5627" max="5628" width="15.140625" customWidth="1"/>
    <col min="5629" max="5629" width="12" customWidth="1"/>
    <col min="5630" max="5630" width="22.42578125" customWidth="1"/>
    <col min="5875" max="5875" width="9.42578125" bestFit="1" customWidth="1"/>
    <col min="5876" max="5876" width="10.28515625" customWidth="1"/>
    <col min="5877" max="5877" width="26.7109375" bestFit="1" customWidth="1"/>
    <col min="5878" max="5878" width="14.42578125" customWidth="1"/>
    <col min="5879" max="5879" width="13.85546875" customWidth="1"/>
    <col min="5880" max="5880" width="11" bestFit="1" customWidth="1"/>
    <col min="5881" max="5881" width="18.28515625" customWidth="1"/>
    <col min="5882" max="5882" width="17.28515625" customWidth="1"/>
    <col min="5883" max="5884" width="15.140625" customWidth="1"/>
    <col min="5885" max="5885" width="12" customWidth="1"/>
    <col min="5886" max="5886" width="22.42578125" customWidth="1"/>
    <col min="6131" max="6131" width="9.42578125" bestFit="1" customWidth="1"/>
    <col min="6132" max="6132" width="10.28515625" customWidth="1"/>
    <col min="6133" max="6133" width="26.7109375" bestFit="1" customWidth="1"/>
    <col min="6134" max="6134" width="14.42578125" customWidth="1"/>
    <col min="6135" max="6135" width="13.85546875" customWidth="1"/>
    <col min="6136" max="6136" width="11" bestFit="1" customWidth="1"/>
    <col min="6137" max="6137" width="18.28515625" customWidth="1"/>
    <col min="6138" max="6138" width="17.28515625" customWidth="1"/>
    <col min="6139" max="6140" width="15.140625" customWidth="1"/>
    <col min="6141" max="6141" width="12" customWidth="1"/>
    <col min="6142" max="6142" width="22.42578125" customWidth="1"/>
    <col min="6387" max="6387" width="9.42578125" bestFit="1" customWidth="1"/>
    <col min="6388" max="6388" width="10.28515625" customWidth="1"/>
    <col min="6389" max="6389" width="26.7109375" bestFit="1" customWidth="1"/>
    <col min="6390" max="6390" width="14.42578125" customWidth="1"/>
    <col min="6391" max="6391" width="13.85546875" customWidth="1"/>
    <col min="6392" max="6392" width="11" bestFit="1" customWidth="1"/>
    <col min="6393" max="6393" width="18.28515625" customWidth="1"/>
    <col min="6394" max="6394" width="17.28515625" customWidth="1"/>
    <col min="6395" max="6396" width="15.140625" customWidth="1"/>
    <col min="6397" max="6397" width="12" customWidth="1"/>
    <col min="6398" max="6398" width="22.42578125" customWidth="1"/>
    <col min="6643" max="6643" width="9.42578125" bestFit="1" customWidth="1"/>
    <col min="6644" max="6644" width="10.28515625" customWidth="1"/>
    <col min="6645" max="6645" width="26.7109375" bestFit="1" customWidth="1"/>
    <col min="6646" max="6646" width="14.42578125" customWidth="1"/>
    <col min="6647" max="6647" width="13.85546875" customWidth="1"/>
    <col min="6648" max="6648" width="11" bestFit="1" customWidth="1"/>
    <col min="6649" max="6649" width="18.28515625" customWidth="1"/>
    <col min="6650" max="6650" width="17.28515625" customWidth="1"/>
    <col min="6651" max="6652" width="15.140625" customWidth="1"/>
    <col min="6653" max="6653" width="12" customWidth="1"/>
    <col min="6654" max="6654" width="22.42578125" customWidth="1"/>
    <col min="6899" max="6899" width="9.42578125" bestFit="1" customWidth="1"/>
    <col min="6900" max="6900" width="10.28515625" customWidth="1"/>
    <col min="6901" max="6901" width="26.7109375" bestFit="1" customWidth="1"/>
    <col min="6902" max="6902" width="14.42578125" customWidth="1"/>
    <col min="6903" max="6903" width="13.85546875" customWidth="1"/>
    <col min="6904" max="6904" width="11" bestFit="1" customWidth="1"/>
    <col min="6905" max="6905" width="18.28515625" customWidth="1"/>
    <col min="6906" max="6906" width="17.28515625" customWidth="1"/>
    <col min="6907" max="6908" width="15.140625" customWidth="1"/>
    <col min="6909" max="6909" width="12" customWidth="1"/>
    <col min="6910" max="6910" width="22.42578125" customWidth="1"/>
    <col min="7155" max="7155" width="9.42578125" bestFit="1" customWidth="1"/>
    <col min="7156" max="7156" width="10.28515625" customWidth="1"/>
    <col min="7157" max="7157" width="26.7109375" bestFit="1" customWidth="1"/>
    <col min="7158" max="7158" width="14.42578125" customWidth="1"/>
    <col min="7159" max="7159" width="13.85546875" customWidth="1"/>
    <col min="7160" max="7160" width="11" bestFit="1" customWidth="1"/>
    <col min="7161" max="7161" width="18.28515625" customWidth="1"/>
    <col min="7162" max="7162" width="17.28515625" customWidth="1"/>
    <col min="7163" max="7164" width="15.140625" customWidth="1"/>
    <col min="7165" max="7165" width="12" customWidth="1"/>
    <col min="7166" max="7166" width="22.42578125" customWidth="1"/>
    <col min="7411" max="7411" width="9.42578125" bestFit="1" customWidth="1"/>
    <col min="7412" max="7412" width="10.28515625" customWidth="1"/>
    <col min="7413" max="7413" width="26.7109375" bestFit="1" customWidth="1"/>
    <col min="7414" max="7414" width="14.42578125" customWidth="1"/>
    <col min="7415" max="7415" width="13.85546875" customWidth="1"/>
    <col min="7416" max="7416" width="11" bestFit="1" customWidth="1"/>
    <col min="7417" max="7417" width="18.28515625" customWidth="1"/>
    <col min="7418" max="7418" width="17.28515625" customWidth="1"/>
    <col min="7419" max="7420" width="15.140625" customWidth="1"/>
    <col min="7421" max="7421" width="12" customWidth="1"/>
    <col min="7422" max="7422" width="22.42578125" customWidth="1"/>
    <col min="7667" max="7667" width="9.42578125" bestFit="1" customWidth="1"/>
    <col min="7668" max="7668" width="10.28515625" customWidth="1"/>
    <col min="7669" max="7669" width="26.7109375" bestFit="1" customWidth="1"/>
    <col min="7670" max="7670" width="14.42578125" customWidth="1"/>
    <col min="7671" max="7671" width="13.85546875" customWidth="1"/>
    <col min="7672" max="7672" width="11" bestFit="1" customWidth="1"/>
    <col min="7673" max="7673" width="18.28515625" customWidth="1"/>
    <col min="7674" max="7674" width="17.28515625" customWidth="1"/>
    <col min="7675" max="7676" width="15.140625" customWidth="1"/>
    <col min="7677" max="7677" width="12" customWidth="1"/>
    <col min="7678" max="7678" width="22.42578125" customWidth="1"/>
    <col min="7923" max="7923" width="9.42578125" bestFit="1" customWidth="1"/>
    <col min="7924" max="7924" width="10.28515625" customWidth="1"/>
    <col min="7925" max="7925" width="26.7109375" bestFit="1" customWidth="1"/>
    <col min="7926" max="7926" width="14.42578125" customWidth="1"/>
    <col min="7927" max="7927" width="13.85546875" customWidth="1"/>
    <col min="7928" max="7928" width="11" bestFit="1" customWidth="1"/>
    <col min="7929" max="7929" width="18.28515625" customWidth="1"/>
    <col min="7930" max="7930" width="17.28515625" customWidth="1"/>
    <col min="7931" max="7932" width="15.140625" customWidth="1"/>
    <col min="7933" max="7933" width="12" customWidth="1"/>
    <col min="7934" max="7934" width="22.42578125" customWidth="1"/>
    <col min="8179" max="8179" width="9.42578125" bestFit="1" customWidth="1"/>
    <col min="8180" max="8180" width="10.28515625" customWidth="1"/>
    <col min="8181" max="8181" width="26.7109375" bestFit="1" customWidth="1"/>
    <col min="8182" max="8182" width="14.42578125" customWidth="1"/>
    <col min="8183" max="8183" width="13.85546875" customWidth="1"/>
    <col min="8184" max="8184" width="11" bestFit="1" customWidth="1"/>
    <col min="8185" max="8185" width="18.28515625" customWidth="1"/>
    <col min="8186" max="8186" width="17.28515625" customWidth="1"/>
    <col min="8187" max="8188" width="15.140625" customWidth="1"/>
    <col min="8189" max="8189" width="12" customWidth="1"/>
    <col min="8190" max="8190" width="22.42578125" customWidth="1"/>
    <col min="8435" max="8435" width="9.42578125" bestFit="1" customWidth="1"/>
    <col min="8436" max="8436" width="10.28515625" customWidth="1"/>
    <col min="8437" max="8437" width="26.7109375" bestFit="1" customWidth="1"/>
    <col min="8438" max="8438" width="14.42578125" customWidth="1"/>
    <col min="8439" max="8439" width="13.85546875" customWidth="1"/>
    <col min="8440" max="8440" width="11" bestFit="1" customWidth="1"/>
    <col min="8441" max="8441" width="18.28515625" customWidth="1"/>
    <col min="8442" max="8442" width="17.28515625" customWidth="1"/>
    <col min="8443" max="8444" width="15.140625" customWidth="1"/>
    <col min="8445" max="8445" width="12" customWidth="1"/>
    <col min="8446" max="8446" width="22.42578125" customWidth="1"/>
    <col min="8691" max="8691" width="9.42578125" bestFit="1" customWidth="1"/>
    <col min="8692" max="8692" width="10.28515625" customWidth="1"/>
    <col min="8693" max="8693" width="26.7109375" bestFit="1" customWidth="1"/>
    <col min="8694" max="8694" width="14.42578125" customWidth="1"/>
    <col min="8695" max="8695" width="13.85546875" customWidth="1"/>
    <col min="8696" max="8696" width="11" bestFit="1" customWidth="1"/>
    <col min="8697" max="8697" width="18.28515625" customWidth="1"/>
    <col min="8698" max="8698" width="17.28515625" customWidth="1"/>
    <col min="8699" max="8700" width="15.140625" customWidth="1"/>
    <col min="8701" max="8701" width="12" customWidth="1"/>
    <col min="8702" max="8702" width="22.42578125" customWidth="1"/>
    <col min="8947" max="8947" width="9.42578125" bestFit="1" customWidth="1"/>
    <col min="8948" max="8948" width="10.28515625" customWidth="1"/>
    <col min="8949" max="8949" width="26.7109375" bestFit="1" customWidth="1"/>
    <col min="8950" max="8950" width="14.42578125" customWidth="1"/>
    <col min="8951" max="8951" width="13.85546875" customWidth="1"/>
    <col min="8952" max="8952" width="11" bestFit="1" customWidth="1"/>
    <col min="8953" max="8953" width="18.28515625" customWidth="1"/>
    <col min="8954" max="8954" width="17.28515625" customWidth="1"/>
    <col min="8955" max="8956" width="15.140625" customWidth="1"/>
    <col min="8957" max="8957" width="12" customWidth="1"/>
    <col min="8958" max="8958" width="22.42578125" customWidth="1"/>
    <col min="9203" max="9203" width="9.42578125" bestFit="1" customWidth="1"/>
    <col min="9204" max="9204" width="10.28515625" customWidth="1"/>
    <col min="9205" max="9205" width="26.7109375" bestFit="1" customWidth="1"/>
    <col min="9206" max="9206" width="14.42578125" customWidth="1"/>
    <col min="9207" max="9207" width="13.85546875" customWidth="1"/>
    <col min="9208" max="9208" width="11" bestFit="1" customWidth="1"/>
    <col min="9209" max="9209" width="18.28515625" customWidth="1"/>
    <col min="9210" max="9210" width="17.28515625" customWidth="1"/>
    <col min="9211" max="9212" width="15.140625" customWidth="1"/>
    <col min="9213" max="9213" width="12" customWidth="1"/>
    <col min="9214" max="9214" width="22.42578125" customWidth="1"/>
    <col min="9459" max="9459" width="9.42578125" bestFit="1" customWidth="1"/>
    <col min="9460" max="9460" width="10.28515625" customWidth="1"/>
    <col min="9461" max="9461" width="26.7109375" bestFit="1" customWidth="1"/>
    <col min="9462" max="9462" width="14.42578125" customWidth="1"/>
    <col min="9463" max="9463" width="13.85546875" customWidth="1"/>
    <col min="9464" max="9464" width="11" bestFit="1" customWidth="1"/>
    <col min="9465" max="9465" width="18.28515625" customWidth="1"/>
    <col min="9466" max="9466" width="17.28515625" customWidth="1"/>
    <col min="9467" max="9468" width="15.140625" customWidth="1"/>
    <col min="9469" max="9469" width="12" customWidth="1"/>
    <col min="9470" max="9470" width="22.42578125" customWidth="1"/>
    <col min="9715" max="9715" width="9.42578125" bestFit="1" customWidth="1"/>
    <col min="9716" max="9716" width="10.28515625" customWidth="1"/>
    <col min="9717" max="9717" width="26.7109375" bestFit="1" customWidth="1"/>
    <col min="9718" max="9718" width="14.42578125" customWidth="1"/>
    <col min="9719" max="9719" width="13.85546875" customWidth="1"/>
    <col min="9720" max="9720" width="11" bestFit="1" customWidth="1"/>
    <col min="9721" max="9721" width="18.28515625" customWidth="1"/>
    <col min="9722" max="9722" width="17.28515625" customWidth="1"/>
    <col min="9723" max="9724" width="15.140625" customWidth="1"/>
    <col min="9725" max="9725" width="12" customWidth="1"/>
    <col min="9726" max="9726" width="22.42578125" customWidth="1"/>
    <col min="9971" max="9971" width="9.42578125" bestFit="1" customWidth="1"/>
    <col min="9972" max="9972" width="10.28515625" customWidth="1"/>
    <col min="9973" max="9973" width="26.7109375" bestFit="1" customWidth="1"/>
    <col min="9974" max="9974" width="14.42578125" customWidth="1"/>
    <col min="9975" max="9975" width="13.85546875" customWidth="1"/>
    <col min="9976" max="9976" width="11" bestFit="1" customWidth="1"/>
    <col min="9977" max="9977" width="18.28515625" customWidth="1"/>
    <col min="9978" max="9978" width="17.28515625" customWidth="1"/>
    <col min="9979" max="9980" width="15.140625" customWidth="1"/>
    <col min="9981" max="9981" width="12" customWidth="1"/>
    <col min="9982" max="9982" width="22.42578125" customWidth="1"/>
    <col min="10227" max="10227" width="9.42578125" bestFit="1" customWidth="1"/>
    <col min="10228" max="10228" width="10.28515625" customWidth="1"/>
    <col min="10229" max="10229" width="26.7109375" bestFit="1" customWidth="1"/>
    <col min="10230" max="10230" width="14.42578125" customWidth="1"/>
    <col min="10231" max="10231" width="13.85546875" customWidth="1"/>
    <col min="10232" max="10232" width="11" bestFit="1" customWidth="1"/>
    <col min="10233" max="10233" width="18.28515625" customWidth="1"/>
    <col min="10234" max="10234" width="17.28515625" customWidth="1"/>
    <col min="10235" max="10236" width="15.140625" customWidth="1"/>
    <col min="10237" max="10237" width="12" customWidth="1"/>
    <col min="10238" max="10238" width="22.42578125" customWidth="1"/>
    <col min="10483" max="10483" width="9.42578125" bestFit="1" customWidth="1"/>
    <col min="10484" max="10484" width="10.28515625" customWidth="1"/>
    <col min="10485" max="10485" width="26.7109375" bestFit="1" customWidth="1"/>
    <col min="10486" max="10486" width="14.42578125" customWidth="1"/>
    <col min="10487" max="10487" width="13.85546875" customWidth="1"/>
    <col min="10488" max="10488" width="11" bestFit="1" customWidth="1"/>
    <col min="10489" max="10489" width="18.28515625" customWidth="1"/>
    <col min="10490" max="10490" width="17.28515625" customWidth="1"/>
    <col min="10491" max="10492" width="15.140625" customWidth="1"/>
    <col min="10493" max="10493" width="12" customWidth="1"/>
    <col min="10494" max="10494" width="22.42578125" customWidth="1"/>
    <col min="10739" max="10739" width="9.42578125" bestFit="1" customWidth="1"/>
    <col min="10740" max="10740" width="10.28515625" customWidth="1"/>
    <col min="10741" max="10741" width="26.7109375" bestFit="1" customWidth="1"/>
    <col min="10742" max="10742" width="14.42578125" customWidth="1"/>
    <col min="10743" max="10743" width="13.85546875" customWidth="1"/>
    <col min="10744" max="10744" width="11" bestFit="1" customWidth="1"/>
    <col min="10745" max="10745" width="18.28515625" customWidth="1"/>
    <col min="10746" max="10746" width="17.28515625" customWidth="1"/>
    <col min="10747" max="10748" width="15.140625" customWidth="1"/>
    <col min="10749" max="10749" width="12" customWidth="1"/>
    <col min="10750" max="10750" width="22.42578125" customWidth="1"/>
    <col min="10995" max="10995" width="9.42578125" bestFit="1" customWidth="1"/>
    <col min="10996" max="10996" width="10.28515625" customWidth="1"/>
    <col min="10997" max="10997" width="26.7109375" bestFit="1" customWidth="1"/>
    <col min="10998" max="10998" width="14.42578125" customWidth="1"/>
    <col min="10999" max="10999" width="13.85546875" customWidth="1"/>
    <col min="11000" max="11000" width="11" bestFit="1" customWidth="1"/>
    <col min="11001" max="11001" width="18.28515625" customWidth="1"/>
    <col min="11002" max="11002" width="17.28515625" customWidth="1"/>
    <col min="11003" max="11004" width="15.140625" customWidth="1"/>
    <col min="11005" max="11005" width="12" customWidth="1"/>
    <col min="11006" max="11006" width="22.42578125" customWidth="1"/>
    <col min="11251" max="11251" width="9.42578125" bestFit="1" customWidth="1"/>
    <col min="11252" max="11252" width="10.28515625" customWidth="1"/>
    <col min="11253" max="11253" width="26.7109375" bestFit="1" customWidth="1"/>
    <col min="11254" max="11254" width="14.42578125" customWidth="1"/>
    <col min="11255" max="11255" width="13.85546875" customWidth="1"/>
    <col min="11256" max="11256" width="11" bestFit="1" customWidth="1"/>
    <col min="11257" max="11257" width="18.28515625" customWidth="1"/>
    <col min="11258" max="11258" width="17.28515625" customWidth="1"/>
    <col min="11259" max="11260" width="15.140625" customWidth="1"/>
    <col min="11261" max="11261" width="12" customWidth="1"/>
    <col min="11262" max="11262" width="22.42578125" customWidth="1"/>
    <col min="11507" max="11507" width="9.42578125" bestFit="1" customWidth="1"/>
    <col min="11508" max="11508" width="10.28515625" customWidth="1"/>
    <col min="11509" max="11509" width="26.7109375" bestFit="1" customWidth="1"/>
    <col min="11510" max="11510" width="14.42578125" customWidth="1"/>
    <col min="11511" max="11511" width="13.85546875" customWidth="1"/>
    <col min="11512" max="11512" width="11" bestFit="1" customWidth="1"/>
    <col min="11513" max="11513" width="18.28515625" customWidth="1"/>
    <col min="11514" max="11514" width="17.28515625" customWidth="1"/>
    <col min="11515" max="11516" width="15.140625" customWidth="1"/>
    <col min="11517" max="11517" width="12" customWidth="1"/>
    <col min="11518" max="11518" width="22.42578125" customWidth="1"/>
    <col min="11763" max="11763" width="9.42578125" bestFit="1" customWidth="1"/>
    <col min="11764" max="11764" width="10.28515625" customWidth="1"/>
    <col min="11765" max="11765" width="26.7109375" bestFit="1" customWidth="1"/>
    <col min="11766" max="11766" width="14.42578125" customWidth="1"/>
    <col min="11767" max="11767" width="13.85546875" customWidth="1"/>
    <col min="11768" max="11768" width="11" bestFit="1" customWidth="1"/>
    <col min="11769" max="11769" width="18.28515625" customWidth="1"/>
    <col min="11770" max="11770" width="17.28515625" customWidth="1"/>
    <col min="11771" max="11772" width="15.140625" customWidth="1"/>
    <col min="11773" max="11773" width="12" customWidth="1"/>
    <col min="11774" max="11774" width="22.42578125" customWidth="1"/>
    <col min="12019" max="12019" width="9.42578125" bestFit="1" customWidth="1"/>
    <col min="12020" max="12020" width="10.28515625" customWidth="1"/>
    <col min="12021" max="12021" width="26.7109375" bestFit="1" customWidth="1"/>
    <col min="12022" max="12022" width="14.42578125" customWidth="1"/>
    <col min="12023" max="12023" width="13.85546875" customWidth="1"/>
    <col min="12024" max="12024" width="11" bestFit="1" customWidth="1"/>
    <col min="12025" max="12025" width="18.28515625" customWidth="1"/>
    <col min="12026" max="12026" width="17.28515625" customWidth="1"/>
    <col min="12027" max="12028" width="15.140625" customWidth="1"/>
    <col min="12029" max="12029" width="12" customWidth="1"/>
    <col min="12030" max="12030" width="22.42578125" customWidth="1"/>
    <col min="12275" max="12275" width="9.42578125" bestFit="1" customWidth="1"/>
    <col min="12276" max="12276" width="10.28515625" customWidth="1"/>
    <col min="12277" max="12277" width="26.7109375" bestFit="1" customWidth="1"/>
    <col min="12278" max="12278" width="14.42578125" customWidth="1"/>
    <col min="12279" max="12279" width="13.85546875" customWidth="1"/>
    <col min="12280" max="12280" width="11" bestFit="1" customWidth="1"/>
    <col min="12281" max="12281" width="18.28515625" customWidth="1"/>
    <col min="12282" max="12282" width="17.28515625" customWidth="1"/>
    <col min="12283" max="12284" width="15.140625" customWidth="1"/>
    <col min="12285" max="12285" width="12" customWidth="1"/>
    <col min="12286" max="12286" width="22.42578125" customWidth="1"/>
    <col min="12531" max="12531" width="9.42578125" bestFit="1" customWidth="1"/>
    <col min="12532" max="12532" width="10.28515625" customWidth="1"/>
    <col min="12533" max="12533" width="26.7109375" bestFit="1" customWidth="1"/>
    <col min="12534" max="12534" width="14.42578125" customWidth="1"/>
    <col min="12535" max="12535" width="13.85546875" customWidth="1"/>
    <col min="12536" max="12536" width="11" bestFit="1" customWidth="1"/>
    <col min="12537" max="12537" width="18.28515625" customWidth="1"/>
    <col min="12538" max="12538" width="17.28515625" customWidth="1"/>
    <col min="12539" max="12540" width="15.140625" customWidth="1"/>
    <col min="12541" max="12541" width="12" customWidth="1"/>
    <col min="12542" max="12542" width="22.42578125" customWidth="1"/>
    <col min="12787" max="12787" width="9.42578125" bestFit="1" customWidth="1"/>
    <col min="12788" max="12788" width="10.28515625" customWidth="1"/>
    <col min="12789" max="12789" width="26.7109375" bestFit="1" customWidth="1"/>
    <col min="12790" max="12790" width="14.42578125" customWidth="1"/>
    <col min="12791" max="12791" width="13.85546875" customWidth="1"/>
    <col min="12792" max="12792" width="11" bestFit="1" customWidth="1"/>
    <col min="12793" max="12793" width="18.28515625" customWidth="1"/>
    <col min="12794" max="12794" width="17.28515625" customWidth="1"/>
    <col min="12795" max="12796" width="15.140625" customWidth="1"/>
    <col min="12797" max="12797" width="12" customWidth="1"/>
    <col min="12798" max="12798" width="22.42578125" customWidth="1"/>
    <col min="13043" max="13043" width="9.42578125" bestFit="1" customWidth="1"/>
    <col min="13044" max="13044" width="10.28515625" customWidth="1"/>
    <col min="13045" max="13045" width="26.7109375" bestFit="1" customWidth="1"/>
    <col min="13046" max="13046" width="14.42578125" customWidth="1"/>
    <col min="13047" max="13047" width="13.85546875" customWidth="1"/>
    <col min="13048" max="13048" width="11" bestFit="1" customWidth="1"/>
    <col min="13049" max="13049" width="18.28515625" customWidth="1"/>
    <col min="13050" max="13050" width="17.28515625" customWidth="1"/>
    <col min="13051" max="13052" width="15.140625" customWidth="1"/>
    <col min="13053" max="13053" width="12" customWidth="1"/>
    <col min="13054" max="13054" width="22.42578125" customWidth="1"/>
    <col min="13299" max="13299" width="9.42578125" bestFit="1" customWidth="1"/>
    <col min="13300" max="13300" width="10.28515625" customWidth="1"/>
    <col min="13301" max="13301" width="26.7109375" bestFit="1" customWidth="1"/>
    <col min="13302" max="13302" width="14.42578125" customWidth="1"/>
    <col min="13303" max="13303" width="13.85546875" customWidth="1"/>
    <col min="13304" max="13304" width="11" bestFit="1" customWidth="1"/>
    <col min="13305" max="13305" width="18.28515625" customWidth="1"/>
    <col min="13306" max="13306" width="17.28515625" customWidth="1"/>
    <col min="13307" max="13308" width="15.140625" customWidth="1"/>
    <col min="13309" max="13309" width="12" customWidth="1"/>
    <col min="13310" max="13310" width="22.42578125" customWidth="1"/>
    <col min="13555" max="13555" width="9.42578125" bestFit="1" customWidth="1"/>
    <col min="13556" max="13556" width="10.28515625" customWidth="1"/>
    <col min="13557" max="13557" width="26.7109375" bestFit="1" customWidth="1"/>
    <col min="13558" max="13558" width="14.42578125" customWidth="1"/>
    <col min="13559" max="13559" width="13.85546875" customWidth="1"/>
    <col min="13560" max="13560" width="11" bestFit="1" customWidth="1"/>
    <col min="13561" max="13561" width="18.28515625" customWidth="1"/>
    <col min="13562" max="13562" width="17.28515625" customWidth="1"/>
    <col min="13563" max="13564" width="15.140625" customWidth="1"/>
    <col min="13565" max="13565" width="12" customWidth="1"/>
    <col min="13566" max="13566" width="22.42578125" customWidth="1"/>
    <col min="13811" max="13811" width="9.42578125" bestFit="1" customWidth="1"/>
    <col min="13812" max="13812" width="10.28515625" customWidth="1"/>
    <col min="13813" max="13813" width="26.7109375" bestFit="1" customWidth="1"/>
    <col min="13814" max="13814" width="14.42578125" customWidth="1"/>
    <col min="13815" max="13815" width="13.85546875" customWidth="1"/>
    <col min="13816" max="13816" width="11" bestFit="1" customWidth="1"/>
    <col min="13817" max="13817" width="18.28515625" customWidth="1"/>
    <col min="13818" max="13818" width="17.28515625" customWidth="1"/>
    <col min="13819" max="13820" width="15.140625" customWidth="1"/>
    <col min="13821" max="13821" width="12" customWidth="1"/>
    <col min="13822" max="13822" width="22.42578125" customWidth="1"/>
    <col min="14067" max="14067" width="9.42578125" bestFit="1" customWidth="1"/>
    <col min="14068" max="14068" width="10.28515625" customWidth="1"/>
    <col min="14069" max="14069" width="26.7109375" bestFit="1" customWidth="1"/>
    <col min="14070" max="14070" width="14.42578125" customWidth="1"/>
    <col min="14071" max="14071" width="13.85546875" customWidth="1"/>
    <col min="14072" max="14072" width="11" bestFit="1" customWidth="1"/>
    <col min="14073" max="14073" width="18.28515625" customWidth="1"/>
    <col min="14074" max="14074" width="17.28515625" customWidth="1"/>
    <col min="14075" max="14076" width="15.140625" customWidth="1"/>
    <col min="14077" max="14077" width="12" customWidth="1"/>
    <col min="14078" max="14078" width="22.42578125" customWidth="1"/>
    <col min="14323" max="14323" width="9.42578125" bestFit="1" customWidth="1"/>
    <col min="14324" max="14324" width="10.28515625" customWidth="1"/>
    <col min="14325" max="14325" width="26.7109375" bestFit="1" customWidth="1"/>
    <col min="14326" max="14326" width="14.42578125" customWidth="1"/>
    <col min="14327" max="14327" width="13.85546875" customWidth="1"/>
    <col min="14328" max="14328" width="11" bestFit="1" customWidth="1"/>
    <col min="14329" max="14329" width="18.28515625" customWidth="1"/>
    <col min="14330" max="14330" width="17.28515625" customWidth="1"/>
    <col min="14331" max="14332" width="15.140625" customWidth="1"/>
    <col min="14333" max="14333" width="12" customWidth="1"/>
    <col min="14334" max="14334" width="22.42578125" customWidth="1"/>
    <col min="14579" max="14579" width="9.42578125" bestFit="1" customWidth="1"/>
    <col min="14580" max="14580" width="10.28515625" customWidth="1"/>
    <col min="14581" max="14581" width="26.7109375" bestFit="1" customWidth="1"/>
    <col min="14582" max="14582" width="14.42578125" customWidth="1"/>
    <col min="14583" max="14583" width="13.85546875" customWidth="1"/>
    <col min="14584" max="14584" width="11" bestFit="1" customWidth="1"/>
    <col min="14585" max="14585" width="18.28515625" customWidth="1"/>
    <col min="14586" max="14586" width="17.28515625" customWidth="1"/>
    <col min="14587" max="14588" width="15.140625" customWidth="1"/>
    <col min="14589" max="14589" width="12" customWidth="1"/>
    <col min="14590" max="14590" width="22.42578125" customWidth="1"/>
    <col min="14835" max="14835" width="9.42578125" bestFit="1" customWidth="1"/>
    <col min="14836" max="14836" width="10.28515625" customWidth="1"/>
    <col min="14837" max="14837" width="26.7109375" bestFit="1" customWidth="1"/>
    <col min="14838" max="14838" width="14.42578125" customWidth="1"/>
    <col min="14839" max="14839" width="13.85546875" customWidth="1"/>
    <col min="14840" max="14840" width="11" bestFit="1" customWidth="1"/>
    <col min="14841" max="14841" width="18.28515625" customWidth="1"/>
    <col min="14842" max="14842" width="17.28515625" customWidth="1"/>
    <col min="14843" max="14844" width="15.140625" customWidth="1"/>
    <col min="14845" max="14845" width="12" customWidth="1"/>
    <col min="14846" max="14846" width="22.42578125" customWidth="1"/>
    <col min="15091" max="15091" width="9.42578125" bestFit="1" customWidth="1"/>
    <col min="15092" max="15092" width="10.28515625" customWidth="1"/>
    <col min="15093" max="15093" width="26.7109375" bestFit="1" customWidth="1"/>
    <col min="15094" max="15094" width="14.42578125" customWidth="1"/>
    <col min="15095" max="15095" width="13.85546875" customWidth="1"/>
    <col min="15096" max="15096" width="11" bestFit="1" customWidth="1"/>
    <col min="15097" max="15097" width="18.28515625" customWidth="1"/>
    <col min="15098" max="15098" width="17.28515625" customWidth="1"/>
    <col min="15099" max="15100" width="15.140625" customWidth="1"/>
    <col min="15101" max="15101" width="12" customWidth="1"/>
    <col min="15102" max="15102" width="22.42578125" customWidth="1"/>
    <col min="15347" max="15347" width="9.42578125" bestFit="1" customWidth="1"/>
    <col min="15348" max="15348" width="10.28515625" customWidth="1"/>
    <col min="15349" max="15349" width="26.7109375" bestFit="1" customWidth="1"/>
    <col min="15350" max="15350" width="14.42578125" customWidth="1"/>
    <col min="15351" max="15351" width="13.85546875" customWidth="1"/>
    <col min="15352" max="15352" width="11" bestFit="1" customWidth="1"/>
    <col min="15353" max="15353" width="18.28515625" customWidth="1"/>
    <col min="15354" max="15354" width="17.28515625" customWidth="1"/>
    <col min="15355" max="15356" width="15.140625" customWidth="1"/>
    <col min="15357" max="15357" width="12" customWidth="1"/>
    <col min="15358" max="15358" width="22.42578125" customWidth="1"/>
    <col min="15603" max="15603" width="9.42578125" bestFit="1" customWidth="1"/>
    <col min="15604" max="15604" width="10.28515625" customWidth="1"/>
    <col min="15605" max="15605" width="26.7109375" bestFit="1" customWidth="1"/>
    <col min="15606" max="15606" width="14.42578125" customWidth="1"/>
    <col min="15607" max="15607" width="13.85546875" customWidth="1"/>
    <col min="15608" max="15608" width="11" bestFit="1" customWidth="1"/>
    <col min="15609" max="15609" width="18.28515625" customWidth="1"/>
    <col min="15610" max="15610" width="17.28515625" customWidth="1"/>
    <col min="15611" max="15612" width="15.140625" customWidth="1"/>
    <col min="15613" max="15613" width="12" customWidth="1"/>
    <col min="15614" max="15614" width="22.42578125" customWidth="1"/>
    <col min="15859" max="15859" width="9.42578125" bestFit="1" customWidth="1"/>
    <col min="15860" max="15860" width="10.28515625" customWidth="1"/>
    <col min="15861" max="15861" width="26.7109375" bestFit="1" customWidth="1"/>
    <col min="15862" max="15862" width="14.42578125" customWidth="1"/>
    <col min="15863" max="15863" width="13.85546875" customWidth="1"/>
    <col min="15864" max="15864" width="11" bestFit="1" customWidth="1"/>
    <col min="15865" max="15865" width="18.28515625" customWidth="1"/>
    <col min="15866" max="15866" width="17.28515625" customWidth="1"/>
    <col min="15867" max="15868" width="15.140625" customWidth="1"/>
    <col min="15869" max="15869" width="12" customWidth="1"/>
    <col min="15870" max="15870" width="22.42578125" customWidth="1"/>
    <col min="16115" max="16115" width="9.42578125" bestFit="1" customWidth="1"/>
    <col min="16116" max="16116" width="10.28515625" customWidth="1"/>
    <col min="16117" max="16117" width="26.7109375" bestFit="1" customWidth="1"/>
    <col min="16118" max="16118" width="14.42578125" customWidth="1"/>
    <col min="16119" max="16119" width="13.85546875" customWidth="1"/>
    <col min="16120" max="16120" width="11" bestFit="1" customWidth="1"/>
    <col min="16121" max="16121" width="18.28515625" customWidth="1"/>
    <col min="16122" max="16122" width="17.28515625" customWidth="1"/>
    <col min="16123" max="16124" width="15.140625" customWidth="1"/>
    <col min="16125" max="16125" width="12" customWidth="1"/>
    <col min="16126" max="16126" width="22.42578125" customWidth="1"/>
  </cols>
  <sheetData>
    <row r="1" spans="1:16" s="2" customFormat="1" ht="35.25" customHeight="1" thickBot="1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6" ht="112.5" customHeight="1" thickBot="1">
      <c r="A2" s="46" t="s">
        <v>1</v>
      </c>
      <c r="B2" s="47" t="s">
        <v>2</v>
      </c>
      <c r="C2" s="47" t="s">
        <v>3</v>
      </c>
      <c r="D2" s="47" t="s">
        <v>9</v>
      </c>
      <c r="E2" s="47" t="s">
        <v>10</v>
      </c>
      <c r="F2" s="48" t="s">
        <v>11</v>
      </c>
      <c r="G2" s="48" t="s">
        <v>12</v>
      </c>
      <c r="H2" s="47" t="s">
        <v>4</v>
      </c>
      <c r="I2" s="47" t="s">
        <v>98</v>
      </c>
      <c r="J2" s="47" t="s">
        <v>5</v>
      </c>
      <c r="K2" s="47" t="s">
        <v>6</v>
      </c>
      <c r="L2" s="47" t="s">
        <v>7</v>
      </c>
      <c r="M2" s="47" t="s">
        <v>8</v>
      </c>
      <c r="N2" s="47" t="s">
        <v>51</v>
      </c>
      <c r="O2" s="97" t="s">
        <v>52</v>
      </c>
      <c r="P2" s="49" t="s">
        <v>64</v>
      </c>
    </row>
    <row r="3" spans="1:16">
      <c r="A3" s="40">
        <v>1</v>
      </c>
      <c r="B3" s="41">
        <v>105024</v>
      </c>
      <c r="C3" s="42" t="s">
        <v>70</v>
      </c>
      <c r="D3" s="43"/>
      <c r="E3" s="44" t="s">
        <v>70</v>
      </c>
      <c r="F3" s="45">
        <v>10564</v>
      </c>
      <c r="G3" s="45">
        <v>250000</v>
      </c>
      <c r="H3" s="45">
        <v>222210000</v>
      </c>
      <c r="I3" s="100">
        <v>44926</v>
      </c>
      <c r="J3" s="41">
        <v>60</v>
      </c>
      <c r="K3" s="45">
        <v>4440000</v>
      </c>
      <c r="L3" s="45">
        <v>25550000</v>
      </c>
      <c r="M3" s="45">
        <v>35000</v>
      </c>
      <c r="N3" s="42">
        <v>13</v>
      </c>
      <c r="O3" s="69"/>
      <c r="P3" s="70" t="s">
        <v>62</v>
      </c>
    </row>
    <row r="4" spans="1:16">
      <c r="A4" s="10">
        <v>2</v>
      </c>
      <c r="B4" s="3">
        <v>109001</v>
      </c>
      <c r="C4" s="4" t="s">
        <v>71</v>
      </c>
      <c r="D4" s="6"/>
      <c r="E4" s="7" t="s">
        <v>71</v>
      </c>
      <c r="F4" s="5">
        <v>7208</v>
      </c>
      <c r="G4" s="5">
        <f>114746-1000</f>
        <v>113746</v>
      </c>
      <c r="H4" s="5">
        <v>104770000</v>
      </c>
      <c r="I4" s="101">
        <v>44926</v>
      </c>
      <c r="J4" s="3">
        <v>60</v>
      </c>
      <c r="K4" s="5">
        <v>2090000</v>
      </c>
      <c r="L4" s="5">
        <v>11850000</v>
      </c>
      <c r="M4" s="5">
        <v>16000</v>
      </c>
      <c r="N4" s="4">
        <v>6</v>
      </c>
      <c r="O4" s="5"/>
      <c r="P4" s="62" t="s">
        <v>63</v>
      </c>
    </row>
    <row r="5" spans="1:16">
      <c r="A5" s="10">
        <v>3</v>
      </c>
      <c r="B5" s="3">
        <v>122257</v>
      </c>
      <c r="C5" s="4" t="s">
        <v>72</v>
      </c>
      <c r="D5" s="6"/>
      <c r="E5" s="7" t="s">
        <v>102</v>
      </c>
      <c r="F5" s="5">
        <v>7004</v>
      </c>
      <c r="G5" s="5">
        <f>227000-2000</f>
        <v>225000</v>
      </c>
      <c r="H5" s="5">
        <v>87480000</v>
      </c>
      <c r="I5" s="101">
        <v>44926</v>
      </c>
      <c r="J5" s="3">
        <v>60</v>
      </c>
      <c r="K5" s="5">
        <v>1740000</v>
      </c>
      <c r="L5" s="5">
        <v>7580000</v>
      </c>
      <c r="M5" s="5">
        <v>31000</v>
      </c>
      <c r="N5" s="4">
        <v>5</v>
      </c>
      <c r="O5" s="5"/>
      <c r="P5" s="62" t="s">
        <v>62</v>
      </c>
    </row>
    <row r="6" spans="1:16">
      <c r="A6" s="10">
        <v>4</v>
      </c>
      <c r="B6" s="3">
        <v>125009</v>
      </c>
      <c r="C6" s="4" t="s">
        <v>73</v>
      </c>
      <c r="D6" s="6"/>
      <c r="E6" s="7" t="s">
        <v>73</v>
      </c>
      <c r="F6" s="5">
        <v>9028</v>
      </c>
      <c r="G6" s="5">
        <f>220000-1500</f>
        <v>218500</v>
      </c>
      <c r="H6" s="5">
        <v>101870000</v>
      </c>
      <c r="I6" s="101">
        <v>44926</v>
      </c>
      <c r="J6" s="3">
        <v>60</v>
      </c>
      <c r="K6" s="5">
        <v>2030000</v>
      </c>
      <c r="L6" s="5">
        <v>10170000</v>
      </c>
      <c r="M6" s="5">
        <v>30000</v>
      </c>
      <c r="N6" s="4">
        <v>7</v>
      </c>
      <c r="O6" s="5"/>
      <c r="P6" s="62" t="s">
        <v>63</v>
      </c>
    </row>
    <row r="7" spans="1:16">
      <c r="A7" s="10">
        <v>5</v>
      </c>
      <c r="B7" s="3">
        <v>136002</v>
      </c>
      <c r="C7" s="4" t="s">
        <v>74</v>
      </c>
      <c r="D7" s="6"/>
      <c r="E7" s="7" t="s">
        <v>114</v>
      </c>
      <c r="F7" s="5">
        <v>6275</v>
      </c>
      <c r="G7" s="5">
        <v>195400</v>
      </c>
      <c r="H7" s="5">
        <v>82970000</v>
      </c>
      <c r="I7" s="101">
        <v>44926</v>
      </c>
      <c r="J7" s="3">
        <v>60</v>
      </c>
      <c r="K7" s="5">
        <v>1650000</v>
      </c>
      <c r="L7" s="5">
        <v>6390000</v>
      </c>
      <c r="M7" s="5">
        <v>27000</v>
      </c>
      <c r="N7" s="4">
        <v>6</v>
      </c>
      <c r="O7" s="5"/>
      <c r="P7" s="62" t="s">
        <v>63</v>
      </c>
    </row>
    <row r="8" spans="1:16">
      <c r="A8" s="10">
        <v>6</v>
      </c>
      <c r="B8" s="3">
        <v>145015</v>
      </c>
      <c r="C8" s="4" t="s">
        <v>75</v>
      </c>
      <c r="D8" s="6"/>
      <c r="E8" s="7" t="s">
        <v>75</v>
      </c>
      <c r="F8" s="5">
        <v>7903</v>
      </c>
      <c r="G8" s="5">
        <f>127550-1550</f>
        <v>126000</v>
      </c>
      <c r="H8" s="5">
        <v>100290000</v>
      </c>
      <c r="I8" s="101">
        <v>44926</v>
      </c>
      <c r="J8" s="3">
        <v>60</v>
      </c>
      <c r="K8" s="5">
        <v>2000000</v>
      </c>
      <c r="L8" s="5">
        <v>11250000</v>
      </c>
      <c r="M8" s="5">
        <v>17000</v>
      </c>
      <c r="N8" s="4">
        <v>5</v>
      </c>
      <c r="O8" s="5"/>
      <c r="P8" s="62" t="s">
        <v>63</v>
      </c>
    </row>
    <row r="9" spans="1:16">
      <c r="A9" s="10">
        <v>7</v>
      </c>
      <c r="B9" s="3">
        <v>145017</v>
      </c>
      <c r="C9" s="4" t="s">
        <v>76</v>
      </c>
      <c r="D9" s="6"/>
      <c r="E9" s="7" t="s">
        <v>75</v>
      </c>
      <c r="F9" s="5">
        <v>5024</v>
      </c>
      <c r="G9" s="5">
        <f>80550-750</f>
        <v>79800</v>
      </c>
      <c r="H9" s="5">
        <v>62190000</v>
      </c>
      <c r="I9" s="101">
        <v>44926</v>
      </c>
      <c r="J9" s="3">
        <v>60</v>
      </c>
      <c r="K9" s="5">
        <v>1240000</v>
      </c>
      <c r="L9" s="5">
        <v>7080000</v>
      </c>
      <c r="M9" s="5">
        <v>11000</v>
      </c>
      <c r="N9" s="4">
        <v>3</v>
      </c>
      <c r="O9" s="5"/>
      <c r="P9" s="62" t="s">
        <v>63</v>
      </c>
    </row>
    <row r="10" spans="1:16">
      <c r="A10" s="10">
        <v>8</v>
      </c>
      <c r="B10" s="3">
        <v>145019</v>
      </c>
      <c r="C10" s="4" t="s">
        <v>77</v>
      </c>
      <c r="D10" s="6"/>
      <c r="E10" s="7" t="s">
        <v>75</v>
      </c>
      <c r="F10" s="5">
        <v>4023</v>
      </c>
      <c r="G10" s="5">
        <f>54250-750</f>
        <v>53500</v>
      </c>
      <c r="H10" s="5">
        <v>46990000</v>
      </c>
      <c r="I10" s="101">
        <v>44926</v>
      </c>
      <c r="J10" s="3">
        <v>60</v>
      </c>
      <c r="K10" s="5">
        <v>930000</v>
      </c>
      <c r="L10" s="5">
        <v>5320000</v>
      </c>
      <c r="M10" s="5">
        <v>7000</v>
      </c>
      <c r="N10" s="4">
        <v>3</v>
      </c>
      <c r="O10" s="5"/>
      <c r="P10" s="62" t="s">
        <v>63</v>
      </c>
    </row>
    <row r="11" spans="1:16">
      <c r="A11" s="10">
        <v>9</v>
      </c>
      <c r="B11" s="3">
        <v>164010</v>
      </c>
      <c r="C11" s="4" t="s">
        <v>78</v>
      </c>
      <c r="D11" s="6"/>
      <c r="E11" s="7" t="s">
        <v>78</v>
      </c>
      <c r="F11" s="5">
        <v>7408</v>
      </c>
      <c r="G11" s="5">
        <f>95000-250</f>
        <v>94750</v>
      </c>
      <c r="H11" s="5">
        <v>74450000</v>
      </c>
      <c r="I11" s="101">
        <v>44926</v>
      </c>
      <c r="J11" s="3">
        <v>60</v>
      </c>
      <c r="K11" s="5">
        <v>1480000</v>
      </c>
      <c r="L11" s="5">
        <v>8390000</v>
      </c>
      <c r="M11" s="5">
        <v>13000</v>
      </c>
      <c r="N11" s="4">
        <v>4</v>
      </c>
      <c r="O11" s="5"/>
      <c r="P11" s="62" t="s">
        <v>63</v>
      </c>
    </row>
    <row r="12" spans="1:16">
      <c r="A12" s="10">
        <v>10</v>
      </c>
      <c r="B12" s="3">
        <v>164015</v>
      </c>
      <c r="C12" s="4" t="s">
        <v>79</v>
      </c>
      <c r="D12" s="6"/>
      <c r="E12" s="7" t="s">
        <v>78</v>
      </c>
      <c r="F12" s="5">
        <v>5776</v>
      </c>
      <c r="G12" s="5">
        <f>160000-610</f>
        <v>159390</v>
      </c>
      <c r="H12" s="5">
        <v>44250000</v>
      </c>
      <c r="I12" s="101">
        <v>44926</v>
      </c>
      <c r="J12" s="3">
        <v>60</v>
      </c>
      <c r="K12" s="5">
        <v>880000</v>
      </c>
      <c r="L12" s="5">
        <v>3220000</v>
      </c>
      <c r="M12" s="5">
        <v>22000</v>
      </c>
      <c r="N12" s="4">
        <v>3</v>
      </c>
      <c r="O12" s="5"/>
      <c r="P12" s="62" t="s">
        <v>63</v>
      </c>
    </row>
    <row r="13" spans="1:16">
      <c r="A13" s="10">
        <v>11</v>
      </c>
      <c r="B13" s="3">
        <v>170006</v>
      </c>
      <c r="C13" s="4" t="s">
        <v>80</v>
      </c>
      <c r="D13" s="6"/>
      <c r="E13" s="7" t="s">
        <v>80</v>
      </c>
      <c r="F13" s="5">
        <v>11330</v>
      </c>
      <c r="G13" s="5">
        <f>243500-86</f>
        <v>243414</v>
      </c>
      <c r="H13" s="5">
        <v>153240000</v>
      </c>
      <c r="I13" s="101">
        <v>44926</v>
      </c>
      <c r="J13" s="3">
        <v>60</v>
      </c>
      <c r="K13" s="5">
        <v>3060000</v>
      </c>
      <c r="L13" s="5">
        <v>13240000</v>
      </c>
      <c r="M13" s="5">
        <v>34000</v>
      </c>
      <c r="N13" s="4">
        <v>8</v>
      </c>
      <c r="O13" s="5"/>
      <c r="P13" s="62" t="s">
        <v>63</v>
      </c>
    </row>
    <row r="14" spans="1:16">
      <c r="A14" s="10">
        <v>12</v>
      </c>
      <c r="B14" s="3">
        <v>170007</v>
      </c>
      <c r="C14" s="4" t="s">
        <v>81</v>
      </c>
      <c r="D14" s="6"/>
      <c r="E14" s="7" t="s">
        <v>80</v>
      </c>
      <c r="F14" s="5">
        <v>2170</v>
      </c>
      <c r="G14" s="5">
        <f>55340-30</f>
        <v>55310</v>
      </c>
      <c r="H14" s="5">
        <v>34860000</v>
      </c>
      <c r="I14" s="101">
        <v>44926</v>
      </c>
      <c r="J14" s="3">
        <v>60</v>
      </c>
      <c r="K14" s="5">
        <v>690000</v>
      </c>
      <c r="L14" s="5">
        <v>3010000</v>
      </c>
      <c r="M14" s="5">
        <v>7000</v>
      </c>
      <c r="N14" s="4">
        <v>2</v>
      </c>
      <c r="O14" s="5"/>
      <c r="P14" s="62" t="s">
        <v>63</v>
      </c>
    </row>
    <row r="15" spans="1:16">
      <c r="A15" s="10">
        <v>13</v>
      </c>
      <c r="B15" s="3">
        <v>179207</v>
      </c>
      <c r="C15" s="4" t="s">
        <v>82</v>
      </c>
      <c r="D15" s="6"/>
      <c r="E15" s="4" t="s">
        <v>82</v>
      </c>
      <c r="F15" s="5">
        <v>8912</v>
      </c>
      <c r="G15" s="5">
        <f>153000-1044</f>
        <v>151956</v>
      </c>
      <c r="H15" s="5">
        <v>84850000</v>
      </c>
      <c r="I15" s="101">
        <v>44926</v>
      </c>
      <c r="J15" s="3">
        <v>60</v>
      </c>
      <c r="K15" s="5">
        <v>1690000</v>
      </c>
      <c r="L15" s="5">
        <v>8240000</v>
      </c>
      <c r="M15" s="5">
        <v>21000</v>
      </c>
      <c r="N15" s="4">
        <v>5</v>
      </c>
      <c r="O15" s="5"/>
      <c r="P15" s="62" t="s">
        <v>63</v>
      </c>
    </row>
    <row r="16" spans="1:16">
      <c r="A16" s="10">
        <v>14</v>
      </c>
      <c r="B16" s="3">
        <v>181010</v>
      </c>
      <c r="C16" s="4" t="s">
        <v>83</v>
      </c>
      <c r="D16" s="6"/>
      <c r="E16" s="4" t="s">
        <v>83</v>
      </c>
      <c r="F16" s="5">
        <v>10303</v>
      </c>
      <c r="G16" s="5">
        <f>132000-1210</f>
        <v>130790</v>
      </c>
      <c r="H16" s="5">
        <v>81690000</v>
      </c>
      <c r="I16" s="101">
        <v>44926</v>
      </c>
      <c r="J16" s="3">
        <v>60</v>
      </c>
      <c r="K16" s="5">
        <v>1630000</v>
      </c>
      <c r="L16" s="5">
        <v>8700000</v>
      </c>
      <c r="M16" s="5">
        <v>18000</v>
      </c>
      <c r="N16" s="4">
        <v>6</v>
      </c>
      <c r="O16" s="5"/>
      <c r="P16" s="62" t="s">
        <v>63</v>
      </c>
    </row>
    <row r="17" spans="1:16">
      <c r="A17" s="10">
        <v>15</v>
      </c>
      <c r="B17" s="3">
        <v>182005</v>
      </c>
      <c r="C17" s="4" t="s">
        <v>84</v>
      </c>
      <c r="D17" s="6"/>
      <c r="E17" s="7" t="s">
        <v>115</v>
      </c>
      <c r="F17" s="5">
        <v>9444</v>
      </c>
      <c r="G17" s="5">
        <f>213600-1360</f>
        <v>212240</v>
      </c>
      <c r="H17" s="5">
        <v>129310000</v>
      </c>
      <c r="I17" s="101">
        <v>44926</v>
      </c>
      <c r="J17" s="3">
        <v>60</v>
      </c>
      <c r="K17" s="5">
        <v>2580000</v>
      </c>
      <c r="L17" s="5">
        <v>12280000</v>
      </c>
      <c r="M17" s="5">
        <v>29000</v>
      </c>
      <c r="N17" s="4">
        <v>6</v>
      </c>
      <c r="O17" s="5"/>
      <c r="P17" s="62" t="s">
        <v>63</v>
      </c>
    </row>
    <row r="18" spans="1:16">
      <c r="A18" s="10">
        <v>16</v>
      </c>
      <c r="B18" s="3">
        <v>191015</v>
      </c>
      <c r="C18" s="4" t="s">
        <v>85</v>
      </c>
      <c r="D18" s="6"/>
      <c r="E18" s="7" t="s">
        <v>116</v>
      </c>
      <c r="F18" s="5">
        <v>2345</v>
      </c>
      <c r="G18" s="5">
        <v>80000</v>
      </c>
      <c r="H18" s="5">
        <v>32330000</v>
      </c>
      <c r="I18" s="101">
        <v>44926</v>
      </c>
      <c r="J18" s="3">
        <v>60</v>
      </c>
      <c r="K18" s="5">
        <v>640000</v>
      </c>
      <c r="L18" s="5">
        <v>2870000</v>
      </c>
      <c r="M18" s="5">
        <v>11000</v>
      </c>
      <c r="N18" s="4">
        <v>2</v>
      </c>
      <c r="O18" s="5"/>
      <c r="P18" s="62" t="s">
        <v>63</v>
      </c>
    </row>
    <row r="19" spans="1:16">
      <c r="A19" s="10">
        <v>17</v>
      </c>
      <c r="B19" s="3">
        <v>194001</v>
      </c>
      <c r="C19" s="4" t="s">
        <v>86</v>
      </c>
      <c r="D19" s="6"/>
      <c r="E19" s="7" t="s">
        <v>86</v>
      </c>
      <c r="F19" s="5">
        <v>9963</v>
      </c>
      <c r="G19" s="5">
        <f>177500.4-692</f>
        <v>176808.4</v>
      </c>
      <c r="H19" s="5">
        <v>88440000</v>
      </c>
      <c r="I19" s="101">
        <v>44926</v>
      </c>
      <c r="J19" s="3">
        <v>60</v>
      </c>
      <c r="K19" s="5">
        <v>1760000</v>
      </c>
      <c r="L19" s="5">
        <v>8600000</v>
      </c>
      <c r="M19" s="5">
        <v>24000</v>
      </c>
      <c r="N19" s="4">
        <v>6</v>
      </c>
      <c r="O19" s="5"/>
      <c r="P19" s="62" t="s">
        <v>63</v>
      </c>
    </row>
    <row r="20" spans="1:16">
      <c r="A20" s="10">
        <v>18</v>
      </c>
      <c r="B20" s="3">
        <v>194002</v>
      </c>
      <c r="C20" s="4" t="s">
        <v>87</v>
      </c>
      <c r="D20" s="6"/>
      <c r="E20" s="7" t="s">
        <v>86</v>
      </c>
      <c r="F20" s="5">
        <v>3736</v>
      </c>
      <c r="G20" s="5">
        <v>63500</v>
      </c>
      <c r="H20" s="8">
        <v>25250000</v>
      </c>
      <c r="I20" s="102">
        <v>44926</v>
      </c>
      <c r="J20" s="9">
        <v>60</v>
      </c>
      <c r="K20" s="8">
        <v>500000</v>
      </c>
      <c r="L20" s="5">
        <v>2660000</v>
      </c>
      <c r="M20" s="5">
        <v>8000</v>
      </c>
      <c r="N20" s="4">
        <v>2</v>
      </c>
      <c r="O20" s="8"/>
      <c r="P20" s="62" t="s">
        <v>63</v>
      </c>
    </row>
    <row r="21" spans="1:16">
      <c r="A21" s="10">
        <v>19</v>
      </c>
      <c r="B21" s="3">
        <v>199114</v>
      </c>
      <c r="C21" s="4" t="s">
        <v>88</v>
      </c>
      <c r="D21" s="6"/>
      <c r="E21" s="4" t="s">
        <v>88</v>
      </c>
      <c r="F21" s="5">
        <v>9440</v>
      </c>
      <c r="G21" s="5">
        <v>200000</v>
      </c>
      <c r="H21" s="8">
        <v>116650000</v>
      </c>
      <c r="I21" s="102">
        <v>44926</v>
      </c>
      <c r="J21" s="9">
        <v>60</v>
      </c>
      <c r="K21" s="8">
        <v>2330000</v>
      </c>
      <c r="L21" s="5">
        <v>10220000</v>
      </c>
      <c r="M21" s="5">
        <v>28000</v>
      </c>
      <c r="N21" s="4">
        <v>7</v>
      </c>
      <c r="O21" s="8"/>
      <c r="P21" s="62" t="s">
        <v>63</v>
      </c>
    </row>
    <row r="22" spans="1:16">
      <c r="A22" s="10">
        <v>20</v>
      </c>
      <c r="B22" s="3">
        <v>199115</v>
      </c>
      <c r="C22" s="4" t="s">
        <v>89</v>
      </c>
      <c r="D22" s="6"/>
      <c r="E22" s="4" t="s">
        <v>88</v>
      </c>
      <c r="F22" s="5">
        <v>2237</v>
      </c>
      <c r="G22" s="5">
        <v>50000</v>
      </c>
      <c r="H22" s="8">
        <v>27750000</v>
      </c>
      <c r="I22" s="102">
        <v>44926</v>
      </c>
      <c r="J22" s="9">
        <v>60</v>
      </c>
      <c r="K22" s="8">
        <v>550000</v>
      </c>
      <c r="L22" s="5">
        <v>2440000</v>
      </c>
      <c r="M22" s="5">
        <v>7000</v>
      </c>
      <c r="N22" s="4">
        <v>2</v>
      </c>
      <c r="O22" s="8"/>
      <c r="P22" s="62" t="s">
        <v>63</v>
      </c>
    </row>
    <row r="23" spans="1:16">
      <c r="A23" s="10">
        <v>21</v>
      </c>
      <c r="B23" s="3">
        <v>212018</v>
      </c>
      <c r="C23" s="4" t="s">
        <v>90</v>
      </c>
      <c r="D23" s="6"/>
      <c r="E23" s="4" t="s">
        <v>90</v>
      </c>
      <c r="F23" s="5">
        <v>7060</v>
      </c>
      <c r="G23" s="5">
        <v>167300</v>
      </c>
      <c r="H23" s="8">
        <v>107000000</v>
      </c>
      <c r="I23" s="102">
        <v>44926</v>
      </c>
      <c r="J23" s="9">
        <v>60</v>
      </c>
      <c r="K23" s="8">
        <v>2140000</v>
      </c>
      <c r="L23" s="5">
        <v>11750000</v>
      </c>
      <c r="M23" s="5">
        <v>23000</v>
      </c>
      <c r="N23" s="4">
        <v>5</v>
      </c>
      <c r="O23" s="8"/>
      <c r="P23" s="62" t="s">
        <v>63</v>
      </c>
    </row>
    <row r="24" spans="1:16">
      <c r="A24" s="10">
        <v>22</v>
      </c>
      <c r="B24" s="3">
        <v>217004</v>
      </c>
      <c r="C24" s="4" t="s">
        <v>91</v>
      </c>
      <c r="D24" s="6"/>
      <c r="E24" s="7" t="s">
        <v>61</v>
      </c>
      <c r="F24" s="5">
        <v>1921</v>
      </c>
      <c r="G24" s="5">
        <v>31500</v>
      </c>
      <c r="H24" s="8">
        <v>25860000</v>
      </c>
      <c r="I24" s="102">
        <v>44926</v>
      </c>
      <c r="J24" s="9">
        <v>60</v>
      </c>
      <c r="K24" s="8">
        <v>510000</v>
      </c>
      <c r="L24" s="5">
        <v>2920000</v>
      </c>
      <c r="M24" s="5">
        <v>4000</v>
      </c>
      <c r="N24" s="4">
        <v>2</v>
      </c>
      <c r="O24" s="8"/>
      <c r="P24" s="62" t="s">
        <v>63</v>
      </c>
    </row>
    <row r="25" spans="1:16">
      <c r="A25" s="10">
        <v>23</v>
      </c>
      <c r="B25" s="3">
        <v>223007</v>
      </c>
      <c r="C25" s="4" t="s">
        <v>92</v>
      </c>
      <c r="D25" s="6"/>
      <c r="E25" s="7" t="s">
        <v>92</v>
      </c>
      <c r="F25" s="5">
        <v>12493</v>
      </c>
      <c r="G25" s="5">
        <f>300000-1240</f>
        <v>298760</v>
      </c>
      <c r="H25" s="8">
        <v>139360000</v>
      </c>
      <c r="I25" s="102">
        <v>44926</v>
      </c>
      <c r="J25" s="9">
        <v>60</v>
      </c>
      <c r="K25" s="8">
        <v>2780000</v>
      </c>
      <c r="L25" s="5">
        <v>13490000</v>
      </c>
      <c r="M25" s="5">
        <v>42000</v>
      </c>
      <c r="N25" s="4">
        <v>8</v>
      </c>
      <c r="O25" s="8"/>
      <c r="P25" s="62" t="s">
        <v>63</v>
      </c>
    </row>
    <row r="26" spans="1:16">
      <c r="A26" s="11">
        <v>24</v>
      </c>
      <c r="B26" s="3">
        <v>226108</v>
      </c>
      <c r="C26" s="4" t="s">
        <v>93</v>
      </c>
      <c r="D26" s="3"/>
      <c r="E26" s="4" t="s">
        <v>117</v>
      </c>
      <c r="F26" s="5">
        <v>10650</v>
      </c>
      <c r="G26" s="5">
        <v>297061</v>
      </c>
      <c r="H26" s="8">
        <v>120020000</v>
      </c>
      <c r="I26" s="102">
        <v>44926</v>
      </c>
      <c r="J26" s="9">
        <v>60</v>
      </c>
      <c r="K26" s="8">
        <v>2400000</v>
      </c>
      <c r="L26" s="5">
        <v>10640000</v>
      </c>
      <c r="M26" s="5">
        <v>41000</v>
      </c>
      <c r="N26" s="4">
        <v>6</v>
      </c>
      <c r="O26" s="8"/>
      <c r="P26" s="62" t="s">
        <v>63</v>
      </c>
    </row>
    <row r="27" spans="1:16">
      <c r="A27" s="11">
        <v>25</v>
      </c>
      <c r="B27" s="3">
        <v>226109</v>
      </c>
      <c r="C27" s="4" t="s">
        <v>94</v>
      </c>
      <c r="D27" s="3"/>
      <c r="E27" s="4" t="s">
        <v>117</v>
      </c>
      <c r="F27" s="5">
        <v>5179</v>
      </c>
      <c r="G27" s="5">
        <v>165790</v>
      </c>
      <c r="H27" s="8">
        <v>69530000</v>
      </c>
      <c r="I27" s="102">
        <v>44926</v>
      </c>
      <c r="J27" s="9">
        <v>60</v>
      </c>
      <c r="K27" s="8">
        <v>1390000</v>
      </c>
      <c r="L27" s="5">
        <v>6010000</v>
      </c>
      <c r="M27" s="5">
        <v>23000</v>
      </c>
      <c r="N27" s="4">
        <v>3</v>
      </c>
      <c r="O27" s="8"/>
      <c r="P27" s="62" t="s">
        <v>63</v>
      </c>
    </row>
    <row r="28" spans="1:16">
      <c r="A28" s="11">
        <v>26</v>
      </c>
      <c r="B28" s="3">
        <v>246035</v>
      </c>
      <c r="C28" s="4" t="s">
        <v>65</v>
      </c>
      <c r="D28" s="3"/>
      <c r="E28" s="7" t="s">
        <v>65</v>
      </c>
      <c r="F28" s="5">
        <v>8534</v>
      </c>
      <c r="G28" s="5">
        <f>147600-1034</f>
        <v>146566</v>
      </c>
      <c r="H28" s="8">
        <v>66240000</v>
      </c>
      <c r="I28" s="102">
        <v>44926</v>
      </c>
      <c r="J28" s="9">
        <v>60</v>
      </c>
      <c r="K28" s="8">
        <v>1320000</v>
      </c>
      <c r="L28" s="5">
        <v>6580000</v>
      </c>
      <c r="M28" s="5">
        <v>20000</v>
      </c>
      <c r="N28" s="4">
        <v>5</v>
      </c>
      <c r="O28" s="8"/>
      <c r="P28" s="62" t="s">
        <v>63</v>
      </c>
    </row>
    <row r="29" spans="1:16">
      <c r="A29" s="11">
        <v>27</v>
      </c>
      <c r="B29" s="3">
        <v>246039</v>
      </c>
      <c r="C29" s="4" t="s">
        <v>95</v>
      </c>
      <c r="D29" s="3"/>
      <c r="E29" s="7" t="s">
        <v>65</v>
      </c>
      <c r="F29" s="5">
        <v>2486</v>
      </c>
      <c r="G29" s="5">
        <f>37800-190</f>
        <v>37610</v>
      </c>
      <c r="H29" s="8">
        <v>23230000</v>
      </c>
      <c r="I29" s="102">
        <v>44926</v>
      </c>
      <c r="J29" s="9">
        <v>60</v>
      </c>
      <c r="K29" s="8">
        <v>460000</v>
      </c>
      <c r="L29" s="5">
        <v>2780000</v>
      </c>
      <c r="M29" s="5">
        <v>5000</v>
      </c>
      <c r="N29" s="4">
        <v>2</v>
      </c>
      <c r="O29" s="8"/>
      <c r="P29" s="62" t="s">
        <v>63</v>
      </c>
    </row>
    <row r="30" spans="1:16">
      <c r="A30" s="11">
        <v>28</v>
      </c>
      <c r="B30" s="3">
        <v>247001</v>
      </c>
      <c r="C30" s="4" t="s">
        <v>96</v>
      </c>
      <c r="D30" s="3"/>
      <c r="E30" s="7" t="s">
        <v>96</v>
      </c>
      <c r="F30" s="5">
        <v>9258</v>
      </c>
      <c r="G30" s="5">
        <f>96367-1570</f>
        <v>94797</v>
      </c>
      <c r="H30" s="8">
        <v>43620000</v>
      </c>
      <c r="I30" s="102">
        <v>44926</v>
      </c>
      <c r="J30" s="9">
        <v>60</v>
      </c>
      <c r="K30" s="8">
        <v>870000</v>
      </c>
      <c r="L30" s="5">
        <v>4120000</v>
      </c>
      <c r="M30" s="5">
        <v>13000</v>
      </c>
      <c r="N30" s="4">
        <v>4</v>
      </c>
      <c r="O30" s="8"/>
      <c r="P30" s="62" t="s">
        <v>63</v>
      </c>
    </row>
    <row r="31" spans="1:16">
      <c r="A31" s="11">
        <v>29</v>
      </c>
      <c r="B31" s="3">
        <v>247002</v>
      </c>
      <c r="C31" s="4" t="s">
        <v>97</v>
      </c>
      <c r="D31" s="3"/>
      <c r="E31" s="7" t="s">
        <v>96</v>
      </c>
      <c r="F31" s="5">
        <v>9376</v>
      </c>
      <c r="G31" s="5">
        <f>135377-523</f>
        <v>134854</v>
      </c>
      <c r="H31" s="8">
        <v>50680000</v>
      </c>
      <c r="I31" s="102">
        <v>44926</v>
      </c>
      <c r="J31" s="9">
        <v>60</v>
      </c>
      <c r="K31" s="8">
        <v>1010000</v>
      </c>
      <c r="L31" s="5">
        <v>4200000</v>
      </c>
      <c r="M31" s="5">
        <v>18000</v>
      </c>
      <c r="N31" s="4">
        <v>4</v>
      </c>
      <c r="O31" s="4"/>
      <c r="P31" s="62" t="s">
        <v>63</v>
      </c>
    </row>
    <row r="32" spans="1:16">
      <c r="A32" s="11"/>
      <c r="B32" s="3"/>
      <c r="C32" s="4"/>
      <c r="D32" s="3"/>
      <c r="E32" s="7"/>
      <c r="F32" s="5"/>
      <c r="G32" s="5"/>
      <c r="H32" s="8"/>
      <c r="I32" s="8"/>
      <c r="J32" s="9"/>
      <c r="K32" s="8"/>
      <c r="L32" s="5"/>
      <c r="M32" s="5"/>
      <c r="N32" s="4"/>
      <c r="O32" s="4"/>
      <c r="P32" s="62"/>
    </row>
    <row r="33" spans="1:16">
      <c r="A33" s="11"/>
      <c r="B33" s="3"/>
      <c r="C33" s="4"/>
      <c r="D33" s="3"/>
      <c r="E33" s="7"/>
      <c r="F33" s="5"/>
      <c r="G33" s="5"/>
      <c r="H33" s="8"/>
      <c r="I33" s="8"/>
      <c r="J33" s="9"/>
      <c r="K33" s="8"/>
      <c r="L33" s="5"/>
      <c r="M33" s="5"/>
      <c r="N33" s="4"/>
      <c r="O33" s="4"/>
      <c r="P33" s="62"/>
    </row>
    <row r="34" spans="1:16">
      <c r="A34" s="11"/>
      <c r="B34" s="3"/>
      <c r="C34" s="4"/>
      <c r="D34" s="3"/>
      <c r="E34" s="7"/>
      <c r="F34" s="5"/>
      <c r="G34" s="5"/>
      <c r="H34" s="8"/>
      <c r="I34" s="8"/>
      <c r="J34" s="9"/>
      <c r="K34" s="8"/>
      <c r="L34" s="5"/>
      <c r="M34" s="5"/>
      <c r="N34" s="4"/>
      <c r="O34" s="4"/>
      <c r="P34" s="62"/>
    </row>
    <row r="35" spans="1:16">
      <c r="A35" s="11"/>
      <c r="B35" s="3"/>
      <c r="C35" s="4"/>
      <c r="D35" s="3"/>
      <c r="E35" s="7"/>
      <c r="F35" s="5"/>
      <c r="G35" s="5"/>
      <c r="H35" s="8"/>
      <c r="I35" s="8"/>
      <c r="J35" s="9"/>
      <c r="K35" s="8"/>
      <c r="L35" s="5"/>
      <c r="M35" s="5"/>
      <c r="N35" s="4"/>
      <c r="O35" s="4"/>
      <c r="P35" s="62"/>
    </row>
    <row r="36" spans="1:16">
      <c r="A36" s="11"/>
      <c r="B36" s="3"/>
      <c r="C36" s="4"/>
      <c r="D36" s="3"/>
      <c r="E36" s="7"/>
      <c r="F36" s="5"/>
      <c r="G36" s="5"/>
      <c r="H36" s="8"/>
      <c r="I36" s="8"/>
      <c r="J36" s="9"/>
      <c r="K36" s="8"/>
      <c r="L36" s="5"/>
      <c r="M36" s="5"/>
      <c r="N36" s="4"/>
      <c r="O36" s="4"/>
      <c r="P36" s="62"/>
    </row>
    <row r="37" spans="1:16">
      <c r="A37" s="11"/>
      <c r="B37" s="3"/>
      <c r="C37" s="4"/>
      <c r="D37" s="3"/>
      <c r="E37" s="7"/>
      <c r="F37" s="5"/>
      <c r="G37" s="5"/>
      <c r="H37" s="8"/>
      <c r="I37" s="8"/>
      <c r="J37" s="9"/>
      <c r="K37" s="8"/>
      <c r="L37" s="5"/>
      <c r="M37" s="5"/>
      <c r="N37" s="4"/>
      <c r="O37" s="4"/>
      <c r="P37" s="62"/>
    </row>
    <row r="38" spans="1:16" ht="15.75" thickBot="1">
      <c r="A38" s="12"/>
      <c r="B38" s="13"/>
      <c r="C38" s="14"/>
      <c r="D38" s="13"/>
      <c r="E38" s="15"/>
      <c r="F38" s="16"/>
      <c r="G38" s="16"/>
      <c r="H38" s="38"/>
      <c r="I38" s="38"/>
      <c r="J38" s="39"/>
      <c r="K38" s="38"/>
      <c r="L38" s="16"/>
      <c r="M38" s="16"/>
      <c r="N38" s="14"/>
      <c r="O38" s="14"/>
      <c r="P38" s="63"/>
    </row>
    <row r="40" spans="1:16" s="37" customFormat="1">
      <c r="A40" s="37" t="s">
        <v>48</v>
      </c>
      <c r="B40" s="51"/>
      <c r="F40" s="52">
        <f>SUM(F3:F39)</f>
        <v>207050</v>
      </c>
      <c r="G40" s="52">
        <f>SUM(G3:G39)</f>
        <v>4254342.4000000004</v>
      </c>
      <c r="H40" s="52">
        <f>SUM(H3:H39)</f>
        <v>2347380000</v>
      </c>
      <c r="I40" s="52"/>
      <c r="J40" s="52"/>
      <c r="K40" s="52">
        <f>SUM(K3:K39)</f>
        <v>46790000</v>
      </c>
      <c r="L40" s="52">
        <f>SUM(L3:L39)</f>
        <v>231550000</v>
      </c>
      <c r="M40" s="52">
        <f>SUM(M3:M39)</f>
        <v>585000</v>
      </c>
      <c r="N40" s="52">
        <f>SUM(N3:N39)</f>
        <v>140</v>
      </c>
      <c r="O40" s="52">
        <f>SUM(O3:O39)</f>
        <v>0</v>
      </c>
    </row>
    <row r="45" spans="1:16" ht="32.25" customHeight="1" thickBot="1">
      <c r="A45" s="120" t="s">
        <v>100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</row>
    <row r="46" spans="1:16" ht="105.75" thickBot="1">
      <c r="A46" s="46" t="s">
        <v>1</v>
      </c>
      <c r="B46" s="47" t="s">
        <v>2</v>
      </c>
      <c r="C46" s="47" t="s">
        <v>3</v>
      </c>
      <c r="D46" s="47" t="s">
        <v>9</v>
      </c>
      <c r="E46" s="47" t="s">
        <v>10</v>
      </c>
      <c r="F46" s="48" t="s">
        <v>11</v>
      </c>
      <c r="G46" s="48" t="s">
        <v>12</v>
      </c>
      <c r="H46" s="47" t="s">
        <v>4</v>
      </c>
      <c r="I46" s="47" t="s">
        <v>98</v>
      </c>
      <c r="J46" s="47" t="s">
        <v>5</v>
      </c>
      <c r="K46" s="47" t="s">
        <v>6</v>
      </c>
      <c r="L46" s="47" t="s">
        <v>7</v>
      </c>
      <c r="M46" s="47" t="s">
        <v>8</v>
      </c>
      <c r="N46" s="47" t="s">
        <v>51</v>
      </c>
      <c r="O46" s="49" t="s">
        <v>52</v>
      </c>
    </row>
    <row r="47" spans="1:16">
      <c r="A47" s="64">
        <v>1</v>
      </c>
      <c r="B47" s="65">
        <v>109051</v>
      </c>
      <c r="C47" s="66" t="s">
        <v>101</v>
      </c>
      <c r="D47" s="67"/>
      <c r="E47" s="68" t="s">
        <v>71</v>
      </c>
      <c r="F47" s="69">
        <v>2139</v>
      </c>
      <c r="G47" s="104"/>
      <c r="H47" s="69">
        <v>26660000</v>
      </c>
      <c r="I47" s="107">
        <v>44926</v>
      </c>
      <c r="J47" s="65">
        <v>60</v>
      </c>
      <c r="K47" s="69">
        <v>530000</v>
      </c>
      <c r="L47" s="69">
        <v>3730000</v>
      </c>
      <c r="M47" s="104"/>
      <c r="N47" s="66">
        <v>1</v>
      </c>
      <c r="O47" s="94"/>
    </row>
    <row r="48" spans="1:16">
      <c r="A48" s="10">
        <v>2</v>
      </c>
      <c r="B48" s="3">
        <v>122259</v>
      </c>
      <c r="C48" s="4" t="s">
        <v>102</v>
      </c>
      <c r="D48" s="6"/>
      <c r="E48" s="7" t="s">
        <v>102</v>
      </c>
      <c r="F48" s="5">
        <v>4618</v>
      </c>
      <c r="G48" s="105"/>
      <c r="H48" s="5">
        <v>41030000</v>
      </c>
      <c r="I48" s="102">
        <v>44926</v>
      </c>
      <c r="J48" s="3">
        <v>60</v>
      </c>
      <c r="K48" s="5">
        <v>820000</v>
      </c>
      <c r="L48" s="5">
        <v>5740000</v>
      </c>
      <c r="M48" s="105"/>
      <c r="N48" s="4">
        <v>3</v>
      </c>
      <c r="O48" s="95"/>
    </row>
    <row r="49" spans="1:15">
      <c r="A49" s="10">
        <v>3</v>
      </c>
      <c r="B49" s="3">
        <v>155016</v>
      </c>
      <c r="C49" s="4" t="s">
        <v>103</v>
      </c>
      <c r="D49" s="6"/>
      <c r="E49" s="7" t="s">
        <v>118</v>
      </c>
      <c r="F49" s="5">
        <v>3153</v>
      </c>
      <c r="G49" s="105"/>
      <c r="H49" s="5">
        <v>31590000</v>
      </c>
      <c r="I49" s="102">
        <v>44926</v>
      </c>
      <c r="J49" s="3">
        <v>60</v>
      </c>
      <c r="K49" s="5">
        <v>630000</v>
      </c>
      <c r="L49" s="5">
        <v>4420000</v>
      </c>
      <c r="M49" s="105"/>
      <c r="N49" s="4">
        <v>3</v>
      </c>
      <c r="O49" s="95"/>
    </row>
    <row r="50" spans="1:15">
      <c r="A50" s="10">
        <v>4</v>
      </c>
      <c r="B50" s="3">
        <v>170008</v>
      </c>
      <c r="C50" s="4" t="s">
        <v>80</v>
      </c>
      <c r="D50" s="6"/>
      <c r="E50" s="7" t="s">
        <v>80</v>
      </c>
      <c r="F50" s="5">
        <v>1910</v>
      </c>
      <c r="G50" s="105"/>
      <c r="H50" s="5">
        <v>19960000</v>
      </c>
      <c r="I50" s="102">
        <v>44926</v>
      </c>
      <c r="J50" s="3">
        <v>60</v>
      </c>
      <c r="K50" s="5">
        <v>390000</v>
      </c>
      <c r="L50" s="5">
        <v>2790000</v>
      </c>
      <c r="M50" s="105"/>
      <c r="N50" s="4">
        <v>1</v>
      </c>
      <c r="O50" s="95"/>
    </row>
    <row r="51" spans="1:15">
      <c r="A51" s="10">
        <v>5</v>
      </c>
      <c r="B51" s="3">
        <v>179209</v>
      </c>
      <c r="C51" s="4" t="s">
        <v>104</v>
      </c>
      <c r="D51" s="6"/>
      <c r="E51" s="7" t="s">
        <v>82</v>
      </c>
      <c r="F51" s="5">
        <v>3600</v>
      </c>
      <c r="G51" s="105"/>
      <c r="H51" s="5">
        <v>21970000</v>
      </c>
      <c r="I51" s="102">
        <v>44926</v>
      </c>
      <c r="J51" s="3">
        <v>60</v>
      </c>
      <c r="K51" s="5">
        <v>430000</v>
      </c>
      <c r="L51" s="5">
        <v>3160000</v>
      </c>
      <c r="M51" s="105"/>
      <c r="N51" s="4">
        <v>1</v>
      </c>
      <c r="O51" s="95"/>
    </row>
    <row r="52" spans="1:15">
      <c r="A52" s="10">
        <v>6</v>
      </c>
      <c r="B52" s="3">
        <v>181011</v>
      </c>
      <c r="C52" s="4" t="s">
        <v>105</v>
      </c>
      <c r="D52" s="6"/>
      <c r="E52" s="7" t="s">
        <v>83</v>
      </c>
      <c r="F52" s="5">
        <v>2617</v>
      </c>
      <c r="G52" s="105"/>
      <c r="H52" s="5">
        <v>10980000</v>
      </c>
      <c r="I52" s="102">
        <v>44926</v>
      </c>
      <c r="J52" s="3">
        <v>60</v>
      </c>
      <c r="K52" s="5">
        <v>210000</v>
      </c>
      <c r="L52" s="5">
        <v>1530000</v>
      </c>
      <c r="M52" s="105"/>
      <c r="N52" s="4">
        <v>1</v>
      </c>
      <c r="O52" s="95"/>
    </row>
    <row r="53" spans="1:15">
      <c r="A53" s="10">
        <v>7</v>
      </c>
      <c r="B53" s="3">
        <v>182006</v>
      </c>
      <c r="C53" s="4" t="s">
        <v>106</v>
      </c>
      <c r="D53" s="6"/>
      <c r="E53" s="7" t="s">
        <v>115</v>
      </c>
      <c r="F53" s="5">
        <v>4422</v>
      </c>
      <c r="G53" s="105"/>
      <c r="H53" s="5">
        <v>43420000</v>
      </c>
      <c r="I53" s="102">
        <v>44926</v>
      </c>
      <c r="J53" s="3">
        <v>60</v>
      </c>
      <c r="K53" s="5">
        <v>860000</v>
      </c>
      <c r="L53" s="5">
        <v>6070000</v>
      </c>
      <c r="M53" s="105"/>
      <c r="N53" s="4">
        <v>2</v>
      </c>
      <c r="O53" s="95"/>
    </row>
    <row r="54" spans="1:15">
      <c r="A54" s="10">
        <v>8</v>
      </c>
      <c r="B54" s="3">
        <v>194003</v>
      </c>
      <c r="C54" s="4" t="s">
        <v>107</v>
      </c>
      <c r="D54" s="6"/>
      <c r="E54" s="7" t="s">
        <v>86</v>
      </c>
      <c r="F54" s="5">
        <v>2438</v>
      </c>
      <c r="G54" s="105"/>
      <c r="H54" s="5">
        <v>17080000</v>
      </c>
      <c r="I54" s="102">
        <v>44926</v>
      </c>
      <c r="J54" s="3">
        <v>60</v>
      </c>
      <c r="K54" s="5">
        <v>340000</v>
      </c>
      <c r="L54" s="5">
        <v>2390000</v>
      </c>
      <c r="M54" s="105"/>
      <c r="N54" s="4">
        <v>1</v>
      </c>
      <c r="O54" s="95"/>
    </row>
    <row r="55" spans="1:15">
      <c r="A55" s="10">
        <v>9</v>
      </c>
      <c r="B55" s="3">
        <v>199116</v>
      </c>
      <c r="C55" s="4" t="s">
        <v>108</v>
      </c>
      <c r="D55" s="6"/>
      <c r="E55" s="7" t="s">
        <v>88</v>
      </c>
      <c r="F55" s="5">
        <v>1196</v>
      </c>
      <c r="G55" s="105"/>
      <c r="H55" s="5">
        <v>21120000</v>
      </c>
      <c r="I55" s="102">
        <v>44926</v>
      </c>
      <c r="J55" s="3">
        <v>60</v>
      </c>
      <c r="K55" s="5">
        <v>420000</v>
      </c>
      <c r="L55" s="5">
        <v>2950000</v>
      </c>
      <c r="M55" s="105"/>
      <c r="N55" s="4">
        <v>1</v>
      </c>
      <c r="O55" s="95"/>
    </row>
    <row r="56" spans="1:15">
      <c r="A56" s="10">
        <v>10</v>
      </c>
      <c r="B56" s="3">
        <v>212038</v>
      </c>
      <c r="C56" s="4" t="s">
        <v>109</v>
      </c>
      <c r="D56" s="6"/>
      <c r="E56" s="7" t="s">
        <v>90</v>
      </c>
      <c r="F56" s="5">
        <v>3394</v>
      </c>
      <c r="G56" s="105"/>
      <c r="H56" s="5">
        <v>38840000</v>
      </c>
      <c r="I56" s="102">
        <v>44926</v>
      </c>
      <c r="J56" s="3">
        <v>60</v>
      </c>
      <c r="K56" s="5">
        <v>770000</v>
      </c>
      <c r="L56" s="5">
        <v>5430000</v>
      </c>
      <c r="M56" s="105"/>
      <c r="N56" s="4">
        <v>2</v>
      </c>
      <c r="O56" s="95"/>
    </row>
    <row r="57" spans="1:15">
      <c r="A57" s="10">
        <v>11</v>
      </c>
      <c r="B57" s="3">
        <v>226102</v>
      </c>
      <c r="C57" s="4" t="s">
        <v>110</v>
      </c>
      <c r="D57" s="6"/>
      <c r="E57" s="7" t="s">
        <v>117</v>
      </c>
      <c r="F57" s="5">
        <v>5050</v>
      </c>
      <c r="G57" s="105"/>
      <c r="H57" s="5">
        <v>40020000</v>
      </c>
      <c r="I57" s="102">
        <v>44926</v>
      </c>
      <c r="J57" s="3">
        <v>60</v>
      </c>
      <c r="K57" s="5">
        <v>800000</v>
      </c>
      <c r="L57" s="5">
        <v>5600000</v>
      </c>
      <c r="M57" s="105"/>
      <c r="N57" s="4">
        <v>2</v>
      </c>
      <c r="O57" s="95"/>
    </row>
    <row r="58" spans="1:15">
      <c r="A58" s="10">
        <v>12</v>
      </c>
      <c r="B58" s="3">
        <v>246038</v>
      </c>
      <c r="C58" s="4" t="s">
        <v>111</v>
      </c>
      <c r="D58" s="6"/>
      <c r="E58" s="7" t="s">
        <v>65</v>
      </c>
      <c r="F58" s="5">
        <v>1629</v>
      </c>
      <c r="G58" s="105"/>
      <c r="H58" s="5">
        <v>15760000</v>
      </c>
      <c r="I58" s="102">
        <v>44926</v>
      </c>
      <c r="J58" s="3">
        <v>60</v>
      </c>
      <c r="K58" s="5">
        <v>310000</v>
      </c>
      <c r="L58" s="5">
        <v>2200000</v>
      </c>
      <c r="M58" s="105"/>
      <c r="N58" s="4">
        <v>1</v>
      </c>
      <c r="O58" s="95"/>
    </row>
    <row r="59" spans="1:15">
      <c r="A59" s="10">
        <v>13</v>
      </c>
      <c r="B59" s="3">
        <v>247003</v>
      </c>
      <c r="C59" s="4" t="s">
        <v>97</v>
      </c>
      <c r="D59" s="6"/>
      <c r="E59" s="7" t="s">
        <v>96</v>
      </c>
      <c r="F59" s="5">
        <v>1527</v>
      </c>
      <c r="G59" s="105"/>
      <c r="H59" s="5">
        <v>8500000</v>
      </c>
      <c r="I59" s="102">
        <v>44926</v>
      </c>
      <c r="J59" s="3">
        <v>60</v>
      </c>
      <c r="K59" s="5">
        <v>170000</v>
      </c>
      <c r="L59" s="5">
        <v>1320000</v>
      </c>
      <c r="M59" s="105"/>
      <c r="N59" s="4">
        <v>1</v>
      </c>
      <c r="O59" s="95"/>
    </row>
    <row r="60" spans="1:15">
      <c r="A60" s="10"/>
      <c r="B60" s="3"/>
      <c r="C60" s="4"/>
      <c r="D60" s="6"/>
      <c r="E60" s="7"/>
      <c r="F60" s="5"/>
      <c r="G60" s="105"/>
      <c r="H60" s="5"/>
      <c r="I60" s="102"/>
      <c r="J60" s="3"/>
      <c r="K60" s="5"/>
      <c r="L60" s="5"/>
      <c r="M60" s="105"/>
      <c r="N60" s="4"/>
      <c r="O60" s="95"/>
    </row>
    <row r="61" spans="1:15">
      <c r="A61" s="10"/>
      <c r="B61" s="3"/>
      <c r="C61" s="4"/>
      <c r="D61" s="6"/>
      <c r="E61" s="7"/>
      <c r="F61" s="5"/>
      <c r="G61" s="105"/>
      <c r="H61" s="5"/>
      <c r="I61" s="102"/>
      <c r="J61" s="3"/>
      <c r="K61" s="5"/>
      <c r="L61" s="5"/>
      <c r="M61" s="105"/>
      <c r="N61" s="4"/>
      <c r="O61" s="95"/>
    </row>
    <row r="62" spans="1:15">
      <c r="A62" s="10"/>
      <c r="B62" s="3"/>
      <c r="C62" s="4"/>
      <c r="D62" s="6"/>
      <c r="E62" s="7"/>
      <c r="F62" s="5"/>
      <c r="G62" s="105"/>
      <c r="H62" s="5"/>
      <c r="I62" s="102"/>
      <c r="J62" s="3"/>
      <c r="K62" s="5"/>
      <c r="L62" s="5"/>
      <c r="M62" s="105"/>
      <c r="N62" s="4"/>
      <c r="O62" s="95"/>
    </row>
    <row r="63" spans="1:15" ht="15.75" thickBot="1">
      <c r="A63" s="71"/>
      <c r="B63" s="13"/>
      <c r="C63" s="14"/>
      <c r="D63" s="72"/>
      <c r="E63" s="15"/>
      <c r="F63" s="16"/>
      <c r="G63" s="106"/>
      <c r="H63" s="16"/>
      <c r="I63" s="103"/>
      <c r="J63" s="13"/>
      <c r="K63" s="16"/>
      <c r="L63" s="16"/>
      <c r="M63" s="106"/>
      <c r="N63" s="14"/>
      <c r="O63" s="96"/>
    </row>
    <row r="65" spans="1:16">
      <c r="A65" s="37" t="s">
        <v>48</v>
      </c>
      <c r="B65" s="51"/>
      <c r="C65" s="37"/>
      <c r="D65" s="37"/>
      <c r="E65" s="37"/>
      <c r="F65" s="52">
        <f>SUM(F47:F64)</f>
        <v>37693</v>
      </c>
      <c r="G65" s="52">
        <f>SUM(G47:G64)</f>
        <v>0</v>
      </c>
      <c r="H65" s="52">
        <f>SUM(H47:H64)</f>
        <v>336930000</v>
      </c>
      <c r="I65" s="52"/>
      <c r="J65" s="52"/>
      <c r="K65" s="52">
        <f>SUM(K47:K64)</f>
        <v>6680000</v>
      </c>
      <c r="L65" s="52">
        <f>SUM(L47:L64)</f>
        <v>47330000</v>
      </c>
      <c r="M65" s="52">
        <f>SUM(M47:M64)</f>
        <v>0</v>
      </c>
      <c r="N65" s="52">
        <f>SUM(N47:N64)</f>
        <v>20</v>
      </c>
      <c r="O65" s="52">
        <f>SUM(O47:O64)</f>
        <v>0</v>
      </c>
    </row>
    <row r="69" spans="1:16" ht="34.5" customHeight="1" thickBot="1">
      <c r="A69" s="120" t="s">
        <v>113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</row>
    <row r="70" spans="1:16" ht="105.75" thickBot="1">
      <c r="A70" s="46" t="s">
        <v>1</v>
      </c>
      <c r="B70" s="47" t="s">
        <v>2</v>
      </c>
      <c r="C70" s="47" t="s">
        <v>3</v>
      </c>
      <c r="D70" s="47" t="s">
        <v>9</v>
      </c>
      <c r="E70" s="47" t="s">
        <v>10</v>
      </c>
      <c r="F70" s="48" t="s">
        <v>11</v>
      </c>
      <c r="G70" s="48" t="s">
        <v>12</v>
      </c>
      <c r="H70" s="47" t="s">
        <v>4</v>
      </c>
      <c r="I70" s="47" t="s">
        <v>98</v>
      </c>
      <c r="J70" s="47" t="s">
        <v>5</v>
      </c>
      <c r="K70" s="47" t="s">
        <v>6</v>
      </c>
      <c r="L70" s="47" t="s">
        <v>7</v>
      </c>
      <c r="M70" s="47" t="s">
        <v>8</v>
      </c>
      <c r="N70" s="47" t="s">
        <v>51</v>
      </c>
      <c r="O70" s="97" t="s">
        <v>52</v>
      </c>
      <c r="P70" s="49" t="s">
        <v>64</v>
      </c>
    </row>
    <row r="71" spans="1:16">
      <c r="A71" s="64">
        <v>1</v>
      </c>
      <c r="B71" s="65">
        <v>109052</v>
      </c>
      <c r="C71" s="66" t="s">
        <v>101</v>
      </c>
      <c r="D71" s="67"/>
      <c r="E71" s="68" t="s">
        <v>71</v>
      </c>
      <c r="F71" s="69">
        <v>2139</v>
      </c>
      <c r="G71" s="69">
        <f>32912-390</f>
        <v>32522</v>
      </c>
      <c r="H71" s="69">
        <v>6040000</v>
      </c>
      <c r="I71" s="107">
        <v>44926</v>
      </c>
      <c r="J71" s="65">
        <v>60</v>
      </c>
      <c r="K71" s="69">
        <v>120000</v>
      </c>
      <c r="L71" s="104"/>
      <c r="M71" s="69">
        <v>4000</v>
      </c>
      <c r="N71" s="66">
        <v>1</v>
      </c>
      <c r="O71" s="69"/>
      <c r="P71" s="108" t="s">
        <v>63</v>
      </c>
    </row>
    <row r="72" spans="1:16">
      <c r="A72" s="10">
        <v>2</v>
      </c>
      <c r="B72" s="3">
        <v>122258</v>
      </c>
      <c r="C72" s="4" t="s">
        <v>102</v>
      </c>
      <c r="D72" s="6"/>
      <c r="E72" s="7" t="s">
        <v>102</v>
      </c>
      <c r="F72" s="5">
        <v>4618</v>
      </c>
      <c r="G72" s="5">
        <f>177000-2000</f>
        <v>175000</v>
      </c>
      <c r="H72" s="5">
        <v>43540000</v>
      </c>
      <c r="I72" s="102">
        <v>44926</v>
      </c>
      <c r="J72" s="3">
        <v>60</v>
      </c>
      <c r="K72" s="5">
        <v>870000</v>
      </c>
      <c r="L72" s="105"/>
      <c r="M72" s="5">
        <v>24000</v>
      </c>
      <c r="N72" s="4">
        <v>3</v>
      </c>
      <c r="O72" s="5"/>
      <c r="P72" s="98" t="s">
        <v>62</v>
      </c>
    </row>
    <row r="73" spans="1:16">
      <c r="A73" s="10">
        <v>3</v>
      </c>
      <c r="B73" s="3">
        <v>155015</v>
      </c>
      <c r="C73" s="4" t="s">
        <v>103</v>
      </c>
      <c r="D73" s="6"/>
      <c r="E73" s="7" t="s">
        <v>118</v>
      </c>
      <c r="F73" s="5">
        <v>3153</v>
      </c>
      <c r="G73" s="5">
        <f>102100-100</f>
        <v>102000</v>
      </c>
      <c r="H73" s="5">
        <v>12100000</v>
      </c>
      <c r="I73" s="102">
        <v>44926</v>
      </c>
      <c r="J73" s="3">
        <v>60</v>
      </c>
      <c r="K73" s="5">
        <v>240000</v>
      </c>
      <c r="L73" s="105"/>
      <c r="M73" s="5">
        <v>14000</v>
      </c>
      <c r="N73" s="4">
        <v>2</v>
      </c>
      <c r="O73" s="5"/>
      <c r="P73" s="98" t="s">
        <v>63</v>
      </c>
    </row>
    <row r="74" spans="1:16">
      <c r="A74" s="10">
        <v>4</v>
      </c>
      <c r="B74" s="3">
        <v>164012</v>
      </c>
      <c r="C74" s="4" t="s">
        <v>112</v>
      </c>
      <c r="D74" s="6"/>
      <c r="E74" s="7" t="s">
        <v>78</v>
      </c>
      <c r="F74" s="5">
        <v>2501</v>
      </c>
      <c r="G74" s="5">
        <f>75000-170</f>
        <v>74830</v>
      </c>
      <c r="H74" s="5">
        <v>11060000</v>
      </c>
      <c r="I74" s="102">
        <v>44926</v>
      </c>
      <c r="J74" s="3">
        <v>60</v>
      </c>
      <c r="K74" s="5">
        <v>220000</v>
      </c>
      <c r="L74" s="105"/>
      <c r="M74" s="5">
        <v>10000</v>
      </c>
      <c r="N74" s="4">
        <v>1</v>
      </c>
      <c r="O74" s="5"/>
      <c r="P74" s="98" t="s">
        <v>63</v>
      </c>
    </row>
    <row r="75" spans="1:16">
      <c r="A75" s="10">
        <v>5</v>
      </c>
      <c r="B75" s="3">
        <v>179208</v>
      </c>
      <c r="C75" s="4" t="s">
        <v>104</v>
      </c>
      <c r="D75" s="6"/>
      <c r="E75" s="7" t="s">
        <v>82</v>
      </c>
      <c r="F75" s="5">
        <v>3600</v>
      </c>
      <c r="G75" s="5">
        <f>61100-599</f>
        <v>60501</v>
      </c>
      <c r="H75" s="5">
        <v>12790000</v>
      </c>
      <c r="I75" s="102">
        <v>44926</v>
      </c>
      <c r="J75" s="3">
        <v>60</v>
      </c>
      <c r="K75" s="5">
        <v>250000</v>
      </c>
      <c r="L75" s="105"/>
      <c r="M75" s="5">
        <v>8000</v>
      </c>
      <c r="N75" s="4">
        <v>1</v>
      </c>
      <c r="O75" s="5"/>
      <c r="P75" s="98" t="s">
        <v>63</v>
      </c>
    </row>
    <row r="76" spans="1:16">
      <c r="A76" s="10">
        <v>6</v>
      </c>
      <c r="B76" s="3">
        <v>181012</v>
      </c>
      <c r="C76" s="4" t="s">
        <v>105</v>
      </c>
      <c r="D76" s="6"/>
      <c r="E76" s="7" t="s">
        <v>83</v>
      </c>
      <c r="F76" s="5">
        <v>2617</v>
      </c>
      <c r="G76" s="5">
        <f>13000-150</f>
        <v>12850</v>
      </c>
      <c r="H76" s="5">
        <v>2260000</v>
      </c>
      <c r="I76" s="102">
        <v>44926</v>
      </c>
      <c r="J76" s="3">
        <v>60</v>
      </c>
      <c r="K76" s="5">
        <v>40000</v>
      </c>
      <c r="L76" s="105"/>
      <c r="M76" s="5">
        <v>1000</v>
      </c>
      <c r="N76" s="4">
        <v>1</v>
      </c>
      <c r="O76" s="5"/>
      <c r="P76" s="98" t="s">
        <v>63</v>
      </c>
    </row>
    <row r="77" spans="1:16">
      <c r="A77" s="10">
        <v>7</v>
      </c>
      <c r="B77" s="3">
        <v>182007</v>
      </c>
      <c r="C77" s="4" t="s">
        <v>106</v>
      </c>
      <c r="D77" s="6"/>
      <c r="E77" s="7" t="s">
        <v>115</v>
      </c>
      <c r="F77" s="5">
        <v>4422</v>
      </c>
      <c r="G77" s="5">
        <f>109500-684</f>
        <v>108816</v>
      </c>
      <c r="H77" s="5">
        <v>21490000</v>
      </c>
      <c r="I77" s="102">
        <v>44926</v>
      </c>
      <c r="J77" s="3">
        <v>60</v>
      </c>
      <c r="K77" s="5">
        <v>420000</v>
      </c>
      <c r="L77" s="105"/>
      <c r="M77" s="5">
        <v>15000</v>
      </c>
      <c r="N77" s="4">
        <v>2</v>
      </c>
      <c r="O77" s="5"/>
      <c r="P77" s="98" t="s">
        <v>63</v>
      </c>
    </row>
    <row r="78" spans="1:16">
      <c r="A78" s="10">
        <v>8</v>
      </c>
      <c r="B78" s="3">
        <v>194004</v>
      </c>
      <c r="C78" s="4" t="s">
        <v>107</v>
      </c>
      <c r="D78" s="6"/>
      <c r="E78" s="7" t="s">
        <v>86</v>
      </c>
      <c r="F78" s="5">
        <v>2438</v>
      </c>
      <c r="G78" s="5">
        <v>47500</v>
      </c>
      <c r="H78" s="5">
        <v>7740000</v>
      </c>
      <c r="I78" s="102">
        <v>44926</v>
      </c>
      <c r="J78" s="3">
        <v>60</v>
      </c>
      <c r="K78" s="5">
        <v>150000</v>
      </c>
      <c r="L78" s="105"/>
      <c r="M78" s="5">
        <v>6000</v>
      </c>
      <c r="N78" s="4">
        <v>1</v>
      </c>
      <c r="O78" s="5"/>
      <c r="P78" s="98" t="s">
        <v>63</v>
      </c>
    </row>
    <row r="79" spans="1:16">
      <c r="A79" s="10">
        <v>9</v>
      </c>
      <c r="B79" s="3">
        <v>212048</v>
      </c>
      <c r="C79" s="4" t="s">
        <v>109</v>
      </c>
      <c r="D79" s="6"/>
      <c r="E79" s="7" t="s">
        <v>90</v>
      </c>
      <c r="F79" s="5">
        <v>3394</v>
      </c>
      <c r="G79" s="5">
        <v>56700</v>
      </c>
      <c r="H79" s="5">
        <v>9590000</v>
      </c>
      <c r="I79" s="102">
        <v>44926</v>
      </c>
      <c r="J79" s="3">
        <v>60</v>
      </c>
      <c r="K79" s="5">
        <v>190000</v>
      </c>
      <c r="L79" s="105"/>
      <c r="M79" s="5">
        <v>7000</v>
      </c>
      <c r="N79" s="4">
        <v>2</v>
      </c>
      <c r="O79" s="5"/>
      <c r="P79" s="98" t="s">
        <v>63</v>
      </c>
    </row>
    <row r="80" spans="1:16">
      <c r="A80" s="10">
        <v>10</v>
      </c>
      <c r="B80" s="3">
        <v>226101</v>
      </c>
      <c r="C80" s="4" t="s">
        <v>110</v>
      </c>
      <c r="D80" s="6"/>
      <c r="E80" s="7" t="s">
        <v>117</v>
      </c>
      <c r="F80" s="5">
        <v>5050</v>
      </c>
      <c r="G80" s="5">
        <v>163000</v>
      </c>
      <c r="H80" s="5">
        <v>25740000</v>
      </c>
      <c r="I80" s="102">
        <v>44926</v>
      </c>
      <c r="J80" s="3">
        <v>60</v>
      </c>
      <c r="K80" s="5">
        <v>510000</v>
      </c>
      <c r="L80" s="105"/>
      <c r="M80" s="5">
        <v>22000</v>
      </c>
      <c r="N80" s="4">
        <v>2</v>
      </c>
      <c r="O80" s="5"/>
      <c r="P80" s="98" t="s">
        <v>63</v>
      </c>
    </row>
    <row r="81" spans="1:16">
      <c r="A81" s="10"/>
      <c r="B81" s="3"/>
      <c r="C81" s="4"/>
      <c r="D81" s="6"/>
      <c r="E81" s="7"/>
      <c r="F81" s="5"/>
      <c r="G81" s="5"/>
      <c r="H81" s="5"/>
      <c r="I81" s="102"/>
      <c r="J81" s="3"/>
      <c r="K81" s="5"/>
      <c r="L81" s="105"/>
      <c r="M81" s="5"/>
      <c r="N81" s="4"/>
      <c r="O81" s="5"/>
      <c r="P81" s="98"/>
    </row>
    <row r="82" spans="1:16">
      <c r="A82" s="10"/>
      <c r="B82" s="3"/>
      <c r="C82" s="4"/>
      <c r="D82" s="6"/>
      <c r="E82" s="7"/>
      <c r="F82" s="5"/>
      <c r="G82" s="5"/>
      <c r="H82" s="5"/>
      <c r="I82" s="102"/>
      <c r="J82" s="3"/>
      <c r="K82" s="5"/>
      <c r="L82" s="105"/>
      <c r="M82" s="5"/>
      <c r="N82" s="4"/>
      <c r="O82" s="5"/>
      <c r="P82" s="98"/>
    </row>
    <row r="83" spans="1:16" ht="15.75" thickBot="1">
      <c r="A83" s="71"/>
      <c r="B83" s="13"/>
      <c r="C83" s="14"/>
      <c r="D83" s="72"/>
      <c r="E83" s="15"/>
      <c r="F83" s="16"/>
      <c r="G83" s="16"/>
      <c r="H83" s="16"/>
      <c r="I83" s="16"/>
      <c r="J83" s="13"/>
      <c r="K83" s="16"/>
      <c r="L83" s="106"/>
      <c r="M83" s="16"/>
      <c r="N83" s="14"/>
      <c r="O83" s="16"/>
      <c r="P83" s="99"/>
    </row>
    <row r="85" spans="1:16">
      <c r="A85" s="37" t="s">
        <v>48</v>
      </c>
      <c r="B85" s="51"/>
      <c r="C85" s="37"/>
      <c r="D85" s="37"/>
      <c r="E85" s="37"/>
      <c r="F85" s="52">
        <f>SUM(F71:F84)</f>
        <v>33932</v>
      </c>
      <c r="G85" s="52">
        <f>SUM(G71:G84)</f>
        <v>833719</v>
      </c>
      <c r="H85" s="52">
        <f>SUM(H71:H84)</f>
        <v>152350000</v>
      </c>
      <c r="I85" s="52"/>
      <c r="J85" s="52"/>
      <c r="K85" s="52">
        <f>SUM(K71:K84)</f>
        <v>3010000</v>
      </c>
      <c r="L85" s="52">
        <f>SUM(L71:L84)</f>
        <v>0</v>
      </c>
      <c r="M85" s="52">
        <f>SUM(M71:M84)</f>
        <v>111000</v>
      </c>
      <c r="N85" s="52">
        <f>SUM(N71:N84)</f>
        <v>16</v>
      </c>
      <c r="O85" s="52">
        <f>SUM(O71:O84)</f>
        <v>0</v>
      </c>
    </row>
  </sheetData>
  <mergeCells count="3">
    <mergeCell ref="A1:M1"/>
    <mergeCell ref="A45:O45"/>
    <mergeCell ref="A69:O69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89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5"/>
  <cols>
    <col min="1" max="1" width="3" bestFit="1" customWidth="1"/>
    <col min="2" max="2" width="10.140625" customWidth="1"/>
    <col min="3" max="3" width="18" bestFit="1" customWidth="1"/>
    <col min="4" max="4" width="11.7109375" bestFit="1" customWidth="1"/>
    <col min="5" max="5" width="11.5703125" bestFit="1" customWidth="1"/>
    <col min="6" max="6" width="10.5703125" bestFit="1" customWidth="1"/>
    <col min="7" max="7" width="11.5703125" bestFit="1" customWidth="1"/>
    <col min="8" max="8" width="10.7109375" customWidth="1"/>
    <col min="9" max="9" width="11.5703125" bestFit="1" customWidth="1"/>
    <col min="10" max="10" width="11.42578125" bestFit="1" customWidth="1"/>
    <col min="11" max="11" width="10.5703125" bestFit="1" customWidth="1"/>
    <col min="12" max="13" width="15.5703125" bestFit="1" customWidth="1"/>
    <col min="14" max="14" width="11.5703125" bestFit="1" customWidth="1"/>
    <col min="15" max="15" width="12.5703125" bestFit="1" customWidth="1"/>
    <col min="16" max="16" width="9.85546875" bestFit="1" customWidth="1"/>
    <col min="17" max="17" width="10.5703125" bestFit="1" customWidth="1"/>
    <col min="18" max="18" width="10.85546875" bestFit="1" customWidth="1"/>
    <col min="19" max="19" width="13.140625" bestFit="1" customWidth="1"/>
    <col min="20" max="20" width="11.85546875" bestFit="1" customWidth="1"/>
    <col min="21" max="22" width="11.5703125" bestFit="1" customWidth="1"/>
    <col min="23" max="23" width="10.5703125" customWidth="1"/>
    <col min="24" max="24" width="10.5703125" bestFit="1" customWidth="1"/>
    <col min="25" max="25" width="12.140625" bestFit="1" customWidth="1"/>
    <col min="26" max="26" width="10.7109375" bestFit="1" customWidth="1"/>
    <col min="27" max="28" width="10.5703125" bestFit="1" customWidth="1"/>
    <col min="29" max="29" width="12.7109375" bestFit="1" customWidth="1"/>
    <col min="30" max="30" width="14.7109375" bestFit="1" customWidth="1"/>
    <col min="31" max="53" width="3" bestFit="1" customWidth="1"/>
  </cols>
  <sheetData>
    <row r="1" spans="1:53">
      <c r="A1" s="50" t="s">
        <v>37</v>
      </c>
      <c r="B1" s="50" t="s">
        <v>38</v>
      </c>
      <c r="C1" s="50" t="s">
        <v>36</v>
      </c>
      <c r="D1" s="50">
        <v>1</v>
      </c>
      <c r="E1" s="50">
        <v>2</v>
      </c>
      <c r="F1" s="50">
        <v>3</v>
      </c>
      <c r="G1" s="50">
        <v>4</v>
      </c>
      <c r="H1" s="50">
        <v>5</v>
      </c>
      <c r="I1" s="50">
        <v>6</v>
      </c>
      <c r="J1" s="50">
        <v>7</v>
      </c>
      <c r="K1" s="50">
        <v>8</v>
      </c>
      <c r="L1" s="50">
        <v>9</v>
      </c>
      <c r="M1" s="50">
        <v>10</v>
      </c>
      <c r="N1" s="50">
        <v>11</v>
      </c>
      <c r="O1" s="50">
        <v>12</v>
      </c>
      <c r="P1" s="50">
        <v>13</v>
      </c>
      <c r="Q1" s="50">
        <v>14</v>
      </c>
      <c r="R1" s="50">
        <v>15</v>
      </c>
      <c r="S1" s="50">
        <v>16</v>
      </c>
      <c r="T1" s="50">
        <v>17</v>
      </c>
      <c r="U1" s="50">
        <v>18</v>
      </c>
      <c r="V1" s="50">
        <v>19</v>
      </c>
      <c r="W1" s="50">
        <v>20</v>
      </c>
      <c r="X1" s="50">
        <v>21</v>
      </c>
      <c r="Y1" s="50">
        <v>22</v>
      </c>
      <c r="Z1" s="50">
        <v>23</v>
      </c>
      <c r="AA1" s="50">
        <v>24</v>
      </c>
      <c r="AB1" s="50">
        <v>25</v>
      </c>
      <c r="AC1" s="50">
        <v>26</v>
      </c>
      <c r="AD1" s="50">
        <v>27</v>
      </c>
      <c r="AE1" s="50">
        <v>28</v>
      </c>
      <c r="AF1" s="50">
        <v>29</v>
      </c>
      <c r="AG1" s="50">
        <v>30</v>
      </c>
      <c r="AH1" s="50">
        <v>31</v>
      </c>
      <c r="AI1" s="50">
        <v>32</v>
      </c>
      <c r="AJ1" s="50">
        <v>33</v>
      </c>
      <c r="AK1" s="50">
        <v>34</v>
      </c>
      <c r="AL1" s="50">
        <v>35</v>
      </c>
      <c r="AM1" s="50">
        <v>36</v>
      </c>
      <c r="AN1" s="50">
        <v>37</v>
      </c>
      <c r="AO1" s="50">
        <v>38</v>
      </c>
      <c r="AP1" s="50">
        <v>39</v>
      </c>
      <c r="AQ1" s="50">
        <v>40</v>
      </c>
      <c r="AR1" s="50">
        <v>41</v>
      </c>
      <c r="AS1" s="50">
        <v>42</v>
      </c>
      <c r="AT1" s="50">
        <v>43</v>
      </c>
      <c r="AU1" s="50">
        <v>44</v>
      </c>
      <c r="AV1" s="50">
        <v>45</v>
      </c>
      <c r="AW1" s="50">
        <v>46</v>
      </c>
      <c r="AX1" s="50">
        <v>47</v>
      </c>
      <c r="AY1" s="50">
        <v>48</v>
      </c>
      <c r="AZ1" s="50">
        <v>49</v>
      </c>
      <c r="BA1" s="50">
        <v>50</v>
      </c>
    </row>
    <row r="2" spans="1:53" s="19" customFormat="1" ht="60">
      <c r="A2" s="18" t="s">
        <v>13</v>
      </c>
      <c r="B2" s="18" t="s">
        <v>0</v>
      </c>
      <c r="C2" s="18" t="s">
        <v>14</v>
      </c>
      <c r="D2" s="18" t="str">
        <f>LOOKUP(D1,$A$40:$A$82,$B$40:$B$82)</f>
        <v>KAISER s.r.o.</v>
      </c>
      <c r="E2" s="18" t="str">
        <f>LOOKUP(E1,$A$40:$A$82,$B$40:$B$82)</f>
        <v>Lesní společnost Přimda, a.s.</v>
      </c>
      <c r="F2" s="18" t="str">
        <f t="shared" ref="F2:AN2" si="0">LOOKUP(F1,$A$40:$A$89,$B$40:$B$89)</f>
        <v>ACLESIA, spol. s r.o.</v>
      </c>
      <c r="G2" s="18" t="str">
        <f t="shared" si="0"/>
        <v>LST a.s.</v>
      </c>
      <c r="H2" s="18" t="str">
        <f t="shared" si="0"/>
        <v>T.E.P. HOLZ, s.r.o.</v>
      </c>
      <c r="I2" s="18" t="str">
        <f t="shared" si="0"/>
        <v>Petra spol. s r.o.</v>
      </c>
      <c r="J2" s="18" t="str">
        <f t="shared" si="0"/>
        <v>Sušická lesní a obchodní s.r.o.</v>
      </c>
      <c r="K2" s="18" t="str">
        <f t="shared" si="0"/>
        <v>ARBOLES s.r.o.</v>
      </c>
      <c r="L2" s="18" t="str">
        <f t="shared" si="0"/>
        <v>Stora Enso Wood Products Planá s.r.o.</v>
      </c>
      <c r="M2" s="18" t="str">
        <f t="shared" si="0"/>
        <v>Stora Enso Wood Products Ždírec s.r.o.</v>
      </c>
      <c r="N2" s="18" t="str">
        <f t="shared" si="0"/>
        <v>UNILES a.s.</v>
      </c>
      <c r="O2" s="18" t="str">
        <f t="shared" si="0"/>
        <v>Jihozápadní dřevařská a.s.</v>
      </c>
      <c r="P2" s="18" t="str">
        <f t="shared" si="0"/>
        <v>LDF Rožnov a.s.</v>
      </c>
      <c r="Q2" s="18" t="str">
        <f t="shared" si="0"/>
        <v>Kloboucká lesní s.r.o.</v>
      </c>
      <c r="R2" s="18" t="str">
        <f t="shared" si="0"/>
        <v>Opavská lesní a.s.</v>
      </c>
      <c r="S2" s="18" t="str">
        <f t="shared" si="0"/>
        <v>Lesostavby Frýdek-Místek a.s.</v>
      </c>
      <c r="T2" s="18" t="str">
        <f t="shared" si="0"/>
        <v>Drevo-Málek s.r.o.</v>
      </c>
      <c r="U2" s="18" t="str">
        <f t="shared" si="0"/>
        <v>Lesní společnost Bečov, s.r.o.</v>
      </c>
      <c r="V2" s="18" t="str">
        <f t="shared" si="0"/>
        <v>SOLITERA spol. s r.o.</v>
      </c>
      <c r="W2" s="18" t="str">
        <f t="shared" si="0"/>
        <v>Lesy Beskydy, a.s.</v>
      </c>
      <c r="X2" s="18" t="str">
        <f t="shared" si="0"/>
        <v>Triumfa Energo s.r.o.</v>
      </c>
      <c r="Y2" s="18" t="str">
        <f t="shared" si="0"/>
        <v>Lesní společnost Ledeč nad Sázavou, a.s.</v>
      </c>
      <c r="Z2" s="18" t="str">
        <f t="shared" si="0"/>
        <v>Pradědský lesní závod, a.s.</v>
      </c>
      <c r="AA2" s="18" t="str">
        <f t="shared" si="0"/>
        <v>JACER - CZ a.s.</v>
      </c>
      <c r="AB2" s="18" t="str">
        <f t="shared" si="0"/>
        <v>KATR a.s.</v>
      </c>
      <c r="AC2" s="18" t="str">
        <f t="shared" si="0"/>
        <v>DEBLICE - lesy s.r.o.</v>
      </c>
      <c r="AD2" s="18">
        <f t="shared" si="0"/>
        <v>0</v>
      </c>
      <c r="AE2" s="18">
        <f t="shared" si="0"/>
        <v>0</v>
      </c>
      <c r="AF2" s="18">
        <f t="shared" si="0"/>
        <v>0</v>
      </c>
      <c r="AG2" s="18">
        <f t="shared" si="0"/>
        <v>0</v>
      </c>
      <c r="AH2" s="18">
        <f t="shared" si="0"/>
        <v>0</v>
      </c>
      <c r="AI2" s="18">
        <f t="shared" si="0"/>
        <v>0</v>
      </c>
      <c r="AJ2" s="18">
        <f t="shared" si="0"/>
        <v>0</v>
      </c>
      <c r="AK2" s="18">
        <f t="shared" si="0"/>
        <v>0</v>
      </c>
      <c r="AL2" s="18">
        <f t="shared" si="0"/>
        <v>0</v>
      </c>
      <c r="AM2" s="18">
        <f t="shared" si="0"/>
        <v>0</v>
      </c>
      <c r="AN2" s="18">
        <f t="shared" si="0"/>
        <v>0</v>
      </c>
      <c r="AO2" s="18">
        <f t="shared" ref="AO2:BA2" si="1">LOOKUP(AO1,$A$40:$A$82,$B$40:$B$82)</f>
        <v>0</v>
      </c>
      <c r="AP2" s="18">
        <f t="shared" si="1"/>
        <v>0</v>
      </c>
      <c r="AQ2" s="18">
        <f t="shared" si="1"/>
        <v>0</v>
      </c>
      <c r="AR2" s="18">
        <f t="shared" si="1"/>
        <v>0</v>
      </c>
      <c r="AS2" s="18">
        <f t="shared" si="1"/>
        <v>0</v>
      </c>
      <c r="AT2" s="18">
        <f t="shared" si="1"/>
        <v>0</v>
      </c>
      <c r="AU2" s="18">
        <f t="shared" si="1"/>
        <v>0</v>
      </c>
      <c r="AV2" s="18">
        <f t="shared" si="1"/>
        <v>0</v>
      </c>
      <c r="AW2" s="18">
        <f t="shared" si="1"/>
        <v>0</v>
      </c>
      <c r="AX2" s="18">
        <f t="shared" si="1"/>
        <v>0</v>
      </c>
      <c r="AY2" s="18">
        <f t="shared" si="1"/>
        <v>0</v>
      </c>
      <c r="AZ2" s="18">
        <f t="shared" si="1"/>
        <v>0</v>
      </c>
      <c r="BA2" s="18">
        <f t="shared" si="1"/>
        <v>0</v>
      </c>
    </row>
    <row r="3" spans="1:53" ht="17.25" customHeight="1">
      <c r="A3" s="17">
        <v>1</v>
      </c>
      <c r="B3" s="17">
        <v>105024</v>
      </c>
      <c r="C3" s="74" t="s">
        <v>70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>
        <v>193563888</v>
      </c>
      <c r="O3" s="75"/>
      <c r="P3" s="75"/>
      <c r="Q3" s="75"/>
      <c r="R3" s="75">
        <v>222250304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</row>
    <row r="4" spans="1:53" ht="17.25" customHeight="1">
      <c r="A4" s="76">
        <v>2</v>
      </c>
      <c r="B4" s="76">
        <v>109001</v>
      </c>
      <c r="C4" s="77" t="s">
        <v>71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>
        <v>138323260</v>
      </c>
      <c r="O4" s="78"/>
      <c r="P4" s="78">
        <v>89045040</v>
      </c>
      <c r="Q4" s="78"/>
      <c r="R4" s="78"/>
      <c r="S4" s="78">
        <v>85921662</v>
      </c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</row>
    <row r="5" spans="1:53" ht="17.25" customHeight="1">
      <c r="A5" s="17">
        <v>3</v>
      </c>
      <c r="B5" s="17">
        <v>122257</v>
      </c>
      <c r="C5" s="74" t="s">
        <v>72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>
        <v>30861007</v>
      </c>
      <c r="O5" s="75"/>
      <c r="P5" s="75"/>
      <c r="Q5" s="75">
        <v>-4037090</v>
      </c>
      <c r="R5" s="75"/>
      <c r="S5" s="75"/>
      <c r="T5" s="75"/>
      <c r="U5" s="75"/>
      <c r="V5" s="75"/>
      <c r="W5" s="75"/>
      <c r="X5" s="75"/>
      <c r="Y5" s="75"/>
      <c r="Z5" s="75">
        <v>-1544679</v>
      </c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1:53" ht="17.25" customHeight="1">
      <c r="A6" s="76">
        <v>4</v>
      </c>
      <c r="B6" s="76">
        <v>125009</v>
      </c>
      <c r="C6" s="77" t="s">
        <v>73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>
        <v>-29814491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>
        <v>-33681450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</row>
    <row r="7" spans="1:53" ht="17.25" customHeight="1">
      <c r="A7" s="17">
        <v>5</v>
      </c>
      <c r="B7" s="17">
        <v>136002</v>
      </c>
      <c r="C7" s="74" t="s">
        <v>74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>
        <v>-83455072</v>
      </c>
      <c r="O7" s="75"/>
      <c r="P7" s="75"/>
      <c r="Q7" s="75">
        <v>-90240985</v>
      </c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1:53" ht="17.25" customHeight="1">
      <c r="A8" s="76">
        <v>6</v>
      </c>
      <c r="B8" s="76">
        <v>145015</v>
      </c>
      <c r="C8" s="77" t="s">
        <v>75</v>
      </c>
      <c r="D8" s="78"/>
      <c r="E8" s="78"/>
      <c r="F8" s="78"/>
      <c r="G8" s="78"/>
      <c r="H8" s="78"/>
      <c r="I8" s="78"/>
      <c r="J8" s="78"/>
      <c r="K8" s="78"/>
      <c r="L8" s="78"/>
      <c r="M8" s="78">
        <v>2972341</v>
      </c>
      <c r="N8" s="78">
        <v>25779505</v>
      </c>
      <c r="O8" s="78"/>
      <c r="P8" s="78"/>
      <c r="Q8" s="78"/>
      <c r="R8" s="78"/>
      <c r="S8" s="78"/>
      <c r="T8" s="78">
        <v>-6515354</v>
      </c>
      <c r="U8" s="78"/>
      <c r="V8" s="78"/>
      <c r="W8" s="78"/>
      <c r="X8" s="78"/>
      <c r="Y8" s="78">
        <v>1602717</v>
      </c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</row>
    <row r="9" spans="1:53" ht="17.25" customHeight="1">
      <c r="A9" s="17">
        <v>7</v>
      </c>
      <c r="B9" s="17">
        <v>145017</v>
      </c>
      <c r="C9" s="74" t="s">
        <v>76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>
        <v>4166253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>
        <v>25700</v>
      </c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1:53" ht="17.25" customHeight="1">
      <c r="A10" s="76">
        <v>8</v>
      </c>
      <c r="B10" s="76">
        <v>145019</v>
      </c>
      <c r="C10" s="77" t="s">
        <v>77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>
        <v>20017549</v>
      </c>
      <c r="O10" s="78"/>
      <c r="P10" s="78"/>
      <c r="Q10" s="78">
        <v>15094657</v>
      </c>
      <c r="R10" s="78"/>
      <c r="S10" s="78"/>
      <c r="T10" s="78"/>
      <c r="U10" s="78"/>
      <c r="V10" s="78"/>
      <c r="W10" s="78"/>
      <c r="X10" s="78"/>
      <c r="Y10" s="78">
        <v>18950905</v>
      </c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</row>
    <row r="11" spans="1:53" ht="17.25" customHeight="1">
      <c r="A11" s="17">
        <v>9</v>
      </c>
      <c r="B11" s="17">
        <v>164010</v>
      </c>
      <c r="C11" s="74" t="s">
        <v>78</v>
      </c>
      <c r="D11" s="75"/>
      <c r="E11" s="75"/>
      <c r="F11" s="75"/>
      <c r="G11" s="75"/>
      <c r="H11" s="75"/>
      <c r="I11" s="75"/>
      <c r="J11" s="75"/>
      <c r="K11" s="75"/>
      <c r="L11" s="75"/>
      <c r="M11" s="75">
        <v>-11732763</v>
      </c>
      <c r="N11" s="75">
        <v>14545583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>
        <v>18302965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1:53" ht="17.25" customHeight="1">
      <c r="A12" s="76">
        <v>10</v>
      </c>
      <c r="B12" s="76">
        <v>164015</v>
      </c>
      <c r="C12" s="77" t="s">
        <v>79</v>
      </c>
      <c r="D12" s="78"/>
      <c r="E12" s="78"/>
      <c r="F12" s="78"/>
      <c r="G12" s="78"/>
      <c r="H12" s="78"/>
      <c r="I12" s="78"/>
      <c r="J12" s="78"/>
      <c r="K12" s="78"/>
      <c r="L12" s="78"/>
      <c r="M12" s="78">
        <v>-111427598</v>
      </c>
      <c r="N12" s="78">
        <v>-137627705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>
        <v>-146001358</v>
      </c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1:53" ht="17.25" customHeight="1">
      <c r="A13" s="17">
        <v>11</v>
      </c>
      <c r="B13" s="17">
        <v>170006</v>
      </c>
      <c r="C13" s="74" t="s">
        <v>80</v>
      </c>
      <c r="D13" s="75"/>
      <c r="E13" s="75"/>
      <c r="F13" s="75"/>
      <c r="G13" s="75"/>
      <c r="H13" s="75"/>
      <c r="I13" s="75"/>
      <c r="J13" s="75"/>
      <c r="K13" s="75"/>
      <c r="L13" s="75"/>
      <c r="M13" s="75">
        <v>-100809194</v>
      </c>
      <c r="N13" s="75">
        <v>-22735472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>
        <v>-103438230</v>
      </c>
      <c r="Z13" s="75"/>
      <c r="AA13" s="75"/>
      <c r="AB13" s="75"/>
      <c r="AC13" s="75">
        <v>-99939635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1:53" ht="17.25" customHeight="1">
      <c r="A14" s="76">
        <v>12</v>
      </c>
      <c r="B14" s="76">
        <v>170007</v>
      </c>
      <c r="C14" s="77" t="s">
        <v>81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>
        <v>1521912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>
        <v>-20368825</v>
      </c>
      <c r="Z14" s="78"/>
      <c r="AA14" s="78"/>
      <c r="AB14" s="78"/>
      <c r="AC14" s="78">
        <v>-10391435</v>
      </c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1:53" ht="17.25" customHeight="1">
      <c r="A15" s="17">
        <v>13</v>
      </c>
      <c r="B15" s="17">
        <v>179207</v>
      </c>
      <c r="C15" s="74" t="s">
        <v>82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>
        <v>-66369544</v>
      </c>
      <c r="O15" s="75">
        <v>-21285422</v>
      </c>
      <c r="P15" s="75"/>
      <c r="Q15" s="75">
        <v>-45671494</v>
      </c>
      <c r="R15" s="75"/>
      <c r="S15" s="75"/>
      <c r="T15" s="75"/>
      <c r="U15" s="75"/>
      <c r="V15" s="75"/>
      <c r="W15" s="75"/>
      <c r="X15" s="75"/>
      <c r="Y15" s="75"/>
      <c r="Z15" s="75"/>
      <c r="AA15" s="75">
        <v>-39949330</v>
      </c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</row>
    <row r="16" spans="1:53" ht="17.25" customHeight="1">
      <c r="A16" s="76">
        <v>14</v>
      </c>
      <c r="B16" s="76">
        <v>181010</v>
      </c>
      <c r="C16" s="77" t="s">
        <v>83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>
        <v>-22932868</v>
      </c>
      <c r="O16" s="78">
        <v>3310917</v>
      </c>
      <c r="P16" s="78"/>
      <c r="Q16" s="78">
        <v>-24182913</v>
      </c>
      <c r="R16" s="78"/>
      <c r="S16" s="78"/>
      <c r="T16" s="78"/>
      <c r="U16" s="78"/>
      <c r="V16" s="78"/>
      <c r="W16" s="78"/>
      <c r="X16" s="78"/>
      <c r="Y16" s="78"/>
      <c r="Z16" s="78"/>
      <c r="AA16" s="78">
        <v>-22593360</v>
      </c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1:53" ht="17.25" customHeight="1">
      <c r="A17" s="17">
        <v>15</v>
      </c>
      <c r="B17" s="17">
        <v>182005</v>
      </c>
      <c r="C17" s="74" t="s">
        <v>84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>
        <v>-46279650</v>
      </c>
      <c r="O17" s="75"/>
      <c r="P17" s="75"/>
      <c r="Q17" s="75">
        <v>-34931421</v>
      </c>
      <c r="R17" s="75"/>
      <c r="S17" s="75"/>
      <c r="T17" s="75"/>
      <c r="U17" s="75"/>
      <c r="V17" s="75">
        <v>-76006920</v>
      </c>
      <c r="W17" s="75"/>
      <c r="X17" s="75"/>
      <c r="Y17" s="75"/>
      <c r="Z17" s="75"/>
      <c r="AA17" s="75">
        <v>-47216884</v>
      </c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1:53" ht="17.25" customHeight="1">
      <c r="A18" s="76">
        <v>16</v>
      </c>
      <c r="B18" s="76">
        <v>191015</v>
      </c>
      <c r="C18" s="77" t="s">
        <v>85</v>
      </c>
      <c r="D18" s="78"/>
      <c r="E18" s="78"/>
      <c r="F18" s="78"/>
      <c r="G18" s="78"/>
      <c r="H18" s="78"/>
      <c r="I18" s="78"/>
      <c r="J18" s="78"/>
      <c r="K18" s="78"/>
      <c r="L18" s="78"/>
      <c r="M18" s="78">
        <v>-44045023</v>
      </c>
      <c r="N18" s="78">
        <v>-47653424</v>
      </c>
      <c r="O18" s="78">
        <v>-41628896</v>
      </c>
      <c r="P18" s="78"/>
      <c r="Q18" s="78">
        <v>-57855272</v>
      </c>
      <c r="R18" s="78"/>
      <c r="S18" s="78"/>
      <c r="T18" s="78"/>
      <c r="U18" s="78"/>
      <c r="V18" s="78"/>
      <c r="W18" s="78">
        <v>-42036276</v>
      </c>
      <c r="X18" s="78"/>
      <c r="Y18" s="78">
        <v>-55613515</v>
      </c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</row>
    <row r="19" spans="1:53" ht="17.25" customHeight="1">
      <c r="A19" s="17">
        <v>17</v>
      </c>
      <c r="B19" s="17">
        <v>194001</v>
      </c>
      <c r="C19" s="74" t="s">
        <v>86</v>
      </c>
      <c r="D19" s="75"/>
      <c r="E19" s="75"/>
      <c r="F19" s="75"/>
      <c r="G19" s="75">
        <v>-62423354</v>
      </c>
      <c r="H19" s="75">
        <v>-68689354</v>
      </c>
      <c r="I19" s="75"/>
      <c r="J19" s="75"/>
      <c r="K19" s="75"/>
      <c r="L19" s="75">
        <v>-50502907</v>
      </c>
      <c r="M19" s="75"/>
      <c r="N19" s="75">
        <v>-48887704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>
        <v>-74425984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1:53" ht="17.25" customHeight="1">
      <c r="A20" s="76">
        <v>18</v>
      </c>
      <c r="B20" s="76">
        <v>194002</v>
      </c>
      <c r="C20" s="77" t="s">
        <v>87</v>
      </c>
      <c r="D20" s="78"/>
      <c r="E20" s="78"/>
      <c r="F20" s="78"/>
      <c r="G20" s="78"/>
      <c r="H20" s="78">
        <v>-37434410</v>
      </c>
      <c r="I20" s="78"/>
      <c r="J20" s="78"/>
      <c r="K20" s="78"/>
      <c r="L20" s="78">
        <v>-29344375</v>
      </c>
      <c r="M20" s="78"/>
      <c r="N20" s="78">
        <v>-26073714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>
        <v>-38129310</v>
      </c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</row>
    <row r="21" spans="1:53" ht="17.25" customHeight="1">
      <c r="A21" s="17">
        <v>19</v>
      </c>
      <c r="B21" s="17">
        <v>199114</v>
      </c>
      <c r="C21" s="74" t="s">
        <v>88</v>
      </c>
      <c r="D21" s="75"/>
      <c r="E21" s="75"/>
      <c r="F21" s="75">
        <v>-35093623</v>
      </c>
      <c r="G21" s="75">
        <v>-63771650</v>
      </c>
      <c r="H21" s="75"/>
      <c r="I21" s="75"/>
      <c r="J21" s="75">
        <v>-60213264</v>
      </c>
      <c r="K21" s="75"/>
      <c r="L21" s="75">
        <v>-60132386</v>
      </c>
      <c r="M21" s="75"/>
      <c r="N21" s="75">
        <v>-106218258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>
        <v>-75349820</v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1:53" ht="17.25" customHeight="1">
      <c r="A22" s="76">
        <v>20</v>
      </c>
      <c r="B22" s="76">
        <v>199115</v>
      </c>
      <c r="C22" s="77" t="s">
        <v>89</v>
      </c>
      <c r="D22" s="78">
        <v>-34528245</v>
      </c>
      <c r="E22" s="78"/>
      <c r="F22" s="78">
        <v>-10382745</v>
      </c>
      <c r="G22" s="78"/>
      <c r="H22" s="78"/>
      <c r="I22" s="78"/>
      <c r="J22" s="78">
        <v>-18256365</v>
      </c>
      <c r="K22" s="78"/>
      <c r="L22" s="78"/>
      <c r="M22" s="78"/>
      <c r="N22" s="78">
        <v>-27310067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>
        <v>-19561475</v>
      </c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1:53" ht="17.25" customHeight="1">
      <c r="A23" s="17">
        <v>21</v>
      </c>
      <c r="B23" s="17">
        <v>212018</v>
      </c>
      <c r="C23" s="74" t="s">
        <v>90</v>
      </c>
      <c r="D23" s="75"/>
      <c r="E23" s="75"/>
      <c r="F23" s="75">
        <v>-21781328</v>
      </c>
      <c r="G23" s="75">
        <v>-27285180</v>
      </c>
      <c r="H23" s="75"/>
      <c r="I23" s="75"/>
      <c r="J23" s="75"/>
      <c r="K23" s="75">
        <v>-51087184</v>
      </c>
      <c r="L23" s="75"/>
      <c r="M23" s="75">
        <v>-43743847</v>
      </c>
      <c r="N23" s="75">
        <v>-18249926</v>
      </c>
      <c r="O23" s="75">
        <v>-60176147</v>
      </c>
      <c r="P23" s="75"/>
      <c r="Q23" s="75">
        <v>-20607344</v>
      </c>
      <c r="R23" s="75"/>
      <c r="S23" s="75"/>
      <c r="T23" s="75"/>
      <c r="U23" s="75"/>
      <c r="V23" s="75">
        <v>-63295320</v>
      </c>
      <c r="W23" s="75"/>
      <c r="X23" s="75">
        <v>-89594717</v>
      </c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  <row r="24" spans="1:53" ht="17.25" customHeight="1">
      <c r="A24" s="76">
        <v>22</v>
      </c>
      <c r="B24" s="76">
        <v>217004</v>
      </c>
      <c r="C24" s="77" t="s">
        <v>91</v>
      </c>
      <c r="D24" s="78"/>
      <c r="E24" s="78">
        <v>4937646</v>
      </c>
      <c r="F24" s="78">
        <v>14259674</v>
      </c>
      <c r="G24" s="78"/>
      <c r="H24" s="78"/>
      <c r="I24" s="78"/>
      <c r="J24" s="78"/>
      <c r="K24" s="78">
        <v>1026710</v>
      </c>
      <c r="L24" s="78"/>
      <c r="M24" s="78"/>
      <c r="N24" s="78">
        <v>14996914</v>
      </c>
      <c r="O24" s="78">
        <v>13015585</v>
      </c>
      <c r="P24" s="78"/>
      <c r="Q24" s="78"/>
      <c r="R24" s="78"/>
      <c r="S24" s="78"/>
      <c r="T24" s="78"/>
      <c r="U24" s="78"/>
      <c r="V24" s="78">
        <v>-4466730</v>
      </c>
      <c r="W24" s="78"/>
      <c r="X24" s="78">
        <v>1522645</v>
      </c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</row>
    <row r="25" spans="1:53" ht="17.25" customHeight="1">
      <c r="A25" s="17">
        <v>23</v>
      </c>
      <c r="B25" s="17">
        <v>223007</v>
      </c>
      <c r="C25" s="74" t="s">
        <v>92</v>
      </c>
      <c r="D25" s="75"/>
      <c r="E25" s="75">
        <v>-128141966</v>
      </c>
      <c r="F25" s="75"/>
      <c r="G25" s="75">
        <v>-102967749</v>
      </c>
      <c r="H25" s="75"/>
      <c r="I25" s="75">
        <v>-141268319</v>
      </c>
      <c r="J25" s="75"/>
      <c r="K25" s="75"/>
      <c r="L25" s="75"/>
      <c r="M25" s="75">
        <v>-80059283</v>
      </c>
      <c r="N25" s="75">
        <v>-81857020</v>
      </c>
      <c r="O25" s="75"/>
      <c r="P25" s="75"/>
      <c r="Q25" s="75"/>
      <c r="R25" s="75"/>
      <c r="S25" s="75"/>
      <c r="T25" s="75"/>
      <c r="U25" s="75"/>
      <c r="V25" s="75">
        <v>-141077500</v>
      </c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</row>
    <row r="26" spans="1:53" ht="17.25" customHeight="1">
      <c r="A26" s="76">
        <v>24</v>
      </c>
      <c r="B26" s="76">
        <v>226108</v>
      </c>
      <c r="C26" s="77" t="s">
        <v>93</v>
      </c>
      <c r="D26" s="78"/>
      <c r="E26" s="78"/>
      <c r="F26" s="78"/>
      <c r="G26" s="78">
        <v>-130111420</v>
      </c>
      <c r="H26" s="78"/>
      <c r="I26" s="78"/>
      <c r="J26" s="78"/>
      <c r="K26" s="78"/>
      <c r="L26" s="78"/>
      <c r="M26" s="78">
        <v>-178686572</v>
      </c>
      <c r="N26" s="78">
        <v>-80176760</v>
      </c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1:53" ht="17.25" customHeight="1">
      <c r="A27" s="17">
        <v>25</v>
      </c>
      <c r="B27" s="17">
        <v>226109</v>
      </c>
      <c r="C27" s="74" t="s">
        <v>94</v>
      </c>
      <c r="D27" s="75"/>
      <c r="E27" s="75"/>
      <c r="F27" s="75">
        <v>-62765726</v>
      </c>
      <c r="G27" s="75"/>
      <c r="H27" s="75"/>
      <c r="I27" s="75"/>
      <c r="J27" s="75"/>
      <c r="K27" s="75"/>
      <c r="L27" s="75"/>
      <c r="M27" s="75"/>
      <c r="N27" s="75">
        <v>-62218061</v>
      </c>
      <c r="O27" s="75">
        <v>-80562343</v>
      </c>
      <c r="P27" s="75"/>
      <c r="Q27" s="75"/>
      <c r="R27" s="75"/>
      <c r="S27" s="75"/>
      <c r="T27" s="75"/>
      <c r="U27" s="75">
        <v>-113995170</v>
      </c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</row>
    <row r="28" spans="1:53" ht="17.25" customHeight="1">
      <c r="A28" s="76">
        <v>26</v>
      </c>
      <c r="B28" s="76">
        <v>246035</v>
      </c>
      <c r="C28" s="77" t="s">
        <v>65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>
        <v>-60464467</v>
      </c>
      <c r="O28" s="78"/>
      <c r="P28" s="78"/>
      <c r="Q28" s="78">
        <v>-50685764</v>
      </c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</row>
    <row r="29" spans="1:53" ht="17.25" customHeight="1">
      <c r="A29" s="17">
        <v>27</v>
      </c>
      <c r="B29" s="17">
        <v>246039</v>
      </c>
      <c r="C29" s="74" t="s">
        <v>95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>
        <v>31209970</v>
      </c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>
        <v>-8860371</v>
      </c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</row>
    <row r="30" spans="1:53" ht="17.25" customHeight="1">
      <c r="A30" s="76">
        <v>28</v>
      </c>
      <c r="B30" s="76">
        <v>247001</v>
      </c>
      <c r="C30" s="77" t="s">
        <v>96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>
        <v>-9026924</v>
      </c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</row>
    <row r="31" spans="1:53" ht="17.25" customHeight="1">
      <c r="A31" s="17">
        <v>29</v>
      </c>
      <c r="B31" s="17">
        <v>247002</v>
      </c>
      <c r="C31" s="74" t="s">
        <v>97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>
        <v>13382803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</row>
    <row r="32" spans="1:53" ht="17.25" customHeight="1">
      <c r="A32" s="76"/>
      <c r="B32" s="76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53" ht="17.25" customHeight="1">
      <c r="A33" s="17"/>
      <c r="B33" s="17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spans="1:53" ht="17.25" customHeight="1">
      <c r="A34" s="76"/>
      <c r="B34" s="76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</row>
    <row r="35" spans="1:53" ht="17.25" customHeight="1">
      <c r="A35" s="17"/>
      <c r="B35" s="17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</row>
    <row r="36" spans="1:53" ht="17.25" customHeight="1">
      <c r="A36" s="76"/>
      <c r="B36" s="76"/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</row>
    <row r="37" spans="1:53" ht="17.25" customHeight="1">
      <c r="A37" s="17"/>
      <c r="B37" s="17"/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</row>
    <row r="38" spans="1:53" ht="17.25" customHeight="1">
      <c r="A38" s="76"/>
      <c r="B38" s="76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</row>
    <row r="39" spans="1:53">
      <c r="K39" s="73"/>
    </row>
    <row r="40" spans="1:53" s="73" customFormat="1" ht="11.25">
      <c r="A40" s="73">
        <v>1</v>
      </c>
      <c r="B40" s="73" t="s">
        <v>60</v>
      </c>
    </row>
    <row r="41" spans="1:53" s="73" customFormat="1" ht="11.25">
      <c r="A41" s="73">
        <v>2</v>
      </c>
      <c r="B41" s="73" t="s">
        <v>15</v>
      </c>
    </row>
    <row r="42" spans="1:53" s="73" customFormat="1" ht="11.25">
      <c r="A42" s="73">
        <v>3</v>
      </c>
      <c r="B42" s="73" t="s">
        <v>49</v>
      </c>
    </row>
    <row r="43" spans="1:53" s="73" customFormat="1" ht="11.25">
      <c r="A43" s="73">
        <v>4</v>
      </c>
      <c r="B43" s="73" t="s">
        <v>30</v>
      </c>
    </row>
    <row r="44" spans="1:53" s="73" customFormat="1" ht="11.25">
      <c r="A44" s="73">
        <v>5</v>
      </c>
      <c r="B44" s="73" t="s">
        <v>17</v>
      </c>
    </row>
    <row r="45" spans="1:53" s="73" customFormat="1" ht="11.25">
      <c r="A45" s="73">
        <v>6</v>
      </c>
      <c r="B45" s="73" t="s">
        <v>16</v>
      </c>
    </row>
    <row r="46" spans="1:53" s="73" customFormat="1" ht="11.25">
      <c r="A46" s="73">
        <v>7</v>
      </c>
      <c r="B46" s="73" t="s">
        <v>119</v>
      </c>
    </row>
    <row r="47" spans="1:53" s="73" customFormat="1" ht="11.25">
      <c r="A47" s="73">
        <v>8</v>
      </c>
      <c r="B47" s="73" t="s">
        <v>22</v>
      </c>
    </row>
    <row r="48" spans="1:53" s="73" customFormat="1" ht="11.25">
      <c r="A48" s="73">
        <v>9</v>
      </c>
      <c r="B48" s="73" t="s">
        <v>120</v>
      </c>
    </row>
    <row r="49" spans="1:2" s="73" customFormat="1" ht="11.25">
      <c r="A49" s="73">
        <v>10</v>
      </c>
      <c r="B49" s="73" t="s">
        <v>31</v>
      </c>
    </row>
    <row r="50" spans="1:2" s="73" customFormat="1" ht="11.25">
      <c r="A50" s="73">
        <v>11</v>
      </c>
      <c r="B50" s="73" t="s">
        <v>21</v>
      </c>
    </row>
    <row r="51" spans="1:2" s="73" customFormat="1" ht="11.25">
      <c r="A51" s="73">
        <v>12</v>
      </c>
      <c r="B51" s="73" t="s">
        <v>18</v>
      </c>
    </row>
    <row r="52" spans="1:2" s="73" customFormat="1" ht="11.25">
      <c r="A52" s="73">
        <v>13</v>
      </c>
      <c r="B52" s="73" t="s">
        <v>29</v>
      </c>
    </row>
    <row r="53" spans="1:2" s="73" customFormat="1" ht="11.25">
      <c r="A53" s="73">
        <v>14</v>
      </c>
      <c r="B53" s="73" t="s">
        <v>19</v>
      </c>
    </row>
    <row r="54" spans="1:2" s="73" customFormat="1" ht="11.25">
      <c r="A54" s="73">
        <v>15</v>
      </c>
      <c r="B54" s="73" t="s">
        <v>25</v>
      </c>
    </row>
    <row r="55" spans="1:2" s="73" customFormat="1" ht="11.25">
      <c r="A55" s="73">
        <v>16</v>
      </c>
      <c r="B55" s="73" t="s">
        <v>23</v>
      </c>
    </row>
    <row r="56" spans="1:2" s="73" customFormat="1" ht="11.25">
      <c r="A56" s="73">
        <v>17</v>
      </c>
      <c r="B56" s="73" t="s">
        <v>66</v>
      </c>
    </row>
    <row r="57" spans="1:2" s="73" customFormat="1" ht="11.25">
      <c r="A57" s="73">
        <v>18</v>
      </c>
      <c r="B57" s="73" t="s">
        <v>59</v>
      </c>
    </row>
    <row r="58" spans="1:2" s="73" customFormat="1" ht="11.25">
      <c r="A58" s="73">
        <v>19</v>
      </c>
      <c r="B58" s="73" t="s">
        <v>121</v>
      </c>
    </row>
    <row r="59" spans="1:2" s="73" customFormat="1" ht="11.25">
      <c r="A59" s="73">
        <v>20</v>
      </c>
      <c r="B59" s="73" t="s">
        <v>28</v>
      </c>
    </row>
    <row r="60" spans="1:2" s="73" customFormat="1" ht="11.25">
      <c r="A60" s="73">
        <v>21</v>
      </c>
      <c r="B60" s="73" t="s">
        <v>122</v>
      </c>
    </row>
    <row r="61" spans="1:2" s="73" customFormat="1" ht="11.25">
      <c r="A61" s="73">
        <v>22</v>
      </c>
      <c r="B61" s="73" t="s">
        <v>24</v>
      </c>
    </row>
    <row r="62" spans="1:2" s="73" customFormat="1" ht="11.25">
      <c r="A62" s="73">
        <v>23</v>
      </c>
      <c r="B62" s="73" t="s">
        <v>27</v>
      </c>
    </row>
    <row r="63" spans="1:2" s="73" customFormat="1" ht="11.25">
      <c r="A63" s="73">
        <v>24</v>
      </c>
      <c r="B63" s="73" t="s">
        <v>26</v>
      </c>
    </row>
    <row r="64" spans="1:2" s="73" customFormat="1" ht="11.25">
      <c r="A64" s="73">
        <v>25</v>
      </c>
      <c r="B64" s="73" t="s">
        <v>20</v>
      </c>
    </row>
    <row r="65" spans="1:2" s="73" customFormat="1" ht="11.25">
      <c r="A65" s="73">
        <v>26</v>
      </c>
      <c r="B65" s="73" t="s">
        <v>58</v>
      </c>
    </row>
    <row r="66" spans="1:2" s="73" customFormat="1" ht="11.25">
      <c r="A66" s="73">
        <v>27</v>
      </c>
    </row>
    <row r="67" spans="1:2" s="73" customFormat="1" ht="11.25">
      <c r="A67" s="73">
        <v>28</v>
      </c>
    </row>
    <row r="68" spans="1:2" s="73" customFormat="1" ht="11.25">
      <c r="A68" s="73">
        <v>29</v>
      </c>
    </row>
    <row r="69" spans="1:2" s="73" customFormat="1" ht="11.25">
      <c r="A69" s="73">
        <v>30</v>
      </c>
    </row>
    <row r="70" spans="1:2" s="73" customFormat="1" ht="11.25">
      <c r="A70" s="73">
        <v>31</v>
      </c>
    </row>
    <row r="71" spans="1:2" s="73" customFormat="1" ht="11.25">
      <c r="A71" s="73">
        <v>32</v>
      </c>
    </row>
    <row r="72" spans="1:2" s="73" customFormat="1" ht="11.25">
      <c r="A72" s="73">
        <v>33</v>
      </c>
    </row>
    <row r="73" spans="1:2" s="73" customFormat="1" ht="11.25">
      <c r="A73" s="73">
        <v>34</v>
      </c>
    </row>
    <row r="74" spans="1:2" s="73" customFormat="1" ht="11.25">
      <c r="A74" s="73">
        <v>35</v>
      </c>
    </row>
    <row r="75" spans="1:2" s="73" customFormat="1" ht="11.25">
      <c r="A75" s="73">
        <v>36</v>
      </c>
    </row>
    <row r="76" spans="1:2" s="73" customFormat="1" ht="11.25">
      <c r="A76" s="73">
        <v>37</v>
      </c>
    </row>
    <row r="77" spans="1:2" s="73" customFormat="1" ht="11.25">
      <c r="A77" s="73">
        <v>38</v>
      </c>
    </row>
    <row r="78" spans="1:2" s="73" customFormat="1" ht="11.25">
      <c r="A78" s="73">
        <v>39</v>
      </c>
    </row>
    <row r="79" spans="1:2" s="73" customFormat="1" ht="11.25">
      <c r="A79" s="73">
        <v>40</v>
      </c>
    </row>
    <row r="80" spans="1:2" s="73" customFormat="1" ht="11.25">
      <c r="A80" s="73">
        <v>41</v>
      </c>
    </row>
    <row r="81" spans="1:1" s="73" customFormat="1" ht="11.25">
      <c r="A81" s="73">
        <v>42</v>
      </c>
    </row>
    <row r="82" spans="1:1" s="73" customFormat="1" ht="11.25">
      <c r="A82" s="73">
        <v>43</v>
      </c>
    </row>
    <row r="83" spans="1:1" s="73" customFormat="1" ht="11.25">
      <c r="A83" s="73">
        <v>44</v>
      </c>
    </row>
    <row r="84" spans="1:1" s="73" customFormat="1" ht="11.25">
      <c r="A84" s="73">
        <v>45</v>
      </c>
    </row>
    <row r="85" spans="1:1" s="73" customFormat="1" ht="11.25">
      <c r="A85" s="73">
        <v>46</v>
      </c>
    </row>
    <row r="86" spans="1:1" s="73" customFormat="1" ht="11.25">
      <c r="A86" s="73">
        <v>47</v>
      </c>
    </row>
    <row r="87" spans="1:1" s="73" customFormat="1" ht="11.25">
      <c r="A87" s="73">
        <v>48</v>
      </c>
    </row>
    <row r="88" spans="1:1" s="73" customFormat="1" ht="11.25">
      <c r="A88" s="73">
        <v>49</v>
      </c>
    </row>
    <row r="89" spans="1:1" s="73" customFormat="1" ht="11.25">
      <c r="A89" s="73">
        <v>50</v>
      </c>
    </row>
  </sheetData>
  <sortState ref="F31:F59">
    <sortCondition ref="F31"/>
  </sortState>
  <conditionalFormatting sqref="D3:BA38">
    <cfRule type="cellIs" dxfId="19" priority="3" operator="greaterThan">
      <formula>0</formula>
    </cfRule>
  </conditionalFormatting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180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20" customWidth="1"/>
    <col min="5" max="5" width="9.7109375" customWidth="1"/>
    <col min="6" max="7" width="9.7109375" style="1" customWidth="1"/>
    <col min="8" max="8" width="37.140625" bestFit="1" customWidth="1"/>
    <col min="9" max="9" width="14.42578125" style="22" bestFit="1" customWidth="1"/>
    <col min="10" max="10" width="14.42578125" style="22" hidden="1" customWidth="1"/>
    <col min="11" max="11" width="12.85546875" style="1" customWidth="1"/>
  </cols>
  <sheetData>
    <row r="1" spans="1:11" ht="32.25">
      <c r="A1" s="29" t="s">
        <v>32</v>
      </c>
      <c r="B1" s="30" t="s">
        <v>0</v>
      </c>
      <c r="C1" s="30" t="s">
        <v>14</v>
      </c>
      <c r="D1" s="31" t="s">
        <v>35</v>
      </c>
      <c r="E1" s="30" t="s">
        <v>45</v>
      </c>
      <c r="F1" s="30" t="s">
        <v>47</v>
      </c>
      <c r="G1" s="30" t="s">
        <v>43</v>
      </c>
      <c r="H1" s="30" t="s">
        <v>44</v>
      </c>
      <c r="I1" s="32" t="s">
        <v>41</v>
      </c>
      <c r="J1" s="112" t="s">
        <v>123</v>
      </c>
      <c r="K1" s="33" t="s">
        <v>42</v>
      </c>
    </row>
    <row r="2" spans="1:11" ht="15.75" thickBot="1">
      <c r="A2" s="23"/>
      <c r="B2" s="24"/>
      <c r="C2" s="25"/>
      <c r="D2" s="26"/>
      <c r="E2" s="25"/>
      <c r="F2" s="24"/>
      <c r="G2" s="24"/>
      <c r="H2" s="25"/>
      <c r="I2" s="27"/>
      <c r="J2" s="113"/>
      <c r="K2" s="28"/>
    </row>
    <row r="3" spans="1:11" hidden="1">
      <c r="A3" s="79">
        <v>1</v>
      </c>
      <c r="B3" s="80">
        <f>LOOKUP(A3,Seznamy!$A$3:$A$38,Seznamy!$B$3:$B$38)</f>
        <v>105024</v>
      </c>
      <c r="C3" s="81" t="str">
        <f>LOOKUP(A3,Seznamy!$A$3:$A$38,Seznamy!$C$3:$C$38)</f>
        <v>Vítkov</v>
      </c>
      <c r="D3" s="82">
        <f>LOOKUP(A3,Seznamy!$A$3:$A$38,Seznamy!$F$3:$F$38)</f>
        <v>10564</v>
      </c>
      <c r="E3" s="82">
        <f>LOOKUP(A3,Seznamy!$A$3:$A$38,Seznamy!$G$3:$G$38)</f>
        <v>250000</v>
      </c>
      <c r="F3" s="83">
        <f>LOOKUP(A3,Seznamy!$A$3:$A$38,Seznamy!$J$3:$J$38)</f>
        <v>60</v>
      </c>
      <c r="G3" s="109">
        <v>1</v>
      </c>
      <c r="H3" s="81" t="str">
        <f>LOOKUP(G3,Komplexní!$A$40:$A$82,Komplexní!$B$40:$B$82)</f>
        <v>KAISER s.r.o.</v>
      </c>
      <c r="I3" s="84">
        <f t="array" ref="I3">SUM(IF((Komplexní!$A$3:$A$38=A3)*(Komplexní!$D$1:$AJ$1=G3),Komplexní!$D$3:$AJ$38))</f>
        <v>0</v>
      </c>
      <c r="J3" s="114" t="str">
        <f>IF(I3=0,"",I3)</f>
        <v/>
      </c>
      <c r="K3" s="85" t="str">
        <f>IF(I3=MIN($J$3:$J$52),1,"")</f>
        <v/>
      </c>
    </row>
    <row r="4" spans="1:11" hidden="1">
      <c r="A4" s="53">
        <v>1</v>
      </c>
      <c r="B4" s="54">
        <f>LOOKUP(A4,Seznamy!$A$3:$A$38,Seznamy!$B$3:$B$38)</f>
        <v>105024</v>
      </c>
      <c r="C4" s="55" t="str">
        <f>LOOKUP(A4,Seznamy!$A$3:$A$38,Seznamy!$C$3:$C$38)</f>
        <v>Vítkov</v>
      </c>
      <c r="D4" s="56">
        <f>LOOKUP(A4,Seznamy!$A$3:$A$38,Seznamy!$F$3:$F$38)</f>
        <v>10564</v>
      </c>
      <c r="E4" s="56">
        <f>LOOKUP(A4,Seznamy!$A$3:$A$38,Seznamy!$G$3:$G$38)</f>
        <v>250000</v>
      </c>
      <c r="F4" s="57">
        <f>LOOKUP(A4,Seznamy!$A$3:$A$38,Seznamy!$J$3:$J$38)</f>
        <v>60</v>
      </c>
      <c r="G4" s="110">
        <v>2</v>
      </c>
      <c r="H4" s="55" t="str">
        <f>LOOKUP(G4,Komplexní!$A$40:$A$82,Komplexní!$B$40:$B$82)</f>
        <v>Lesní společnost Přimda, a.s.</v>
      </c>
      <c r="I4" s="58">
        <f t="array" ref="I4">SUM(IF((Komplexní!$A$3:$A$38=A4)*(Komplexní!$D$1:$AJ$1=G4),Komplexní!$D$3:$AJ$38))</f>
        <v>0</v>
      </c>
      <c r="J4" s="115" t="str">
        <f>IF(I4=0,"",I4)</f>
        <v/>
      </c>
      <c r="K4" s="59" t="str">
        <f>IF(I4=MIN($J$3:$J$52),1,"")</f>
        <v/>
      </c>
    </row>
    <row r="5" spans="1:11" hidden="1">
      <c r="A5" s="53">
        <v>1</v>
      </c>
      <c r="B5" s="54">
        <f>LOOKUP(A5,Seznamy!$A$3:$A$38,Seznamy!$B$3:$B$38)</f>
        <v>105024</v>
      </c>
      <c r="C5" s="55" t="str">
        <f>LOOKUP(A5,Seznamy!$A$3:$A$38,Seznamy!$C$3:$C$38)</f>
        <v>Vítkov</v>
      </c>
      <c r="D5" s="56">
        <f>LOOKUP(A5,Seznamy!$A$3:$A$38,Seznamy!$F$3:$F$38)</f>
        <v>10564</v>
      </c>
      <c r="E5" s="56">
        <f>LOOKUP(A5,Seznamy!$A$3:$A$38,Seznamy!$G$3:$G$38)</f>
        <v>250000</v>
      </c>
      <c r="F5" s="57">
        <f>LOOKUP(A5,Seznamy!$A$3:$A$38,Seznamy!$J$3:$J$38)</f>
        <v>60</v>
      </c>
      <c r="G5" s="110">
        <v>3</v>
      </c>
      <c r="H5" s="55" t="str">
        <f>LOOKUP(G5,Komplexní!$A$40:$A$82,Komplexní!$B$40:$B$82)</f>
        <v>ACLESIA, spol. s r.o.</v>
      </c>
      <c r="I5" s="58">
        <f t="array" ref="I5">SUM(IF((Komplexní!$A$3:$A$38=A5)*(Komplexní!$D$1:$AJ$1=G5),Komplexní!$D$3:$AJ$38))</f>
        <v>0</v>
      </c>
      <c r="J5" s="115" t="str">
        <f>IF(I5=0,"",I5)</f>
        <v/>
      </c>
      <c r="K5" s="59" t="str">
        <f>IF(I5=MIN($J$3:$J$52),1,"")</f>
        <v/>
      </c>
    </row>
    <row r="6" spans="1:11" hidden="1">
      <c r="A6" s="53">
        <v>1</v>
      </c>
      <c r="B6" s="54">
        <f>LOOKUP(A6,Seznamy!$A$3:$A$38,Seznamy!$B$3:$B$38)</f>
        <v>105024</v>
      </c>
      <c r="C6" s="55" t="str">
        <f>LOOKUP(A6,Seznamy!$A$3:$A$38,Seznamy!$C$3:$C$38)</f>
        <v>Vítkov</v>
      </c>
      <c r="D6" s="56">
        <f>LOOKUP(A6,Seznamy!$A$3:$A$38,Seznamy!$F$3:$F$38)</f>
        <v>10564</v>
      </c>
      <c r="E6" s="56">
        <f>LOOKUP(A6,Seznamy!$A$3:$A$38,Seznamy!$G$3:$G$38)</f>
        <v>250000</v>
      </c>
      <c r="F6" s="57">
        <f>LOOKUP(A6,Seznamy!$A$3:$A$38,Seznamy!$J$3:$J$38)</f>
        <v>60</v>
      </c>
      <c r="G6" s="110">
        <v>4</v>
      </c>
      <c r="H6" s="55" t="str">
        <f>LOOKUP(G6,Komplexní!$A$40:$A$82,Komplexní!$B$40:$B$82)</f>
        <v>LST a.s.</v>
      </c>
      <c r="I6" s="58">
        <f t="array" ref="I6">SUM(IF((Komplexní!$A$3:$A$38=A6)*(Komplexní!$D$1:$AJ$1=G6),Komplexní!$D$3:$AJ$38))</f>
        <v>0</v>
      </c>
      <c r="J6" s="115" t="str">
        <f>IF(I6=0,"",I6)</f>
        <v/>
      </c>
      <c r="K6" s="59" t="str">
        <f>IF(I6=MIN($J$3:$J$52),1,"")</f>
        <v/>
      </c>
    </row>
    <row r="7" spans="1:11" hidden="1">
      <c r="A7" s="53">
        <v>1</v>
      </c>
      <c r="B7" s="54">
        <f>LOOKUP(A7,Seznamy!$A$3:$A$38,Seznamy!$B$3:$B$38)</f>
        <v>105024</v>
      </c>
      <c r="C7" s="55" t="str">
        <f>LOOKUP(A7,Seznamy!$A$3:$A$38,Seznamy!$C$3:$C$38)</f>
        <v>Vítkov</v>
      </c>
      <c r="D7" s="56">
        <f>LOOKUP(A7,Seznamy!$A$3:$A$38,Seznamy!$F$3:$F$38)</f>
        <v>10564</v>
      </c>
      <c r="E7" s="56">
        <f>LOOKUP(A7,Seznamy!$A$3:$A$38,Seznamy!$G$3:$G$38)</f>
        <v>250000</v>
      </c>
      <c r="F7" s="57">
        <f>LOOKUP(A7,Seznamy!$A$3:$A$38,Seznamy!$J$3:$J$38)</f>
        <v>60</v>
      </c>
      <c r="G7" s="110">
        <v>5</v>
      </c>
      <c r="H7" s="55" t="str">
        <f>LOOKUP(G7,Komplexní!$A$40:$A$82,Komplexní!$B$40:$B$82)</f>
        <v>T.E.P. HOLZ, s.r.o.</v>
      </c>
      <c r="I7" s="58">
        <f t="array" ref="I7">SUM(IF((Komplexní!$A$3:$A$38=A7)*(Komplexní!$D$1:$AJ$1=G7),Komplexní!$D$3:$AJ$38))</f>
        <v>0</v>
      </c>
      <c r="J7" s="115" t="str">
        <f>IF(I7=0,"",I7)</f>
        <v/>
      </c>
      <c r="K7" s="59" t="str">
        <f>IF(I7=MIN($J$3:$J$52),1,"")</f>
        <v/>
      </c>
    </row>
    <row r="8" spans="1:11" hidden="1">
      <c r="A8" s="53">
        <v>1</v>
      </c>
      <c r="B8" s="54">
        <f>LOOKUP(A8,Seznamy!$A$3:$A$38,Seznamy!$B$3:$B$38)</f>
        <v>105024</v>
      </c>
      <c r="C8" s="55" t="str">
        <f>LOOKUP(A8,Seznamy!$A$3:$A$38,Seznamy!$C$3:$C$38)</f>
        <v>Vítkov</v>
      </c>
      <c r="D8" s="56">
        <f>LOOKUP(A8,Seznamy!$A$3:$A$38,Seznamy!$F$3:$F$38)</f>
        <v>10564</v>
      </c>
      <c r="E8" s="56">
        <f>LOOKUP(A8,Seznamy!$A$3:$A$38,Seznamy!$G$3:$G$38)</f>
        <v>250000</v>
      </c>
      <c r="F8" s="57">
        <f>LOOKUP(A8,Seznamy!$A$3:$A$38,Seznamy!$J$3:$J$38)</f>
        <v>60</v>
      </c>
      <c r="G8" s="110">
        <v>6</v>
      </c>
      <c r="H8" s="55" t="str">
        <f>LOOKUP(G8,Komplexní!$A$40:$A$82,Komplexní!$B$40:$B$82)</f>
        <v>Petra spol. s r.o.</v>
      </c>
      <c r="I8" s="58">
        <f t="array" ref="I8">SUM(IF((Komplexní!$A$3:$A$38=A8)*(Komplexní!$D$1:$AJ$1=G8),Komplexní!$D$3:$AJ$38))</f>
        <v>0</v>
      </c>
      <c r="J8" s="115" t="str">
        <f>IF(I8=0,"",I8)</f>
        <v/>
      </c>
      <c r="K8" s="59" t="str">
        <f>IF(I8=MIN($J$3:$J$52),1,"")</f>
        <v/>
      </c>
    </row>
    <row r="9" spans="1:11" hidden="1">
      <c r="A9" s="53">
        <v>1</v>
      </c>
      <c r="B9" s="54">
        <f>LOOKUP(A9,Seznamy!$A$3:$A$38,Seznamy!$B$3:$B$38)</f>
        <v>105024</v>
      </c>
      <c r="C9" s="55" t="str">
        <f>LOOKUP(A9,Seznamy!$A$3:$A$38,Seznamy!$C$3:$C$38)</f>
        <v>Vítkov</v>
      </c>
      <c r="D9" s="56">
        <f>LOOKUP(A9,Seznamy!$A$3:$A$38,Seznamy!$F$3:$F$38)</f>
        <v>10564</v>
      </c>
      <c r="E9" s="56">
        <f>LOOKUP(A9,Seznamy!$A$3:$A$38,Seznamy!$G$3:$G$38)</f>
        <v>250000</v>
      </c>
      <c r="F9" s="57">
        <f>LOOKUP(A9,Seznamy!$A$3:$A$38,Seznamy!$J$3:$J$38)</f>
        <v>60</v>
      </c>
      <c r="G9" s="110">
        <v>7</v>
      </c>
      <c r="H9" s="55" t="str">
        <f>LOOKUP(G9,Komplexní!$A$40:$A$82,Komplexní!$B$40:$B$82)</f>
        <v>Sušická lesní a obchodní s.r.o.</v>
      </c>
      <c r="I9" s="58">
        <f t="array" ref="I9">SUM(IF((Komplexní!$A$3:$A$38=A9)*(Komplexní!$D$1:$AJ$1=G9),Komplexní!$D$3:$AJ$38))</f>
        <v>0</v>
      </c>
      <c r="J9" s="115" t="str">
        <f>IF(I9=0,"",I9)</f>
        <v/>
      </c>
      <c r="K9" s="59" t="str">
        <f>IF(I9=MIN($J$3:$J$52),1,"")</f>
        <v/>
      </c>
    </row>
    <row r="10" spans="1:11" hidden="1">
      <c r="A10" s="53">
        <v>1</v>
      </c>
      <c r="B10" s="54">
        <f>LOOKUP(A10,Seznamy!$A$3:$A$38,Seznamy!$B$3:$B$38)</f>
        <v>105024</v>
      </c>
      <c r="C10" s="55" t="str">
        <f>LOOKUP(A10,Seznamy!$A$3:$A$38,Seznamy!$C$3:$C$38)</f>
        <v>Vítkov</v>
      </c>
      <c r="D10" s="56">
        <f>LOOKUP(A10,Seznamy!$A$3:$A$38,Seznamy!$F$3:$F$38)</f>
        <v>10564</v>
      </c>
      <c r="E10" s="56">
        <f>LOOKUP(A10,Seznamy!$A$3:$A$38,Seznamy!$G$3:$G$38)</f>
        <v>250000</v>
      </c>
      <c r="F10" s="57">
        <f>LOOKUP(A10,Seznamy!$A$3:$A$38,Seznamy!$J$3:$J$38)</f>
        <v>60</v>
      </c>
      <c r="G10" s="110">
        <v>8</v>
      </c>
      <c r="H10" s="55" t="str">
        <f>LOOKUP(G10,Komplexní!$A$40:$A$82,Komplexní!$B$40:$B$82)</f>
        <v>ARBOLES s.r.o.</v>
      </c>
      <c r="I10" s="58">
        <f t="array" ref="I10">SUM(IF((Komplexní!$A$3:$A$38=A10)*(Komplexní!$D$1:$AJ$1=G10),Komplexní!$D$3:$AJ$38))</f>
        <v>0</v>
      </c>
      <c r="J10" s="115" t="str">
        <f>IF(I10=0,"",I10)</f>
        <v/>
      </c>
      <c r="K10" s="59" t="str">
        <f>IF(I10=MIN($J$3:$J$52),1,"")</f>
        <v/>
      </c>
    </row>
    <row r="11" spans="1:11" hidden="1">
      <c r="A11" s="53">
        <v>1</v>
      </c>
      <c r="B11" s="54">
        <f>LOOKUP(A11,Seznamy!$A$3:$A$38,Seznamy!$B$3:$B$38)</f>
        <v>105024</v>
      </c>
      <c r="C11" s="55" t="str">
        <f>LOOKUP(A11,Seznamy!$A$3:$A$38,Seznamy!$C$3:$C$38)</f>
        <v>Vítkov</v>
      </c>
      <c r="D11" s="56">
        <f>LOOKUP(A11,Seznamy!$A$3:$A$38,Seznamy!$F$3:$F$38)</f>
        <v>10564</v>
      </c>
      <c r="E11" s="56">
        <f>LOOKUP(A11,Seznamy!$A$3:$A$38,Seznamy!$G$3:$G$38)</f>
        <v>250000</v>
      </c>
      <c r="F11" s="57">
        <f>LOOKUP(A11,Seznamy!$A$3:$A$38,Seznamy!$J$3:$J$38)</f>
        <v>60</v>
      </c>
      <c r="G11" s="110">
        <v>9</v>
      </c>
      <c r="H11" s="55" t="str">
        <f>LOOKUP(G11,Komplexní!$A$40:$A$82,Komplexní!$B$40:$B$82)</f>
        <v>Stora Enso Wood Products Planá s.r.o.</v>
      </c>
      <c r="I11" s="58">
        <f t="array" ref="I11">SUM(IF((Komplexní!$A$3:$A$38=A11)*(Komplexní!$D$1:$AJ$1=G11),Komplexní!$D$3:$AJ$38))</f>
        <v>0</v>
      </c>
      <c r="J11" s="115" t="str">
        <f>IF(I11=0,"",I11)</f>
        <v/>
      </c>
      <c r="K11" s="59" t="str">
        <f>IF(I11=MIN($J$3:$J$52),1,"")</f>
        <v/>
      </c>
    </row>
    <row r="12" spans="1:11" hidden="1">
      <c r="A12" s="53">
        <v>1</v>
      </c>
      <c r="B12" s="54">
        <f>LOOKUP(A12,Seznamy!$A$3:$A$38,Seznamy!$B$3:$B$38)</f>
        <v>105024</v>
      </c>
      <c r="C12" s="55" t="str">
        <f>LOOKUP(A12,Seznamy!$A$3:$A$38,Seznamy!$C$3:$C$38)</f>
        <v>Vítkov</v>
      </c>
      <c r="D12" s="56">
        <f>LOOKUP(A12,Seznamy!$A$3:$A$38,Seznamy!$F$3:$F$38)</f>
        <v>10564</v>
      </c>
      <c r="E12" s="56">
        <f>LOOKUP(A12,Seznamy!$A$3:$A$38,Seznamy!$G$3:$G$38)</f>
        <v>250000</v>
      </c>
      <c r="F12" s="57">
        <f>LOOKUP(A12,Seznamy!$A$3:$A$38,Seznamy!$J$3:$J$38)</f>
        <v>60</v>
      </c>
      <c r="G12" s="110">
        <v>10</v>
      </c>
      <c r="H12" s="55" t="str">
        <f>LOOKUP(G12,Komplexní!$A$40:$A$82,Komplexní!$B$40:$B$82)</f>
        <v>Stora Enso Wood Products Ždírec s.r.o.</v>
      </c>
      <c r="I12" s="58">
        <f t="array" ref="I12">SUM(IF((Komplexní!$A$3:$A$38=A12)*(Komplexní!$D$1:$AJ$1=G12),Komplexní!$D$3:$AJ$38))</f>
        <v>0</v>
      </c>
      <c r="J12" s="115" t="str">
        <f>IF(I12=0,"",I12)</f>
        <v/>
      </c>
      <c r="K12" s="59" t="str">
        <f>IF(I12=MIN($J$3:$J$52),1,"")</f>
        <v/>
      </c>
    </row>
    <row r="13" spans="1:11" hidden="1">
      <c r="A13" s="53">
        <v>1</v>
      </c>
      <c r="B13" s="54">
        <f>LOOKUP(A13,Seznamy!$A$3:$A$38,Seznamy!$B$3:$B$38)</f>
        <v>105024</v>
      </c>
      <c r="C13" s="55" t="str">
        <f>LOOKUP(A13,Seznamy!$A$3:$A$38,Seznamy!$C$3:$C$38)</f>
        <v>Vítkov</v>
      </c>
      <c r="D13" s="56">
        <f>LOOKUP(A13,Seznamy!$A$3:$A$38,Seznamy!$F$3:$F$38)</f>
        <v>10564</v>
      </c>
      <c r="E13" s="56">
        <f>LOOKUP(A13,Seznamy!$A$3:$A$38,Seznamy!$G$3:$G$38)</f>
        <v>250000</v>
      </c>
      <c r="F13" s="57">
        <f>LOOKUP(A13,Seznamy!$A$3:$A$38,Seznamy!$J$3:$J$38)</f>
        <v>60</v>
      </c>
      <c r="G13" s="110">
        <v>12</v>
      </c>
      <c r="H13" s="55" t="str">
        <f>LOOKUP(G13,Komplexní!$A$40:$A$82,Komplexní!$B$40:$B$82)</f>
        <v>Jihozápadní dřevařská a.s.</v>
      </c>
      <c r="I13" s="58">
        <f t="array" ref="I13">SUM(IF((Komplexní!$A$3:$A$38=A13)*(Komplexní!$D$1:$AJ$1=G13),Komplexní!$D$3:$AJ$38))</f>
        <v>0</v>
      </c>
      <c r="J13" s="115" t="str">
        <f>IF(I13=0,"",I13)</f>
        <v/>
      </c>
      <c r="K13" s="59" t="str">
        <f>IF(I13=MIN($J$3:$J$52),1,"")</f>
        <v/>
      </c>
    </row>
    <row r="14" spans="1:11" hidden="1">
      <c r="A14" s="53">
        <v>1</v>
      </c>
      <c r="B14" s="54">
        <f>LOOKUP(A14,Seznamy!$A$3:$A$38,Seznamy!$B$3:$B$38)</f>
        <v>105024</v>
      </c>
      <c r="C14" s="55" t="str">
        <f>LOOKUP(A14,Seznamy!$A$3:$A$38,Seznamy!$C$3:$C$38)</f>
        <v>Vítkov</v>
      </c>
      <c r="D14" s="56">
        <f>LOOKUP(A14,Seznamy!$A$3:$A$38,Seznamy!$F$3:$F$38)</f>
        <v>10564</v>
      </c>
      <c r="E14" s="56">
        <f>LOOKUP(A14,Seznamy!$A$3:$A$38,Seznamy!$G$3:$G$38)</f>
        <v>250000</v>
      </c>
      <c r="F14" s="57">
        <f>LOOKUP(A14,Seznamy!$A$3:$A$38,Seznamy!$J$3:$J$38)</f>
        <v>60</v>
      </c>
      <c r="G14" s="110">
        <v>13</v>
      </c>
      <c r="H14" s="55" t="str">
        <f>LOOKUP(G14,Komplexní!$A$40:$A$82,Komplexní!$B$40:$B$82)</f>
        <v>LDF Rožnov a.s.</v>
      </c>
      <c r="I14" s="58">
        <f t="array" ref="I14">SUM(IF((Komplexní!$A$3:$A$38=A14)*(Komplexní!$D$1:$AJ$1=G14),Komplexní!$D$3:$AJ$38))</f>
        <v>0</v>
      </c>
      <c r="J14" s="115" t="str">
        <f>IF(I14=0,"",I14)</f>
        <v/>
      </c>
      <c r="K14" s="59" t="str">
        <f>IF(I14=MIN($J$3:$J$52),1,"")</f>
        <v/>
      </c>
    </row>
    <row r="15" spans="1:11" hidden="1">
      <c r="A15" s="53">
        <v>1</v>
      </c>
      <c r="B15" s="54">
        <f>LOOKUP(A15,Seznamy!$A$3:$A$38,Seznamy!$B$3:$B$38)</f>
        <v>105024</v>
      </c>
      <c r="C15" s="55" t="str">
        <f>LOOKUP(A15,Seznamy!$A$3:$A$38,Seznamy!$C$3:$C$38)</f>
        <v>Vítkov</v>
      </c>
      <c r="D15" s="56">
        <f>LOOKUP(A15,Seznamy!$A$3:$A$38,Seznamy!$F$3:$F$38)</f>
        <v>10564</v>
      </c>
      <c r="E15" s="56">
        <f>LOOKUP(A15,Seznamy!$A$3:$A$38,Seznamy!$G$3:$G$38)</f>
        <v>250000</v>
      </c>
      <c r="F15" s="57">
        <f>LOOKUP(A15,Seznamy!$A$3:$A$38,Seznamy!$J$3:$J$38)</f>
        <v>60</v>
      </c>
      <c r="G15" s="110">
        <v>14</v>
      </c>
      <c r="H15" s="55" t="str">
        <f>LOOKUP(G15,Komplexní!$A$40:$A$82,Komplexní!$B$40:$B$82)</f>
        <v>Kloboucká lesní s.r.o.</v>
      </c>
      <c r="I15" s="58">
        <f t="array" ref="I15">SUM(IF((Komplexní!$A$3:$A$38=A15)*(Komplexní!$D$1:$AJ$1=G15),Komplexní!$D$3:$AJ$38))</f>
        <v>0</v>
      </c>
      <c r="J15" s="115" t="str">
        <f>IF(I15=0,"",I15)</f>
        <v/>
      </c>
      <c r="K15" s="59" t="str">
        <f>IF(I15=MIN($J$3:$J$52),1,"")</f>
        <v/>
      </c>
    </row>
    <row r="16" spans="1:11" hidden="1">
      <c r="A16" s="53">
        <v>1</v>
      </c>
      <c r="B16" s="54">
        <f>LOOKUP(A16,Seznamy!$A$3:$A$38,Seznamy!$B$3:$B$38)</f>
        <v>105024</v>
      </c>
      <c r="C16" s="55" t="str">
        <f>LOOKUP(A16,Seznamy!$A$3:$A$38,Seznamy!$C$3:$C$38)</f>
        <v>Vítkov</v>
      </c>
      <c r="D16" s="56">
        <f>LOOKUP(A16,Seznamy!$A$3:$A$38,Seznamy!$F$3:$F$38)</f>
        <v>10564</v>
      </c>
      <c r="E16" s="56">
        <f>LOOKUP(A16,Seznamy!$A$3:$A$38,Seznamy!$G$3:$G$38)</f>
        <v>250000</v>
      </c>
      <c r="F16" s="57">
        <f>LOOKUP(A16,Seznamy!$A$3:$A$38,Seznamy!$J$3:$J$38)</f>
        <v>60</v>
      </c>
      <c r="G16" s="110">
        <v>16</v>
      </c>
      <c r="H16" s="55" t="str">
        <f>LOOKUP(G16,Komplexní!$A$40:$A$82,Komplexní!$B$40:$B$82)</f>
        <v>Lesostavby Frýdek-Místek a.s.</v>
      </c>
      <c r="I16" s="58">
        <f t="array" ref="I16">SUM(IF((Komplexní!$A$3:$A$38=A16)*(Komplexní!$D$1:$AJ$1=G16),Komplexní!$D$3:$AJ$38))</f>
        <v>0</v>
      </c>
      <c r="J16" s="115" t="str">
        <f>IF(I16=0,"",I16)</f>
        <v/>
      </c>
      <c r="K16" s="59" t="str">
        <f>IF(I16=MIN($J$3:$J$52),1,"")</f>
        <v/>
      </c>
    </row>
    <row r="17" spans="1:11" hidden="1">
      <c r="A17" s="53">
        <v>1</v>
      </c>
      <c r="B17" s="54">
        <f>LOOKUP(A17,Seznamy!$A$3:$A$38,Seznamy!$B$3:$B$38)</f>
        <v>105024</v>
      </c>
      <c r="C17" s="55" t="str">
        <f>LOOKUP(A17,Seznamy!$A$3:$A$38,Seznamy!$C$3:$C$38)</f>
        <v>Vítkov</v>
      </c>
      <c r="D17" s="56">
        <f>LOOKUP(A17,Seznamy!$A$3:$A$38,Seznamy!$F$3:$F$38)</f>
        <v>10564</v>
      </c>
      <c r="E17" s="56">
        <f>LOOKUP(A17,Seznamy!$A$3:$A$38,Seznamy!$G$3:$G$38)</f>
        <v>250000</v>
      </c>
      <c r="F17" s="57">
        <f>LOOKUP(A17,Seznamy!$A$3:$A$38,Seznamy!$J$3:$J$38)</f>
        <v>60</v>
      </c>
      <c r="G17" s="110">
        <v>17</v>
      </c>
      <c r="H17" s="55" t="str">
        <f>LOOKUP(G17,Komplexní!$A$40:$A$82,Komplexní!$B$40:$B$82)</f>
        <v>Drevo-Málek s.r.o.</v>
      </c>
      <c r="I17" s="58">
        <f t="array" ref="I17">SUM(IF((Komplexní!$A$3:$A$38=A17)*(Komplexní!$D$1:$AJ$1=G17),Komplexní!$D$3:$AJ$38))</f>
        <v>0</v>
      </c>
      <c r="J17" s="115" t="str">
        <f>IF(I17=0,"",I17)</f>
        <v/>
      </c>
      <c r="K17" s="59" t="str">
        <f>IF(I17=MIN($J$3:$J$52),1,"")</f>
        <v/>
      </c>
    </row>
    <row r="18" spans="1:11" hidden="1">
      <c r="A18" s="53">
        <v>1</v>
      </c>
      <c r="B18" s="54">
        <f>LOOKUP(A18,Seznamy!$A$3:$A$38,Seznamy!$B$3:$B$38)</f>
        <v>105024</v>
      </c>
      <c r="C18" s="55" t="str">
        <f>LOOKUP(A18,Seznamy!$A$3:$A$38,Seznamy!$C$3:$C$38)</f>
        <v>Vítkov</v>
      </c>
      <c r="D18" s="56">
        <f>LOOKUP(A18,Seznamy!$A$3:$A$38,Seznamy!$F$3:$F$38)</f>
        <v>10564</v>
      </c>
      <c r="E18" s="56">
        <f>LOOKUP(A18,Seznamy!$A$3:$A$38,Seznamy!$G$3:$G$38)</f>
        <v>250000</v>
      </c>
      <c r="F18" s="57">
        <f>LOOKUP(A18,Seznamy!$A$3:$A$38,Seznamy!$J$3:$J$38)</f>
        <v>60</v>
      </c>
      <c r="G18" s="110">
        <v>18</v>
      </c>
      <c r="H18" s="55" t="str">
        <f>LOOKUP(G18,Komplexní!$A$40:$A$82,Komplexní!$B$40:$B$82)</f>
        <v>Lesní společnost Bečov, s.r.o.</v>
      </c>
      <c r="I18" s="58">
        <f t="array" ref="I18">SUM(IF((Komplexní!$A$3:$A$38=A18)*(Komplexní!$D$1:$AJ$1=G18),Komplexní!$D$3:$AJ$38))</f>
        <v>0</v>
      </c>
      <c r="J18" s="115" t="str">
        <f>IF(I18=0,"",I18)</f>
        <v/>
      </c>
      <c r="K18" s="59" t="str">
        <f>IF(I18=MIN($J$3:$J$52),1,"")</f>
        <v/>
      </c>
    </row>
    <row r="19" spans="1:11" hidden="1">
      <c r="A19" s="53">
        <v>1</v>
      </c>
      <c r="B19" s="54">
        <f>LOOKUP(A19,Seznamy!$A$3:$A$38,Seznamy!$B$3:$B$38)</f>
        <v>105024</v>
      </c>
      <c r="C19" s="55" t="str">
        <f>LOOKUP(A19,Seznamy!$A$3:$A$38,Seznamy!$C$3:$C$38)</f>
        <v>Vítkov</v>
      </c>
      <c r="D19" s="56">
        <f>LOOKUP(A19,Seznamy!$A$3:$A$38,Seznamy!$F$3:$F$38)</f>
        <v>10564</v>
      </c>
      <c r="E19" s="56">
        <f>LOOKUP(A19,Seznamy!$A$3:$A$38,Seznamy!$G$3:$G$38)</f>
        <v>250000</v>
      </c>
      <c r="F19" s="57">
        <f>LOOKUP(A19,Seznamy!$A$3:$A$38,Seznamy!$J$3:$J$38)</f>
        <v>60</v>
      </c>
      <c r="G19" s="110">
        <v>19</v>
      </c>
      <c r="H19" s="55" t="str">
        <f>LOOKUP(G19,Komplexní!$A$40:$A$82,Komplexní!$B$40:$B$82)</f>
        <v>SOLITERA spol. s r.o.</v>
      </c>
      <c r="I19" s="58">
        <f t="array" ref="I19">SUM(IF((Komplexní!$A$3:$A$38=A19)*(Komplexní!$D$1:$AJ$1=G19),Komplexní!$D$3:$AJ$38))</f>
        <v>0</v>
      </c>
      <c r="J19" s="115" t="str">
        <f>IF(I19=0,"",I19)</f>
        <v/>
      </c>
      <c r="K19" s="59" t="str">
        <f>IF(I19=MIN($J$3:$J$52),1,"")</f>
        <v/>
      </c>
    </row>
    <row r="20" spans="1:11" hidden="1">
      <c r="A20" s="53">
        <v>1</v>
      </c>
      <c r="B20" s="54">
        <f>LOOKUP(A20,Seznamy!$A$3:$A$38,Seznamy!$B$3:$B$38)</f>
        <v>105024</v>
      </c>
      <c r="C20" s="55" t="str">
        <f>LOOKUP(A20,Seznamy!$A$3:$A$38,Seznamy!$C$3:$C$38)</f>
        <v>Vítkov</v>
      </c>
      <c r="D20" s="56">
        <f>LOOKUP(A20,Seznamy!$A$3:$A$38,Seznamy!$F$3:$F$38)</f>
        <v>10564</v>
      </c>
      <c r="E20" s="56">
        <f>LOOKUP(A20,Seznamy!$A$3:$A$38,Seznamy!$G$3:$G$38)</f>
        <v>250000</v>
      </c>
      <c r="F20" s="57">
        <f>LOOKUP(A20,Seznamy!$A$3:$A$38,Seznamy!$J$3:$J$38)</f>
        <v>60</v>
      </c>
      <c r="G20" s="110">
        <v>20</v>
      </c>
      <c r="H20" s="55" t="str">
        <f>LOOKUP(G20,Komplexní!$A$40:$A$82,Komplexní!$B$40:$B$82)</f>
        <v>Lesy Beskydy, a.s.</v>
      </c>
      <c r="I20" s="58">
        <f t="array" ref="I20">SUM(IF((Komplexní!$A$3:$A$38=A20)*(Komplexní!$D$1:$AJ$1=G20),Komplexní!$D$3:$AJ$38))</f>
        <v>0</v>
      </c>
      <c r="J20" s="115" t="str">
        <f>IF(I20=0,"",I20)</f>
        <v/>
      </c>
      <c r="K20" s="59" t="str">
        <f>IF(I20=MIN($J$3:$J$52),1,"")</f>
        <v/>
      </c>
    </row>
    <row r="21" spans="1:11" hidden="1">
      <c r="A21" s="53">
        <v>1</v>
      </c>
      <c r="B21" s="54">
        <f>LOOKUP(A21,Seznamy!$A$3:$A$38,Seznamy!$B$3:$B$38)</f>
        <v>105024</v>
      </c>
      <c r="C21" s="55" t="str">
        <f>LOOKUP(A21,Seznamy!$A$3:$A$38,Seznamy!$C$3:$C$38)</f>
        <v>Vítkov</v>
      </c>
      <c r="D21" s="56">
        <f>LOOKUP(A21,Seznamy!$A$3:$A$38,Seznamy!$F$3:$F$38)</f>
        <v>10564</v>
      </c>
      <c r="E21" s="56">
        <f>LOOKUP(A21,Seznamy!$A$3:$A$38,Seznamy!$G$3:$G$38)</f>
        <v>250000</v>
      </c>
      <c r="F21" s="57">
        <f>LOOKUP(A21,Seznamy!$A$3:$A$38,Seznamy!$J$3:$J$38)</f>
        <v>60</v>
      </c>
      <c r="G21" s="110">
        <v>21</v>
      </c>
      <c r="H21" s="55" t="str">
        <f>LOOKUP(G21,Komplexní!$A$40:$A$82,Komplexní!$B$40:$B$82)</f>
        <v>Triumfa Energo s.r.o.</v>
      </c>
      <c r="I21" s="58">
        <f t="array" ref="I21">SUM(IF((Komplexní!$A$3:$A$38=A21)*(Komplexní!$D$1:$AJ$1=G21),Komplexní!$D$3:$AJ$38))</f>
        <v>0</v>
      </c>
      <c r="J21" s="115" t="str">
        <f>IF(I21=0,"",I21)</f>
        <v/>
      </c>
      <c r="K21" s="59" t="str">
        <f>IF(I21=MIN($J$3:$J$52),1,"")</f>
        <v/>
      </c>
    </row>
    <row r="22" spans="1:11" hidden="1">
      <c r="A22" s="53">
        <v>1</v>
      </c>
      <c r="B22" s="54">
        <f>LOOKUP(A22,Seznamy!$A$3:$A$38,Seznamy!$B$3:$B$38)</f>
        <v>105024</v>
      </c>
      <c r="C22" s="55" t="str">
        <f>LOOKUP(A22,Seznamy!$A$3:$A$38,Seznamy!$C$3:$C$38)</f>
        <v>Vítkov</v>
      </c>
      <c r="D22" s="56">
        <f>LOOKUP(A22,Seznamy!$A$3:$A$38,Seznamy!$F$3:$F$38)</f>
        <v>10564</v>
      </c>
      <c r="E22" s="56">
        <f>LOOKUP(A22,Seznamy!$A$3:$A$38,Seznamy!$G$3:$G$38)</f>
        <v>250000</v>
      </c>
      <c r="F22" s="57">
        <f>LOOKUP(A22,Seznamy!$A$3:$A$38,Seznamy!$J$3:$J$38)</f>
        <v>60</v>
      </c>
      <c r="G22" s="110">
        <v>22</v>
      </c>
      <c r="H22" s="55" t="str">
        <f>LOOKUP(G22,Komplexní!$A$40:$A$82,Komplexní!$B$40:$B$82)</f>
        <v>Lesní společnost Ledeč nad Sázavou, a.s.</v>
      </c>
      <c r="I22" s="58">
        <f t="array" ref="I22">SUM(IF((Komplexní!$A$3:$A$38=A22)*(Komplexní!$D$1:$AJ$1=G22),Komplexní!$D$3:$AJ$38))</f>
        <v>0</v>
      </c>
      <c r="J22" s="115" t="str">
        <f>IF(I22=0,"",I22)</f>
        <v/>
      </c>
      <c r="K22" s="59" t="str">
        <f>IF(I22=MIN($J$3:$J$52),1,"")</f>
        <v/>
      </c>
    </row>
    <row r="23" spans="1:11" hidden="1">
      <c r="A23" s="53">
        <v>1</v>
      </c>
      <c r="B23" s="54">
        <f>LOOKUP(A23,Seznamy!$A$3:$A$38,Seznamy!$B$3:$B$38)</f>
        <v>105024</v>
      </c>
      <c r="C23" s="55" t="str">
        <f>LOOKUP(A23,Seznamy!$A$3:$A$38,Seznamy!$C$3:$C$38)</f>
        <v>Vítkov</v>
      </c>
      <c r="D23" s="56">
        <f>LOOKUP(A23,Seznamy!$A$3:$A$38,Seznamy!$F$3:$F$38)</f>
        <v>10564</v>
      </c>
      <c r="E23" s="56">
        <f>LOOKUP(A23,Seznamy!$A$3:$A$38,Seznamy!$G$3:$G$38)</f>
        <v>250000</v>
      </c>
      <c r="F23" s="57">
        <f>LOOKUP(A23,Seznamy!$A$3:$A$38,Seznamy!$J$3:$J$38)</f>
        <v>60</v>
      </c>
      <c r="G23" s="110">
        <v>23</v>
      </c>
      <c r="H23" s="55" t="str">
        <f>LOOKUP(G23,Komplexní!$A$40:$A$82,Komplexní!$B$40:$B$82)</f>
        <v>Pradědský lesní závod, a.s.</v>
      </c>
      <c r="I23" s="58">
        <f t="array" ref="I23">SUM(IF((Komplexní!$A$3:$A$38=A23)*(Komplexní!$D$1:$AJ$1=G23),Komplexní!$D$3:$AJ$38))</f>
        <v>0</v>
      </c>
      <c r="J23" s="115" t="str">
        <f>IF(I23=0,"",I23)</f>
        <v/>
      </c>
      <c r="K23" s="59" t="str">
        <f>IF(I23=MIN($J$3:$J$52),1,"")</f>
        <v/>
      </c>
    </row>
    <row r="24" spans="1:11" hidden="1">
      <c r="A24" s="53">
        <v>1</v>
      </c>
      <c r="B24" s="54">
        <f>LOOKUP(A24,Seznamy!$A$3:$A$38,Seznamy!$B$3:$B$38)</f>
        <v>105024</v>
      </c>
      <c r="C24" s="55" t="str">
        <f>LOOKUP(A24,Seznamy!$A$3:$A$38,Seznamy!$C$3:$C$38)</f>
        <v>Vítkov</v>
      </c>
      <c r="D24" s="56">
        <f>LOOKUP(A24,Seznamy!$A$3:$A$38,Seznamy!$F$3:$F$38)</f>
        <v>10564</v>
      </c>
      <c r="E24" s="56">
        <f>LOOKUP(A24,Seznamy!$A$3:$A$38,Seznamy!$G$3:$G$38)</f>
        <v>250000</v>
      </c>
      <c r="F24" s="57">
        <f>LOOKUP(A24,Seznamy!$A$3:$A$38,Seznamy!$J$3:$J$38)</f>
        <v>60</v>
      </c>
      <c r="G24" s="110">
        <v>24</v>
      </c>
      <c r="H24" s="55" t="str">
        <f>LOOKUP(G24,Komplexní!$A$40:$A$82,Komplexní!$B$40:$B$82)</f>
        <v>JACER - CZ a.s.</v>
      </c>
      <c r="I24" s="58">
        <f t="array" ref="I24">SUM(IF((Komplexní!$A$3:$A$38=A24)*(Komplexní!$D$1:$AJ$1=G24),Komplexní!$D$3:$AJ$38))</f>
        <v>0</v>
      </c>
      <c r="J24" s="115" t="str">
        <f>IF(I24=0,"",I24)</f>
        <v/>
      </c>
      <c r="K24" s="59" t="str">
        <f>IF(I24=MIN($J$3:$J$52),1,"")</f>
        <v/>
      </c>
    </row>
    <row r="25" spans="1:11" hidden="1">
      <c r="A25" s="53">
        <v>1</v>
      </c>
      <c r="B25" s="54">
        <f>LOOKUP(A25,Seznamy!$A$3:$A$38,Seznamy!$B$3:$B$38)</f>
        <v>105024</v>
      </c>
      <c r="C25" s="55" t="str">
        <f>LOOKUP(A25,Seznamy!$A$3:$A$38,Seznamy!$C$3:$C$38)</f>
        <v>Vítkov</v>
      </c>
      <c r="D25" s="56">
        <f>LOOKUP(A25,Seznamy!$A$3:$A$38,Seznamy!$F$3:$F$38)</f>
        <v>10564</v>
      </c>
      <c r="E25" s="56">
        <f>LOOKUP(A25,Seznamy!$A$3:$A$38,Seznamy!$G$3:$G$38)</f>
        <v>250000</v>
      </c>
      <c r="F25" s="57">
        <f>LOOKUP(A25,Seznamy!$A$3:$A$38,Seznamy!$J$3:$J$38)</f>
        <v>60</v>
      </c>
      <c r="G25" s="110">
        <v>25</v>
      </c>
      <c r="H25" s="55" t="str">
        <f>LOOKUP(G25,Komplexní!$A$40:$A$82,Komplexní!$B$40:$B$82)</f>
        <v>KATR a.s.</v>
      </c>
      <c r="I25" s="58">
        <f t="array" ref="I25">SUM(IF((Komplexní!$A$3:$A$38=A25)*(Komplexní!$D$1:$AJ$1=G25),Komplexní!$D$3:$AJ$38))</f>
        <v>0</v>
      </c>
      <c r="J25" s="115" t="str">
        <f>IF(I25=0,"",I25)</f>
        <v/>
      </c>
      <c r="K25" s="59" t="str">
        <f>IF(I25=MIN($J$3:$J$52),1,"")</f>
        <v/>
      </c>
    </row>
    <row r="26" spans="1:11" hidden="1">
      <c r="A26" s="53">
        <v>1</v>
      </c>
      <c r="B26" s="54">
        <f>LOOKUP(A26,Seznamy!$A$3:$A$38,Seznamy!$B$3:$B$38)</f>
        <v>105024</v>
      </c>
      <c r="C26" s="55" t="str">
        <f>LOOKUP(A26,Seznamy!$A$3:$A$38,Seznamy!$C$3:$C$38)</f>
        <v>Vítkov</v>
      </c>
      <c r="D26" s="56">
        <f>LOOKUP(A26,Seznamy!$A$3:$A$38,Seznamy!$F$3:$F$38)</f>
        <v>10564</v>
      </c>
      <c r="E26" s="56">
        <f>LOOKUP(A26,Seznamy!$A$3:$A$38,Seznamy!$G$3:$G$38)</f>
        <v>250000</v>
      </c>
      <c r="F26" s="57">
        <f>LOOKUP(A26,Seznamy!$A$3:$A$38,Seznamy!$J$3:$J$38)</f>
        <v>60</v>
      </c>
      <c r="G26" s="110">
        <v>26</v>
      </c>
      <c r="H26" s="55" t="str">
        <f>LOOKUP(G26,Komplexní!$A$40:$A$82,Komplexní!$B$40:$B$82)</f>
        <v>DEBLICE - lesy s.r.o.</v>
      </c>
      <c r="I26" s="58">
        <f t="array" ref="I26">SUM(IF((Komplexní!$A$3:$A$38=A26)*(Komplexní!$D$1:$AJ$1=G26),Komplexní!$D$3:$AJ$38))</f>
        <v>0</v>
      </c>
      <c r="J26" s="115" t="str">
        <f>IF(I26=0,"",I26)</f>
        <v/>
      </c>
      <c r="K26" s="59" t="str">
        <f>IF(I26=MIN($J$3:$J$52),1,"")</f>
        <v/>
      </c>
    </row>
    <row r="27" spans="1:11" hidden="1">
      <c r="A27" s="53">
        <v>1</v>
      </c>
      <c r="B27" s="54">
        <f>LOOKUP(A27,Seznamy!$A$3:$A$38,Seznamy!$B$3:$B$38)</f>
        <v>105024</v>
      </c>
      <c r="C27" s="55" t="str">
        <f>LOOKUP(A27,Seznamy!$A$3:$A$38,Seznamy!$C$3:$C$38)</f>
        <v>Vítkov</v>
      </c>
      <c r="D27" s="56">
        <f>LOOKUP(A27,Seznamy!$A$3:$A$38,Seznamy!$F$3:$F$38)</f>
        <v>10564</v>
      </c>
      <c r="E27" s="56">
        <f>LOOKUP(A27,Seznamy!$A$3:$A$38,Seznamy!$G$3:$G$38)</f>
        <v>250000</v>
      </c>
      <c r="F27" s="57">
        <f>LOOKUP(A27,Seznamy!$A$3:$A$38,Seznamy!$J$3:$J$38)</f>
        <v>60</v>
      </c>
      <c r="G27" s="110">
        <v>27</v>
      </c>
      <c r="H27" s="55">
        <f>LOOKUP(G27,Komplexní!$A$40:$A$82,Komplexní!$B$40:$B$82)</f>
        <v>0</v>
      </c>
      <c r="I27" s="58">
        <f t="array" ref="I27">SUM(IF((Komplexní!$A$3:$A$38=A27)*(Komplexní!$D$1:$AJ$1=G27),Komplexní!$D$3:$AJ$38))</f>
        <v>0</v>
      </c>
      <c r="J27" s="115" t="str">
        <f>IF(I27=0,"",I27)</f>
        <v/>
      </c>
      <c r="K27" s="59" t="str">
        <f>IF(I27=MIN($J$3:$J$52),1,"")</f>
        <v/>
      </c>
    </row>
    <row r="28" spans="1:11" hidden="1">
      <c r="A28" s="53">
        <v>1</v>
      </c>
      <c r="B28" s="54">
        <f>LOOKUP(A28,Seznamy!$A$3:$A$38,Seznamy!$B$3:$B$38)</f>
        <v>105024</v>
      </c>
      <c r="C28" s="55" t="str">
        <f>LOOKUP(A28,Seznamy!$A$3:$A$38,Seznamy!$C$3:$C$38)</f>
        <v>Vítkov</v>
      </c>
      <c r="D28" s="56">
        <f>LOOKUP(A28,Seznamy!$A$3:$A$38,Seznamy!$F$3:$F$38)</f>
        <v>10564</v>
      </c>
      <c r="E28" s="56">
        <f>LOOKUP(A28,Seznamy!$A$3:$A$38,Seznamy!$G$3:$G$38)</f>
        <v>250000</v>
      </c>
      <c r="F28" s="57">
        <f>LOOKUP(A28,Seznamy!$A$3:$A$38,Seznamy!$J$3:$J$38)</f>
        <v>60</v>
      </c>
      <c r="G28" s="110">
        <v>28</v>
      </c>
      <c r="H28" s="55">
        <f>LOOKUP(G28,Komplexní!$A$40:$A$82,Komplexní!$B$40:$B$82)</f>
        <v>0</v>
      </c>
      <c r="I28" s="58">
        <f t="array" ref="I28">SUM(IF((Komplexní!$A$3:$A$38=A28)*(Komplexní!$D$1:$AJ$1=G28),Komplexní!$D$3:$AJ$38))</f>
        <v>0</v>
      </c>
      <c r="J28" s="115" t="str">
        <f>IF(I28=0,"",I28)</f>
        <v/>
      </c>
      <c r="K28" s="59" t="str">
        <f>IF(I28=MIN($J$3:$J$52),1,"")</f>
        <v/>
      </c>
    </row>
    <row r="29" spans="1:11" hidden="1">
      <c r="A29" s="53">
        <v>1</v>
      </c>
      <c r="B29" s="54">
        <f>LOOKUP(A29,Seznamy!$A$3:$A$38,Seznamy!$B$3:$B$38)</f>
        <v>105024</v>
      </c>
      <c r="C29" s="55" t="str">
        <f>LOOKUP(A29,Seznamy!$A$3:$A$38,Seznamy!$C$3:$C$38)</f>
        <v>Vítkov</v>
      </c>
      <c r="D29" s="56">
        <f>LOOKUP(A29,Seznamy!$A$3:$A$38,Seznamy!$F$3:$F$38)</f>
        <v>10564</v>
      </c>
      <c r="E29" s="56">
        <f>LOOKUP(A29,Seznamy!$A$3:$A$38,Seznamy!$G$3:$G$38)</f>
        <v>250000</v>
      </c>
      <c r="F29" s="57">
        <f>LOOKUP(A29,Seznamy!$A$3:$A$38,Seznamy!$J$3:$J$38)</f>
        <v>60</v>
      </c>
      <c r="G29" s="110">
        <v>29</v>
      </c>
      <c r="H29" s="55">
        <f>LOOKUP(G29,Komplexní!$A$40:$A$82,Komplexní!$B$40:$B$82)</f>
        <v>0</v>
      </c>
      <c r="I29" s="58">
        <f t="array" ref="I29">SUM(IF((Komplexní!$A$3:$A$38=A29)*(Komplexní!$D$1:$AJ$1=G29),Komplexní!$D$3:$AJ$38))</f>
        <v>0</v>
      </c>
      <c r="J29" s="115" t="str">
        <f>IF(I29=0,"",I29)</f>
        <v/>
      </c>
      <c r="K29" s="59" t="str">
        <f>IF(I29=MIN($J$3:$J$52),1,"")</f>
        <v/>
      </c>
    </row>
    <row r="30" spans="1:11" hidden="1">
      <c r="A30" s="53">
        <v>1</v>
      </c>
      <c r="B30" s="54">
        <f>LOOKUP(A30,Seznamy!$A$3:$A$38,Seznamy!$B$3:$B$38)</f>
        <v>105024</v>
      </c>
      <c r="C30" s="55" t="str">
        <f>LOOKUP(A30,Seznamy!$A$3:$A$38,Seznamy!$C$3:$C$38)</f>
        <v>Vítkov</v>
      </c>
      <c r="D30" s="56">
        <f>LOOKUP(A30,Seznamy!$A$3:$A$38,Seznamy!$F$3:$F$38)</f>
        <v>10564</v>
      </c>
      <c r="E30" s="56">
        <f>LOOKUP(A30,Seznamy!$A$3:$A$38,Seznamy!$G$3:$G$38)</f>
        <v>250000</v>
      </c>
      <c r="F30" s="57">
        <f>LOOKUP(A30,Seznamy!$A$3:$A$38,Seznamy!$J$3:$J$38)</f>
        <v>60</v>
      </c>
      <c r="G30" s="110">
        <v>30</v>
      </c>
      <c r="H30" s="55">
        <f>LOOKUP(G30,Komplexní!$A$40:$A$82,Komplexní!$B$40:$B$82)</f>
        <v>0</v>
      </c>
      <c r="I30" s="58">
        <f t="array" ref="I30">SUM(IF((Komplexní!$A$3:$A$38=A30)*(Komplexní!$D$1:$AJ$1=G30),Komplexní!$D$3:$AJ$38))</f>
        <v>0</v>
      </c>
      <c r="J30" s="115" t="str">
        <f>IF(I30=0,"",I30)</f>
        <v/>
      </c>
      <c r="K30" s="59" t="str">
        <f>IF(I30=MIN($J$3:$J$52),1,"")</f>
        <v/>
      </c>
    </row>
    <row r="31" spans="1:11" hidden="1">
      <c r="A31" s="53">
        <v>1</v>
      </c>
      <c r="B31" s="54">
        <f>LOOKUP(A31,Seznamy!$A$3:$A$38,Seznamy!$B$3:$B$38)</f>
        <v>105024</v>
      </c>
      <c r="C31" s="55" t="str">
        <f>LOOKUP(A31,Seznamy!$A$3:$A$38,Seznamy!$C$3:$C$38)</f>
        <v>Vítkov</v>
      </c>
      <c r="D31" s="56">
        <f>LOOKUP(A31,Seznamy!$A$3:$A$38,Seznamy!$F$3:$F$38)</f>
        <v>10564</v>
      </c>
      <c r="E31" s="56">
        <f>LOOKUP(A31,Seznamy!$A$3:$A$38,Seznamy!$G$3:$G$38)</f>
        <v>250000</v>
      </c>
      <c r="F31" s="57">
        <f>LOOKUP(A31,Seznamy!$A$3:$A$38,Seznamy!$J$3:$J$38)</f>
        <v>60</v>
      </c>
      <c r="G31" s="110">
        <v>31</v>
      </c>
      <c r="H31" s="55">
        <f>LOOKUP(G31,Komplexní!$A$40:$A$82,Komplexní!$B$40:$B$82)</f>
        <v>0</v>
      </c>
      <c r="I31" s="58">
        <f t="array" ref="I31">SUM(IF((Komplexní!$A$3:$A$38=A31)*(Komplexní!$D$1:$AJ$1=G31),Komplexní!$D$3:$AJ$38))</f>
        <v>0</v>
      </c>
      <c r="J31" s="115" t="str">
        <f>IF(I31=0,"",I31)</f>
        <v/>
      </c>
      <c r="K31" s="59" t="str">
        <f>IF(I31=MIN($J$3:$J$52),1,"")</f>
        <v/>
      </c>
    </row>
    <row r="32" spans="1:11" hidden="1">
      <c r="A32" s="53">
        <v>1</v>
      </c>
      <c r="B32" s="54">
        <f>LOOKUP(A32,Seznamy!$A$3:$A$38,Seznamy!$B$3:$B$38)</f>
        <v>105024</v>
      </c>
      <c r="C32" s="55" t="str">
        <f>LOOKUP(A32,Seznamy!$A$3:$A$38,Seznamy!$C$3:$C$38)</f>
        <v>Vítkov</v>
      </c>
      <c r="D32" s="56">
        <f>LOOKUP(A32,Seznamy!$A$3:$A$38,Seznamy!$F$3:$F$38)</f>
        <v>10564</v>
      </c>
      <c r="E32" s="56">
        <f>LOOKUP(A32,Seznamy!$A$3:$A$38,Seznamy!$G$3:$G$38)</f>
        <v>250000</v>
      </c>
      <c r="F32" s="57">
        <f>LOOKUP(A32,Seznamy!$A$3:$A$38,Seznamy!$J$3:$J$38)</f>
        <v>60</v>
      </c>
      <c r="G32" s="110">
        <v>32</v>
      </c>
      <c r="H32" s="55">
        <f>LOOKUP(G32,Komplexní!$A$40:$A$82,Komplexní!$B$40:$B$82)</f>
        <v>0</v>
      </c>
      <c r="I32" s="58">
        <f t="array" ref="I32">SUM(IF((Komplexní!$A$3:$A$38=A32)*(Komplexní!$D$1:$AJ$1=G32),Komplexní!$D$3:$AJ$38))</f>
        <v>0</v>
      </c>
      <c r="J32" s="115" t="str">
        <f>IF(I32=0,"",I32)</f>
        <v/>
      </c>
      <c r="K32" s="59" t="str">
        <f>IF(I32=MIN($J$3:$J$52),1,"")</f>
        <v/>
      </c>
    </row>
    <row r="33" spans="1:11" hidden="1">
      <c r="A33" s="53">
        <v>1</v>
      </c>
      <c r="B33" s="54">
        <f>LOOKUP(A33,Seznamy!$A$3:$A$38,Seznamy!$B$3:$B$38)</f>
        <v>105024</v>
      </c>
      <c r="C33" s="55" t="str">
        <f>LOOKUP(A33,Seznamy!$A$3:$A$38,Seznamy!$C$3:$C$38)</f>
        <v>Vítkov</v>
      </c>
      <c r="D33" s="56">
        <f>LOOKUP(A33,Seznamy!$A$3:$A$38,Seznamy!$F$3:$F$38)</f>
        <v>10564</v>
      </c>
      <c r="E33" s="56">
        <f>LOOKUP(A33,Seznamy!$A$3:$A$38,Seznamy!$G$3:$G$38)</f>
        <v>250000</v>
      </c>
      <c r="F33" s="57">
        <f>LOOKUP(A33,Seznamy!$A$3:$A$38,Seznamy!$J$3:$J$38)</f>
        <v>60</v>
      </c>
      <c r="G33" s="110">
        <v>33</v>
      </c>
      <c r="H33" s="55">
        <f>LOOKUP(G33,Komplexní!$A$40:$A$82,Komplexní!$B$40:$B$82)</f>
        <v>0</v>
      </c>
      <c r="I33" s="58">
        <f t="array" ref="I33">SUM(IF((Komplexní!$A$3:$A$38=A33)*(Komplexní!$D$1:$AJ$1=G33),Komplexní!$D$3:$AJ$38))</f>
        <v>0</v>
      </c>
      <c r="J33" s="115" t="str">
        <f>IF(I33=0,"",I33)</f>
        <v/>
      </c>
      <c r="K33" s="59" t="str">
        <f>IF(I33=MIN($J$3:$J$52),1,"")</f>
        <v/>
      </c>
    </row>
    <row r="34" spans="1:11" hidden="1">
      <c r="A34" s="53">
        <v>1</v>
      </c>
      <c r="B34" s="54">
        <f>LOOKUP(A34,Seznamy!$A$3:$A$38,Seznamy!$B$3:$B$38)</f>
        <v>105024</v>
      </c>
      <c r="C34" s="55" t="str">
        <f>LOOKUP(A34,Seznamy!$A$3:$A$38,Seznamy!$C$3:$C$38)</f>
        <v>Vítkov</v>
      </c>
      <c r="D34" s="56">
        <f>LOOKUP(A34,Seznamy!$A$3:$A$38,Seznamy!$F$3:$F$38)</f>
        <v>10564</v>
      </c>
      <c r="E34" s="56">
        <f>LOOKUP(A34,Seznamy!$A$3:$A$38,Seznamy!$G$3:$G$38)</f>
        <v>250000</v>
      </c>
      <c r="F34" s="57">
        <f>LOOKUP(A34,Seznamy!$A$3:$A$38,Seznamy!$J$3:$J$38)</f>
        <v>60</v>
      </c>
      <c r="G34" s="110">
        <v>34</v>
      </c>
      <c r="H34" s="55">
        <f>LOOKUP(G34,Komplexní!$A$40:$A$82,Komplexní!$B$40:$B$82)</f>
        <v>0</v>
      </c>
      <c r="I34" s="58">
        <f t="array" ref="I34">SUM(IF((Komplexní!$A$3:$A$38=A34)*(Komplexní!$D$1:$AJ$1=G34),Komplexní!$D$3:$AJ$38))</f>
        <v>0</v>
      </c>
      <c r="J34" s="115" t="str">
        <f>IF(I34=0,"",I34)</f>
        <v/>
      </c>
      <c r="K34" s="59" t="str">
        <f>IF(I34=MIN($J$3:$J$52),1,"")</f>
        <v/>
      </c>
    </row>
    <row r="35" spans="1:11" hidden="1">
      <c r="A35" s="53">
        <v>1</v>
      </c>
      <c r="B35" s="54">
        <f>LOOKUP(A35,Seznamy!$A$3:$A$38,Seznamy!$B$3:$B$38)</f>
        <v>105024</v>
      </c>
      <c r="C35" s="55" t="str">
        <f>LOOKUP(A35,Seznamy!$A$3:$A$38,Seznamy!$C$3:$C$38)</f>
        <v>Vítkov</v>
      </c>
      <c r="D35" s="56">
        <f>LOOKUP(A35,Seznamy!$A$3:$A$38,Seznamy!$F$3:$F$38)</f>
        <v>10564</v>
      </c>
      <c r="E35" s="56">
        <f>LOOKUP(A35,Seznamy!$A$3:$A$38,Seznamy!$G$3:$G$38)</f>
        <v>250000</v>
      </c>
      <c r="F35" s="57">
        <f>LOOKUP(A35,Seznamy!$A$3:$A$38,Seznamy!$J$3:$J$38)</f>
        <v>60</v>
      </c>
      <c r="G35" s="110">
        <v>35</v>
      </c>
      <c r="H35" s="55">
        <f>LOOKUP(G35,Komplexní!$A$40:$A$82,Komplexní!$B$40:$B$82)</f>
        <v>0</v>
      </c>
      <c r="I35" s="58">
        <f t="array" ref="I35">SUM(IF((Komplexní!$A$3:$A$38=A35)*(Komplexní!$D$1:$AJ$1=G35),Komplexní!$D$3:$AJ$38))</f>
        <v>0</v>
      </c>
      <c r="J35" s="115" t="str">
        <f>IF(I35=0,"",I35)</f>
        <v/>
      </c>
      <c r="K35" s="59" t="str">
        <f>IF(I35=MIN($J$3:$J$52),1,"")</f>
        <v/>
      </c>
    </row>
    <row r="36" spans="1:11" hidden="1">
      <c r="A36" s="53">
        <v>1</v>
      </c>
      <c r="B36" s="54">
        <f>LOOKUP(A36,Seznamy!$A$3:$A$38,Seznamy!$B$3:$B$38)</f>
        <v>105024</v>
      </c>
      <c r="C36" s="55" t="str">
        <f>LOOKUP(A36,Seznamy!$A$3:$A$38,Seznamy!$C$3:$C$38)</f>
        <v>Vítkov</v>
      </c>
      <c r="D36" s="56">
        <f>LOOKUP(A36,Seznamy!$A$3:$A$38,Seznamy!$F$3:$F$38)</f>
        <v>10564</v>
      </c>
      <c r="E36" s="56">
        <f>LOOKUP(A36,Seznamy!$A$3:$A$38,Seznamy!$G$3:$G$38)</f>
        <v>250000</v>
      </c>
      <c r="F36" s="57">
        <f>LOOKUP(A36,Seznamy!$A$3:$A$38,Seznamy!$J$3:$J$38)</f>
        <v>60</v>
      </c>
      <c r="G36" s="110">
        <v>36</v>
      </c>
      <c r="H36" s="55">
        <f>LOOKUP(G36,Komplexní!$A$40:$A$82,Komplexní!$B$40:$B$82)</f>
        <v>0</v>
      </c>
      <c r="I36" s="58">
        <f t="array" ref="I36">SUM(IF((Komplexní!$A$3:$A$38=A36)*(Komplexní!$D$1:$AJ$1=G36),Komplexní!$D$3:$AJ$38))</f>
        <v>0</v>
      </c>
      <c r="J36" s="115" t="str">
        <f>IF(I36=0,"",I36)</f>
        <v/>
      </c>
      <c r="K36" s="59" t="str">
        <f>IF(I36=MIN($J$3:$J$52),1,"")</f>
        <v/>
      </c>
    </row>
    <row r="37" spans="1:11" hidden="1">
      <c r="A37" s="53">
        <v>1</v>
      </c>
      <c r="B37" s="54">
        <f>LOOKUP(A37,Seznamy!$A$3:$A$38,Seznamy!$B$3:$B$38)</f>
        <v>105024</v>
      </c>
      <c r="C37" s="55" t="str">
        <f>LOOKUP(A37,Seznamy!$A$3:$A$38,Seznamy!$C$3:$C$38)</f>
        <v>Vítkov</v>
      </c>
      <c r="D37" s="56">
        <f>LOOKUP(A37,Seznamy!$A$3:$A$38,Seznamy!$F$3:$F$38)</f>
        <v>10564</v>
      </c>
      <c r="E37" s="56">
        <f>LOOKUP(A37,Seznamy!$A$3:$A$38,Seznamy!$G$3:$G$38)</f>
        <v>250000</v>
      </c>
      <c r="F37" s="57">
        <f>LOOKUP(A37,Seznamy!$A$3:$A$38,Seznamy!$J$3:$J$38)</f>
        <v>60</v>
      </c>
      <c r="G37" s="110">
        <v>37</v>
      </c>
      <c r="H37" s="55">
        <f>LOOKUP(G37,Komplexní!$A$40:$A$82,Komplexní!$B$40:$B$82)</f>
        <v>0</v>
      </c>
      <c r="I37" s="58">
        <f t="array" ref="I37">SUM(IF((Komplexní!$A$3:$A$38=A37)*(Komplexní!$D$1:$AJ$1=G37),Komplexní!$D$3:$AJ$38))</f>
        <v>0</v>
      </c>
      <c r="J37" s="115" t="str">
        <f>IF(I37=0,"",I37)</f>
        <v/>
      </c>
      <c r="K37" s="59" t="str">
        <f>IF(I37=MIN($J$3:$J$52),1,"")</f>
        <v/>
      </c>
    </row>
    <row r="38" spans="1:11" hidden="1">
      <c r="A38" s="53">
        <v>1</v>
      </c>
      <c r="B38" s="54">
        <f>LOOKUP(A38,Seznamy!$A$3:$A$38,Seznamy!$B$3:$B$38)</f>
        <v>105024</v>
      </c>
      <c r="C38" s="55" t="str">
        <f>LOOKUP(A38,Seznamy!$A$3:$A$38,Seznamy!$C$3:$C$38)</f>
        <v>Vítkov</v>
      </c>
      <c r="D38" s="56">
        <f>LOOKUP(A38,Seznamy!$A$3:$A$38,Seznamy!$F$3:$F$38)</f>
        <v>10564</v>
      </c>
      <c r="E38" s="56">
        <f>LOOKUP(A38,Seznamy!$A$3:$A$38,Seznamy!$G$3:$G$38)</f>
        <v>250000</v>
      </c>
      <c r="F38" s="57">
        <f>LOOKUP(A38,Seznamy!$A$3:$A$38,Seznamy!$J$3:$J$38)</f>
        <v>60</v>
      </c>
      <c r="G38" s="110">
        <v>38</v>
      </c>
      <c r="H38" s="55">
        <f>LOOKUP(G38,Komplexní!$A$40:$A$82,Komplexní!$B$40:$B$82)</f>
        <v>0</v>
      </c>
      <c r="I38" s="58">
        <f t="array" ref="I38">SUM(IF((Komplexní!$A$3:$A$38=A38)*(Komplexní!$D$1:$AJ$1=G38),Komplexní!$D$3:$AJ$38))</f>
        <v>0</v>
      </c>
      <c r="J38" s="115" t="str">
        <f>IF(I38=0,"",I38)</f>
        <v/>
      </c>
      <c r="K38" s="59" t="str">
        <f>IF(I38=MIN($J$3:$J$52),1,"")</f>
        <v/>
      </c>
    </row>
    <row r="39" spans="1:11" hidden="1">
      <c r="A39" s="53">
        <v>1</v>
      </c>
      <c r="B39" s="54">
        <f>LOOKUP(A39,Seznamy!$A$3:$A$38,Seznamy!$B$3:$B$38)</f>
        <v>105024</v>
      </c>
      <c r="C39" s="55" t="str">
        <f>LOOKUP(A39,Seznamy!$A$3:$A$38,Seznamy!$C$3:$C$38)</f>
        <v>Vítkov</v>
      </c>
      <c r="D39" s="56">
        <f>LOOKUP(A39,Seznamy!$A$3:$A$38,Seznamy!$F$3:$F$38)</f>
        <v>10564</v>
      </c>
      <c r="E39" s="56">
        <f>LOOKUP(A39,Seznamy!$A$3:$A$38,Seznamy!$G$3:$G$38)</f>
        <v>250000</v>
      </c>
      <c r="F39" s="57">
        <f>LOOKUP(A39,Seznamy!$A$3:$A$38,Seznamy!$J$3:$J$38)</f>
        <v>60</v>
      </c>
      <c r="G39" s="110">
        <v>39</v>
      </c>
      <c r="H39" s="55">
        <f>LOOKUP(G39,Komplexní!$A$40:$A$82,Komplexní!$B$40:$B$82)</f>
        <v>0</v>
      </c>
      <c r="I39" s="58">
        <f t="array" ref="I39">SUM(IF((Komplexní!$A$3:$A$38=A39)*(Komplexní!$D$1:$AJ$1=G39),Komplexní!$D$3:$AJ$38))</f>
        <v>0</v>
      </c>
      <c r="J39" s="115" t="str">
        <f>IF(I39=0,"",I39)</f>
        <v/>
      </c>
      <c r="K39" s="59" t="str">
        <f>IF(I39=MIN($J$3:$J$52),1,"")</f>
        <v/>
      </c>
    </row>
    <row r="40" spans="1:11" hidden="1">
      <c r="A40" s="53">
        <v>1</v>
      </c>
      <c r="B40" s="54">
        <f>LOOKUP(A40,Seznamy!$A$3:$A$38,Seznamy!$B$3:$B$38)</f>
        <v>105024</v>
      </c>
      <c r="C40" s="55" t="str">
        <f>LOOKUP(A40,Seznamy!$A$3:$A$38,Seznamy!$C$3:$C$38)</f>
        <v>Vítkov</v>
      </c>
      <c r="D40" s="56">
        <f>LOOKUP(A40,Seznamy!$A$3:$A$38,Seznamy!$F$3:$F$38)</f>
        <v>10564</v>
      </c>
      <c r="E40" s="56">
        <f>LOOKUP(A40,Seznamy!$A$3:$A$38,Seznamy!$G$3:$G$38)</f>
        <v>250000</v>
      </c>
      <c r="F40" s="57">
        <f>LOOKUP(A40,Seznamy!$A$3:$A$38,Seznamy!$J$3:$J$38)</f>
        <v>60</v>
      </c>
      <c r="G40" s="110">
        <v>40</v>
      </c>
      <c r="H40" s="55">
        <f>LOOKUP(G40,Komplexní!$A$40:$A$82,Komplexní!$B$40:$B$82)</f>
        <v>0</v>
      </c>
      <c r="I40" s="58">
        <f t="array" ref="I40">SUM(IF((Komplexní!$A$3:$A$38=A40)*(Komplexní!$D$1:$AJ$1=G40),Komplexní!$D$3:$AJ$38))</f>
        <v>0</v>
      </c>
      <c r="J40" s="115" t="str">
        <f>IF(I40=0,"",I40)</f>
        <v/>
      </c>
      <c r="K40" s="59" t="str">
        <f>IF(I40=MIN($J$3:$J$52),1,"")</f>
        <v/>
      </c>
    </row>
    <row r="41" spans="1:11" hidden="1">
      <c r="A41" s="53">
        <v>1</v>
      </c>
      <c r="B41" s="54">
        <f>LOOKUP(A41,Seznamy!$A$3:$A$38,Seznamy!$B$3:$B$38)</f>
        <v>105024</v>
      </c>
      <c r="C41" s="55" t="str">
        <f>LOOKUP(A41,Seznamy!$A$3:$A$38,Seznamy!$C$3:$C$38)</f>
        <v>Vítkov</v>
      </c>
      <c r="D41" s="56">
        <f>LOOKUP(A41,Seznamy!$A$3:$A$38,Seznamy!$F$3:$F$38)</f>
        <v>10564</v>
      </c>
      <c r="E41" s="56">
        <f>LOOKUP(A41,Seznamy!$A$3:$A$38,Seznamy!$G$3:$G$38)</f>
        <v>250000</v>
      </c>
      <c r="F41" s="57">
        <f>LOOKUP(A41,Seznamy!$A$3:$A$38,Seznamy!$J$3:$J$38)</f>
        <v>60</v>
      </c>
      <c r="G41" s="110">
        <v>41</v>
      </c>
      <c r="H41" s="55">
        <f>LOOKUP(G41,Komplexní!$A$40:$A$82,Komplexní!$B$40:$B$82)</f>
        <v>0</v>
      </c>
      <c r="I41" s="58">
        <f t="array" ref="I41">SUM(IF((Komplexní!$A$3:$A$38=A41)*(Komplexní!$D$1:$AJ$1=G41),Komplexní!$D$3:$AJ$38))</f>
        <v>0</v>
      </c>
      <c r="J41" s="115" t="str">
        <f>IF(I41=0,"",I41)</f>
        <v/>
      </c>
      <c r="K41" s="59" t="str">
        <f>IF(I41=MIN($J$3:$J$52),1,"")</f>
        <v/>
      </c>
    </row>
    <row r="42" spans="1:11" hidden="1">
      <c r="A42" s="53">
        <v>1</v>
      </c>
      <c r="B42" s="54">
        <f>LOOKUP(A42,Seznamy!$A$3:$A$38,Seznamy!$B$3:$B$38)</f>
        <v>105024</v>
      </c>
      <c r="C42" s="55" t="str">
        <f>LOOKUP(A42,Seznamy!$A$3:$A$38,Seznamy!$C$3:$C$38)</f>
        <v>Vítkov</v>
      </c>
      <c r="D42" s="56">
        <f>LOOKUP(A42,Seznamy!$A$3:$A$38,Seznamy!$F$3:$F$38)</f>
        <v>10564</v>
      </c>
      <c r="E42" s="56">
        <f>LOOKUP(A42,Seznamy!$A$3:$A$38,Seznamy!$G$3:$G$38)</f>
        <v>250000</v>
      </c>
      <c r="F42" s="57">
        <f>LOOKUP(A42,Seznamy!$A$3:$A$38,Seznamy!$J$3:$J$38)</f>
        <v>60</v>
      </c>
      <c r="G42" s="110">
        <v>42</v>
      </c>
      <c r="H42" s="55">
        <f>LOOKUP(G42,Komplexní!$A$40:$A$82,Komplexní!$B$40:$B$82)</f>
        <v>0</v>
      </c>
      <c r="I42" s="58">
        <f t="array" ref="I42">SUM(IF((Komplexní!$A$3:$A$38=A42)*(Komplexní!$D$1:$AJ$1=G42),Komplexní!$D$3:$AJ$38))</f>
        <v>0</v>
      </c>
      <c r="J42" s="115" t="str">
        <f>IF(I42=0,"",I42)</f>
        <v/>
      </c>
      <c r="K42" s="59" t="str">
        <f>IF(I42=MIN($J$3:$J$52),1,"")</f>
        <v/>
      </c>
    </row>
    <row r="43" spans="1:11" hidden="1">
      <c r="A43" s="53">
        <v>1</v>
      </c>
      <c r="B43" s="54">
        <f>LOOKUP(A43,Seznamy!$A$3:$A$38,Seznamy!$B$3:$B$38)</f>
        <v>105024</v>
      </c>
      <c r="C43" s="55" t="str">
        <f>LOOKUP(A43,Seznamy!$A$3:$A$38,Seznamy!$C$3:$C$38)</f>
        <v>Vítkov</v>
      </c>
      <c r="D43" s="56">
        <f>LOOKUP(A43,Seznamy!$A$3:$A$38,Seznamy!$F$3:$F$38)</f>
        <v>10564</v>
      </c>
      <c r="E43" s="56">
        <f>LOOKUP(A43,Seznamy!$A$3:$A$38,Seznamy!$G$3:$G$38)</f>
        <v>250000</v>
      </c>
      <c r="F43" s="57">
        <f>LOOKUP(A43,Seznamy!$A$3:$A$38,Seznamy!$J$3:$J$38)</f>
        <v>60</v>
      </c>
      <c r="G43" s="110">
        <v>43</v>
      </c>
      <c r="H43" s="55">
        <f>LOOKUP(G43,Komplexní!$A$40:$A$82,Komplexní!$B$40:$B$82)</f>
        <v>0</v>
      </c>
      <c r="I43" s="58">
        <f t="array" ref="I43">SUM(IF((Komplexní!$A$3:$A$38=A43)*(Komplexní!$D$1:$AJ$1=G43),Komplexní!$D$3:$AJ$38))</f>
        <v>0</v>
      </c>
      <c r="J43" s="115" t="str">
        <f>IF(I43=0,"",I43)</f>
        <v/>
      </c>
      <c r="K43" s="59" t="str">
        <f>IF(I43=MIN($J$3:$J$52),1,"")</f>
        <v/>
      </c>
    </row>
    <row r="44" spans="1:11" hidden="1">
      <c r="A44" s="53">
        <v>1</v>
      </c>
      <c r="B44" s="54">
        <f>LOOKUP(A44,Seznamy!$A$3:$A$38,Seznamy!$B$3:$B$38)</f>
        <v>105024</v>
      </c>
      <c r="C44" s="55" t="str">
        <f>LOOKUP(A44,Seznamy!$A$3:$A$38,Seznamy!$C$3:$C$38)</f>
        <v>Vítkov</v>
      </c>
      <c r="D44" s="56">
        <f>LOOKUP(A44,Seznamy!$A$3:$A$38,Seznamy!$F$3:$F$38)</f>
        <v>10564</v>
      </c>
      <c r="E44" s="56">
        <f>LOOKUP(A44,Seznamy!$A$3:$A$38,Seznamy!$G$3:$G$38)</f>
        <v>250000</v>
      </c>
      <c r="F44" s="57">
        <f>LOOKUP(A44,Seznamy!$A$3:$A$38,Seznamy!$J$3:$J$38)</f>
        <v>60</v>
      </c>
      <c r="G44" s="110">
        <v>44</v>
      </c>
      <c r="H44" s="55">
        <f>LOOKUP(G44,Komplexní!$A$40:$A$82,Komplexní!$B$40:$B$82)</f>
        <v>0</v>
      </c>
      <c r="I44" s="58">
        <f t="array" ref="I44">SUM(IF((Komplexní!$A$3:$A$38=A44)*(Komplexní!$D$1:$AJ$1=G44),Komplexní!$D$3:$AJ$38))</f>
        <v>0</v>
      </c>
      <c r="J44" s="115" t="str">
        <f>IF(I44=0,"",I44)</f>
        <v/>
      </c>
      <c r="K44" s="59" t="str">
        <f>IF(I44=MIN($J$3:$J$52),1,"")</f>
        <v/>
      </c>
    </row>
    <row r="45" spans="1:11" hidden="1">
      <c r="A45" s="53">
        <v>1</v>
      </c>
      <c r="B45" s="54">
        <f>LOOKUP(A45,Seznamy!$A$3:$A$38,Seznamy!$B$3:$B$38)</f>
        <v>105024</v>
      </c>
      <c r="C45" s="55" t="str">
        <f>LOOKUP(A45,Seznamy!$A$3:$A$38,Seznamy!$C$3:$C$38)</f>
        <v>Vítkov</v>
      </c>
      <c r="D45" s="56">
        <f>LOOKUP(A45,Seznamy!$A$3:$A$38,Seznamy!$F$3:$F$38)</f>
        <v>10564</v>
      </c>
      <c r="E45" s="56">
        <f>LOOKUP(A45,Seznamy!$A$3:$A$38,Seznamy!$G$3:$G$38)</f>
        <v>250000</v>
      </c>
      <c r="F45" s="57">
        <f>LOOKUP(A45,Seznamy!$A$3:$A$38,Seznamy!$J$3:$J$38)</f>
        <v>60</v>
      </c>
      <c r="G45" s="110">
        <v>45</v>
      </c>
      <c r="H45" s="55">
        <f>LOOKUP(G45,Komplexní!$A$40:$A$82,Komplexní!$B$40:$B$82)</f>
        <v>0</v>
      </c>
      <c r="I45" s="58">
        <f t="array" ref="I45">SUM(IF((Komplexní!$A$3:$A$38=A45)*(Komplexní!$D$1:$AJ$1=G45),Komplexní!$D$3:$AJ$38))</f>
        <v>0</v>
      </c>
      <c r="J45" s="115" t="str">
        <f>IF(I45=0,"",I45)</f>
        <v/>
      </c>
      <c r="K45" s="59" t="str">
        <f>IF(I45=MIN($J$3:$J$52),1,"")</f>
        <v/>
      </c>
    </row>
    <row r="46" spans="1:11" hidden="1">
      <c r="A46" s="53">
        <v>1</v>
      </c>
      <c r="B46" s="54">
        <f>LOOKUP(A46,Seznamy!$A$3:$A$38,Seznamy!$B$3:$B$38)</f>
        <v>105024</v>
      </c>
      <c r="C46" s="55" t="str">
        <f>LOOKUP(A46,Seznamy!$A$3:$A$38,Seznamy!$C$3:$C$38)</f>
        <v>Vítkov</v>
      </c>
      <c r="D46" s="56">
        <f>LOOKUP(A46,Seznamy!$A$3:$A$38,Seznamy!$F$3:$F$38)</f>
        <v>10564</v>
      </c>
      <c r="E46" s="56">
        <f>LOOKUP(A46,Seznamy!$A$3:$A$38,Seznamy!$G$3:$G$38)</f>
        <v>250000</v>
      </c>
      <c r="F46" s="57">
        <f>LOOKUP(A46,Seznamy!$A$3:$A$38,Seznamy!$J$3:$J$38)</f>
        <v>60</v>
      </c>
      <c r="G46" s="110">
        <v>46</v>
      </c>
      <c r="H46" s="55">
        <f>LOOKUP(G46,Komplexní!$A$40:$A$82,Komplexní!$B$40:$B$82)</f>
        <v>0</v>
      </c>
      <c r="I46" s="58">
        <f t="array" ref="I46">SUM(IF((Komplexní!$A$3:$A$38=A46)*(Komplexní!$D$1:$AJ$1=G46),Komplexní!$D$3:$AJ$38))</f>
        <v>0</v>
      </c>
      <c r="J46" s="115" t="str">
        <f>IF(I46=0,"",I46)</f>
        <v/>
      </c>
      <c r="K46" s="59" t="str">
        <f>IF(I46=MIN($J$3:$J$52),1,"")</f>
        <v/>
      </c>
    </row>
    <row r="47" spans="1:11" hidden="1">
      <c r="A47" s="53">
        <v>1</v>
      </c>
      <c r="B47" s="54">
        <f>LOOKUP(A47,Seznamy!$A$3:$A$38,Seznamy!$B$3:$B$38)</f>
        <v>105024</v>
      </c>
      <c r="C47" s="55" t="str">
        <f>LOOKUP(A47,Seznamy!$A$3:$A$38,Seznamy!$C$3:$C$38)</f>
        <v>Vítkov</v>
      </c>
      <c r="D47" s="56">
        <f>LOOKUP(A47,Seznamy!$A$3:$A$38,Seznamy!$F$3:$F$38)</f>
        <v>10564</v>
      </c>
      <c r="E47" s="56">
        <f>LOOKUP(A47,Seznamy!$A$3:$A$38,Seznamy!$G$3:$G$38)</f>
        <v>250000</v>
      </c>
      <c r="F47" s="57">
        <f>LOOKUP(A47,Seznamy!$A$3:$A$38,Seznamy!$J$3:$J$38)</f>
        <v>60</v>
      </c>
      <c r="G47" s="110">
        <v>47</v>
      </c>
      <c r="H47" s="55">
        <f>LOOKUP(G47,Komplexní!$A$40:$A$82,Komplexní!$B$40:$B$82)</f>
        <v>0</v>
      </c>
      <c r="I47" s="58">
        <f t="array" ref="I47">SUM(IF((Komplexní!$A$3:$A$38=A47)*(Komplexní!$D$1:$AJ$1=G47),Komplexní!$D$3:$AJ$38))</f>
        <v>0</v>
      </c>
      <c r="J47" s="115" t="str">
        <f>IF(I47=0,"",I47)</f>
        <v/>
      </c>
      <c r="K47" s="59" t="str">
        <f>IF(I47=MIN($J$3:$J$52),1,"")</f>
        <v/>
      </c>
    </row>
    <row r="48" spans="1:11" hidden="1">
      <c r="A48" s="53">
        <v>1</v>
      </c>
      <c r="B48" s="54">
        <f>LOOKUP(A48,Seznamy!$A$3:$A$38,Seznamy!$B$3:$B$38)</f>
        <v>105024</v>
      </c>
      <c r="C48" s="55" t="str">
        <f>LOOKUP(A48,Seznamy!$A$3:$A$38,Seznamy!$C$3:$C$38)</f>
        <v>Vítkov</v>
      </c>
      <c r="D48" s="56">
        <f>LOOKUP(A48,Seznamy!$A$3:$A$38,Seznamy!$F$3:$F$38)</f>
        <v>10564</v>
      </c>
      <c r="E48" s="56">
        <f>LOOKUP(A48,Seznamy!$A$3:$A$38,Seznamy!$G$3:$G$38)</f>
        <v>250000</v>
      </c>
      <c r="F48" s="57">
        <f>LOOKUP(A48,Seznamy!$A$3:$A$38,Seznamy!$J$3:$J$38)</f>
        <v>60</v>
      </c>
      <c r="G48" s="110">
        <v>48</v>
      </c>
      <c r="H48" s="55">
        <f>LOOKUP(G48,Komplexní!$A$40:$A$82,Komplexní!$B$40:$B$82)</f>
        <v>0</v>
      </c>
      <c r="I48" s="58">
        <f t="array" ref="I48">SUM(IF((Komplexní!$A$3:$A$38=A48)*(Komplexní!$D$1:$AJ$1=G48),Komplexní!$D$3:$AJ$38))</f>
        <v>0</v>
      </c>
      <c r="J48" s="115" t="str">
        <f>IF(I48=0,"",I48)</f>
        <v/>
      </c>
      <c r="K48" s="59" t="str">
        <f>IF(I48=MIN($J$3:$J$52),1,"")</f>
        <v/>
      </c>
    </row>
    <row r="49" spans="1:11" hidden="1">
      <c r="A49" s="53">
        <v>1</v>
      </c>
      <c r="B49" s="54">
        <f>LOOKUP(A49,Seznamy!$A$3:$A$38,Seznamy!$B$3:$B$38)</f>
        <v>105024</v>
      </c>
      <c r="C49" s="55" t="str">
        <f>LOOKUP(A49,Seznamy!$A$3:$A$38,Seznamy!$C$3:$C$38)</f>
        <v>Vítkov</v>
      </c>
      <c r="D49" s="56">
        <f>LOOKUP(A49,Seznamy!$A$3:$A$38,Seznamy!$F$3:$F$38)</f>
        <v>10564</v>
      </c>
      <c r="E49" s="56">
        <f>LOOKUP(A49,Seznamy!$A$3:$A$38,Seznamy!$G$3:$G$38)</f>
        <v>250000</v>
      </c>
      <c r="F49" s="57">
        <f>LOOKUP(A49,Seznamy!$A$3:$A$38,Seznamy!$J$3:$J$38)</f>
        <v>60</v>
      </c>
      <c r="G49" s="110">
        <v>49</v>
      </c>
      <c r="H49" s="55">
        <f>LOOKUP(G49,Komplexní!$A$40:$A$82,Komplexní!$B$40:$B$82)</f>
        <v>0</v>
      </c>
      <c r="I49" s="58">
        <f t="array" ref="I49">SUM(IF((Komplexní!$A$3:$A$38=A49)*(Komplexní!$D$1:$AJ$1=G49),Komplexní!$D$3:$AJ$38))</f>
        <v>0</v>
      </c>
      <c r="J49" s="115" t="str">
        <f>IF(I49=0,"",I49)</f>
        <v/>
      </c>
      <c r="K49" s="59" t="str">
        <f>IF(I49=MIN($J$3:$J$52),1,"")</f>
        <v/>
      </c>
    </row>
    <row r="50" spans="1:11" hidden="1">
      <c r="A50" s="53">
        <v>1</v>
      </c>
      <c r="B50" s="54">
        <f>LOOKUP(A50,Seznamy!$A$3:$A$38,Seznamy!$B$3:$B$38)</f>
        <v>105024</v>
      </c>
      <c r="C50" s="55" t="str">
        <f>LOOKUP(A50,Seznamy!$A$3:$A$38,Seznamy!$C$3:$C$38)</f>
        <v>Vítkov</v>
      </c>
      <c r="D50" s="56">
        <f>LOOKUP(A50,Seznamy!$A$3:$A$38,Seznamy!$F$3:$F$38)</f>
        <v>10564</v>
      </c>
      <c r="E50" s="56">
        <f>LOOKUP(A50,Seznamy!$A$3:$A$38,Seznamy!$G$3:$G$38)</f>
        <v>250000</v>
      </c>
      <c r="F50" s="57">
        <f>LOOKUP(A50,Seznamy!$A$3:$A$38,Seznamy!$J$3:$J$38)</f>
        <v>60</v>
      </c>
      <c r="G50" s="110">
        <v>50</v>
      </c>
      <c r="H50" s="55">
        <f>LOOKUP(G50,Komplexní!$A$40:$A$82,Komplexní!$B$40:$B$82)</f>
        <v>0</v>
      </c>
      <c r="I50" s="58">
        <f t="array" ref="I50">SUM(IF((Komplexní!$A$3:$A$38=A50)*(Komplexní!$D$1:$AJ$1=G50),Komplexní!$D$3:$AJ$38))</f>
        <v>0</v>
      </c>
      <c r="J50" s="115" t="str">
        <f>IF(I50=0,"",I50)</f>
        <v/>
      </c>
      <c r="K50" s="59" t="str">
        <f>IF(I50=MIN($J$3:$J$52),1,"")</f>
        <v/>
      </c>
    </row>
    <row r="51" spans="1:11">
      <c r="A51" s="53">
        <v>1</v>
      </c>
      <c r="B51" s="54">
        <f>LOOKUP(A51,Seznamy!$A$3:$A$38,Seznamy!$B$3:$B$38)</f>
        <v>105024</v>
      </c>
      <c r="C51" s="55" t="str">
        <f>LOOKUP(A51,Seznamy!$A$3:$A$38,Seznamy!$C$3:$C$38)</f>
        <v>Vítkov</v>
      </c>
      <c r="D51" s="56">
        <f>LOOKUP(A51,Seznamy!$A$3:$A$38,Seznamy!$F$3:$F$38)</f>
        <v>10564</v>
      </c>
      <c r="E51" s="56">
        <f>LOOKUP(A51,Seznamy!$A$3:$A$38,Seznamy!$G$3:$G$38)</f>
        <v>250000</v>
      </c>
      <c r="F51" s="57">
        <f>LOOKUP(A51,Seznamy!$A$3:$A$38,Seznamy!$J$3:$J$38)</f>
        <v>60</v>
      </c>
      <c r="G51" s="110">
        <v>11</v>
      </c>
      <c r="H51" s="55" t="str">
        <f>LOOKUP(G51,Komplexní!$A$40:$A$82,Komplexní!$B$40:$B$82)</f>
        <v>UNILES a.s.</v>
      </c>
      <c r="I51" s="58">
        <f t="array" ref="I51">SUM(IF((Komplexní!$A$3:$A$38=A51)*(Komplexní!$D$1:$AJ$1=G51),Komplexní!$D$3:$AJ$38))</f>
        <v>193563888</v>
      </c>
      <c r="J51" s="115">
        <f>IF(I51=0,"",I51)</f>
        <v>193563888</v>
      </c>
      <c r="K51" s="59">
        <f>IF(I51=MIN($J$3:$J$52),1,"")</f>
        <v>1</v>
      </c>
    </row>
    <row r="52" spans="1:11">
      <c r="A52" s="53">
        <v>1</v>
      </c>
      <c r="B52" s="54">
        <f>LOOKUP(A52,Seznamy!$A$3:$A$38,Seznamy!$B$3:$B$38)</f>
        <v>105024</v>
      </c>
      <c r="C52" s="55" t="str">
        <f>LOOKUP(A52,Seznamy!$A$3:$A$38,Seznamy!$C$3:$C$38)</f>
        <v>Vítkov</v>
      </c>
      <c r="D52" s="56">
        <f>LOOKUP(A52,Seznamy!$A$3:$A$38,Seznamy!$F$3:$F$38)</f>
        <v>10564</v>
      </c>
      <c r="E52" s="56">
        <f>LOOKUP(A52,Seznamy!$A$3:$A$38,Seznamy!$G$3:$G$38)</f>
        <v>250000</v>
      </c>
      <c r="F52" s="57">
        <f>LOOKUP(A52,Seznamy!$A$3:$A$38,Seznamy!$J$3:$J$38)</f>
        <v>60</v>
      </c>
      <c r="G52" s="111">
        <v>15</v>
      </c>
      <c r="H52" s="55" t="str">
        <f>LOOKUP(G52,Komplexní!$A$40:$A$82,Komplexní!$B$40:$B$82)</f>
        <v>Opavská lesní a.s.</v>
      </c>
      <c r="I52" s="58">
        <f t="array" ref="I52">SUM(IF((Komplexní!$A$3:$A$38=A52)*(Komplexní!$D$1:$AJ$1=G52),Komplexní!$D$3:$AJ$38))</f>
        <v>222250304</v>
      </c>
      <c r="J52" s="115">
        <f>IF(I52=0,"",I52)</f>
        <v>222250304</v>
      </c>
      <c r="K52" s="59" t="str">
        <f>IF(I52=MIN($J$3:$J$52),1,"")</f>
        <v/>
      </c>
    </row>
    <row r="53" spans="1:11" hidden="1">
      <c r="A53" s="87">
        <v>2</v>
      </c>
      <c r="B53" s="88">
        <f>LOOKUP(A53,Seznamy!$A$3:$A$38,Seznamy!$B$3:$B$38)</f>
        <v>109001</v>
      </c>
      <c r="C53" s="89" t="str">
        <f>LOOKUP(A53,Seznamy!$A$3:$A$38,Seznamy!$C$3:$C$38)</f>
        <v>Ostrava</v>
      </c>
      <c r="D53" s="90">
        <f>LOOKUP(A53,Seznamy!$A$3:$A$38,Seznamy!$F$3:$F$38)</f>
        <v>7208</v>
      </c>
      <c r="E53" s="90">
        <f>LOOKUP(A53,Seznamy!$A$3:$A$38,Seznamy!$G$3:$G$38)</f>
        <v>113746</v>
      </c>
      <c r="F53" s="91">
        <f>LOOKUP(A53,Seznamy!$A$3:$A$38,Seznamy!$J$3:$J$38)</f>
        <v>60</v>
      </c>
      <c r="G53" s="91">
        <v>1</v>
      </c>
      <c r="H53" s="89" t="str">
        <f>LOOKUP(G53,Komplexní!$A$40:$A$82,Komplexní!$B$40:$B$82)</f>
        <v>KAISER s.r.o.</v>
      </c>
      <c r="I53" s="92">
        <f t="array" ref="I53">SUM(IF((Komplexní!$A$3:$A$38=A53)*(Komplexní!$D$1:$AJ$1=G53),Komplexní!$D$3:$AJ$38))</f>
        <v>0</v>
      </c>
      <c r="J53" s="116" t="str">
        <f>IF(I53=0,"",I53)</f>
        <v/>
      </c>
      <c r="K53" s="93" t="str">
        <f>IF(I53=MIN($J$53:$J$102),1,"")</f>
        <v/>
      </c>
    </row>
    <row r="54" spans="1:11" hidden="1">
      <c r="A54" s="87">
        <v>2</v>
      </c>
      <c r="B54" s="88">
        <f>LOOKUP(A54,Seznamy!$A$3:$A$38,Seznamy!$B$3:$B$38)</f>
        <v>109001</v>
      </c>
      <c r="C54" s="89" t="str">
        <f>LOOKUP(A54,Seznamy!$A$3:$A$38,Seznamy!$C$3:$C$38)</f>
        <v>Ostrava</v>
      </c>
      <c r="D54" s="90">
        <f>LOOKUP(A54,Seznamy!$A$3:$A$38,Seznamy!$F$3:$F$38)</f>
        <v>7208</v>
      </c>
      <c r="E54" s="90">
        <f>LOOKUP(A54,Seznamy!$A$3:$A$38,Seznamy!$G$3:$G$38)</f>
        <v>113746</v>
      </c>
      <c r="F54" s="91">
        <f>LOOKUP(A54,Seznamy!$A$3:$A$38,Seznamy!$J$3:$J$38)</f>
        <v>60</v>
      </c>
      <c r="G54" s="91">
        <v>2</v>
      </c>
      <c r="H54" s="89" t="str">
        <f>LOOKUP(G54,Komplexní!$A$40:$A$82,Komplexní!$B$40:$B$82)</f>
        <v>Lesní společnost Přimda, a.s.</v>
      </c>
      <c r="I54" s="92">
        <f t="array" ref="I54">SUM(IF((Komplexní!$A$3:$A$38=A54)*(Komplexní!$D$1:$AJ$1=G54),Komplexní!$D$3:$AJ$38))</f>
        <v>0</v>
      </c>
      <c r="J54" s="116" t="str">
        <f>IF(I54=0,"",I54)</f>
        <v/>
      </c>
      <c r="K54" s="93" t="str">
        <f>IF(I54=MIN($J$53:$J$102),1,"")</f>
        <v/>
      </c>
    </row>
    <row r="55" spans="1:11" hidden="1">
      <c r="A55" s="87">
        <v>2</v>
      </c>
      <c r="B55" s="88">
        <f>LOOKUP(A55,Seznamy!$A$3:$A$38,Seznamy!$B$3:$B$38)</f>
        <v>109001</v>
      </c>
      <c r="C55" s="89" t="str">
        <f>LOOKUP(A55,Seznamy!$A$3:$A$38,Seznamy!$C$3:$C$38)</f>
        <v>Ostrava</v>
      </c>
      <c r="D55" s="90">
        <f>LOOKUP(A55,Seznamy!$A$3:$A$38,Seznamy!$F$3:$F$38)</f>
        <v>7208</v>
      </c>
      <c r="E55" s="90">
        <f>LOOKUP(A55,Seznamy!$A$3:$A$38,Seznamy!$G$3:$G$38)</f>
        <v>113746</v>
      </c>
      <c r="F55" s="91">
        <f>LOOKUP(A55,Seznamy!$A$3:$A$38,Seznamy!$J$3:$J$38)</f>
        <v>60</v>
      </c>
      <c r="G55" s="91">
        <v>3</v>
      </c>
      <c r="H55" s="89" t="str">
        <f>LOOKUP(G55,Komplexní!$A$40:$A$82,Komplexní!$B$40:$B$82)</f>
        <v>ACLESIA, spol. s r.o.</v>
      </c>
      <c r="I55" s="92">
        <f t="array" ref="I55">SUM(IF((Komplexní!$A$3:$A$38=A55)*(Komplexní!$D$1:$AJ$1=G55),Komplexní!$D$3:$AJ$38))</f>
        <v>0</v>
      </c>
      <c r="J55" s="116" t="str">
        <f>IF(I55=0,"",I55)</f>
        <v/>
      </c>
      <c r="K55" s="93" t="str">
        <f>IF(I55=MIN($J$53:$J$102),1,"")</f>
        <v/>
      </c>
    </row>
    <row r="56" spans="1:11" hidden="1">
      <c r="A56" s="87">
        <v>2</v>
      </c>
      <c r="B56" s="88">
        <f>LOOKUP(A56,Seznamy!$A$3:$A$38,Seznamy!$B$3:$B$38)</f>
        <v>109001</v>
      </c>
      <c r="C56" s="89" t="str">
        <f>LOOKUP(A56,Seznamy!$A$3:$A$38,Seznamy!$C$3:$C$38)</f>
        <v>Ostrava</v>
      </c>
      <c r="D56" s="90">
        <f>LOOKUP(A56,Seznamy!$A$3:$A$38,Seznamy!$F$3:$F$38)</f>
        <v>7208</v>
      </c>
      <c r="E56" s="90">
        <f>LOOKUP(A56,Seznamy!$A$3:$A$38,Seznamy!$G$3:$G$38)</f>
        <v>113746</v>
      </c>
      <c r="F56" s="91">
        <f>LOOKUP(A56,Seznamy!$A$3:$A$38,Seznamy!$J$3:$J$38)</f>
        <v>60</v>
      </c>
      <c r="G56" s="91">
        <v>4</v>
      </c>
      <c r="H56" s="89" t="str">
        <f>LOOKUP(G56,Komplexní!$A$40:$A$82,Komplexní!$B$40:$B$82)</f>
        <v>LST a.s.</v>
      </c>
      <c r="I56" s="92">
        <f t="array" ref="I56">SUM(IF((Komplexní!$A$3:$A$38=A56)*(Komplexní!$D$1:$AJ$1=G56),Komplexní!$D$3:$AJ$38))</f>
        <v>0</v>
      </c>
      <c r="J56" s="116" t="str">
        <f>IF(I56=0,"",I56)</f>
        <v/>
      </c>
      <c r="K56" s="93" t="str">
        <f>IF(I56=MIN($J$53:$J$102),1,"")</f>
        <v/>
      </c>
    </row>
    <row r="57" spans="1:11" hidden="1">
      <c r="A57" s="87">
        <v>2</v>
      </c>
      <c r="B57" s="88">
        <f>LOOKUP(A57,Seznamy!$A$3:$A$38,Seznamy!$B$3:$B$38)</f>
        <v>109001</v>
      </c>
      <c r="C57" s="89" t="str">
        <f>LOOKUP(A57,Seznamy!$A$3:$A$38,Seznamy!$C$3:$C$38)</f>
        <v>Ostrava</v>
      </c>
      <c r="D57" s="90">
        <f>LOOKUP(A57,Seznamy!$A$3:$A$38,Seznamy!$F$3:$F$38)</f>
        <v>7208</v>
      </c>
      <c r="E57" s="90">
        <f>LOOKUP(A57,Seznamy!$A$3:$A$38,Seznamy!$G$3:$G$38)</f>
        <v>113746</v>
      </c>
      <c r="F57" s="91">
        <f>LOOKUP(A57,Seznamy!$A$3:$A$38,Seznamy!$J$3:$J$38)</f>
        <v>60</v>
      </c>
      <c r="G57" s="91">
        <v>5</v>
      </c>
      <c r="H57" s="89" t="str">
        <f>LOOKUP(G57,Komplexní!$A$40:$A$82,Komplexní!$B$40:$B$82)</f>
        <v>T.E.P. HOLZ, s.r.o.</v>
      </c>
      <c r="I57" s="92">
        <f t="array" ref="I57">SUM(IF((Komplexní!$A$3:$A$38=A57)*(Komplexní!$D$1:$AJ$1=G57),Komplexní!$D$3:$AJ$38))</f>
        <v>0</v>
      </c>
      <c r="J57" s="116" t="str">
        <f>IF(I57=0,"",I57)</f>
        <v/>
      </c>
      <c r="K57" s="93" t="str">
        <f>IF(I57=MIN($J$53:$J$102),1,"")</f>
        <v/>
      </c>
    </row>
    <row r="58" spans="1:11" hidden="1">
      <c r="A58" s="87">
        <v>2</v>
      </c>
      <c r="B58" s="88">
        <f>LOOKUP(A58,Seznamy!$A$3:$A$38,Seznamy!$B$3:$B$38)</f>
        <v>109001</v>
      </c>
      <c r="C58" s="89" t="str">
        <f>LOOKUP(A58,Seznamy!$A$3:$A$38,Seznamy!$C$3:$C$38)</f>
        <v>Ostrava</v>
      </c>
      <c r="D58" s="90">
        <f>LOOKUP(A58,Seznamy!$A$3:$A$38,Seznamy!$F$3:$F$38)</f>
        <v>7208</v>
      </c>
      <c r="E58" s="90">
        <f>LOOKUP(A58,Seznamy!$A$3:$A$38,Seznamy!$G$3:$G$38)</f>
        <v>113746</v>
      </c>
      <c r="F58" s="91">
        <f>LOOKUP(A58,Seznamy!$A$3:$A$38,Seznamy!$J$3:$J$38)</f>
        <v>60</v>
      </c>
      <c r="G58" s="91">
        <v>6</v>
      </c>
      <c r="H58" s="89" t="str">
        <f>LOOKUP(G58,Komplexní!$A$40:$A$82,Komplexní!$B$40:$B$82)</f>
        <v>Petra spol. s r.o.</v>
      </c>
      <c r="I58" s="92">
        <f t="array" ref="I58">SUM(IF((Komplexní!$A$3:$A$38=A58)*(Komplexní!$D$1:$AJ$1=G58),Komplexní!$D$3:$AJ$38))</f>
        <v>0</v>
      </c>
      <c r="J58" s="116" t="str">
        <f>IF(I58=0,"",I58)</f>
        <v/>
      </c>
      <c r="K58" s="93" t="str">
        <f>IF(I58=MIN($J$53:$J$102),1,"")</f>
        <v/>
      </c>
    </row>
    <row r="59" spans="1:11" hidden="1">
      <c r="A59" s="87">
        <v>2</v>
      </c>
      <c r="B59" s="88">
        <f>LOOKUP(A59,Seznamy!$A$3:$A$38,Seznamy!$B$3:$B$38)</f>
        <v>109001</v>
      </c>
      <c r="C59" s="89" t="str">
        <f>LOOKUP(A59,Seznamy!$A$3:$A$38,Seznamy!$C$3:$C$38)</f>
        <v>Ostrava</v>
      </c>
      <c r="D59" s="90">
        <f>LOOKUP(A59,Seznamy!$A$3:$A$38,Seznamy!$F$3:$F$38)</f>
        <v>7208</v>
      </c>
      <c r="E59" s="90">
        <f>LOOKUP(A59,Seznamy!$A$3:$A$38,Seznamy!$G$3:$G$38)</f>
        <v>113746</v>
      </c>
      <c r="F59" s="91">
        <f>LOOKUP(A59,Seznamy!$A$3:$A$38,Seznamy!$J$3:$J$38)</f>
        <v>60</v>
      </c>
      <c r="G59" s="91">
        <v>7</v>
      </c>
      <c r="H59" s="89" t="str">
        <f>LOOKUP(G59,Komplexní!$A$40:$A$82,Komplexní!$B$40:$B$82)</f>
        <v>Sušická lesní a obchodní s.r.o.</v>
      </c>
      <c r="I59" s="92">
        <f t="array" ref="I59">SUM(IF((Komplexní!$A$3:$A$38=A59)*(Komplexní!$D$1:$AJ$1=G59),Komplexní!$D$3:$AJ$38))</f>
        <v>0</v>
      </c>
      <c r="J59" s="116" t="str">
        <f>IF(I59=0,"",I59)</f>
        <v/>
      </c>
      <c r="K59" s="93" t="str">
        <f>IF(I59=MIN($J$53:$J$102),1,"")</f>
        <v/>
      </c>
    </row>
    <row r="60" spans="1:11" hidden="1">
      <c r="A60" s="87">
        <v>2</v>
      </c>
      <c r="B60" s="88">
        <f>LOOKUP(A60,Seznamy!$A$3:$A$38,Seznamy!$B$3:$B$38)</f>
        <v>109001</v>
      </c>
      <c r="C60" s="89" t="str">
        <f>LOOKUP(A60,Seznamy!$A$3:$A$38,Seznamy!$C$3:$C$38)</f>
        <v>Ostrava</v>
      </c>
      <c r="D60" s="90">
        <f>LOOKUP(A60,Seznamy!$A$3:$A$38,Seznamy!$F$3:$F$38)</f>
        <v>7208</v>
      </c>
      <c r="E60" s="90">
        <f>LOOKUP(A60,Seznamy!$A$3:$A$38,Seznamy!$G$3:$G$38)</f>
        <v>113746</v>
      </c>
      <c r="F60" s="91">
        <f>LOOKUP(A60,Seznamy!$A$3:$A$38,Seznamy!$J$3:$J$38)</f>
        <v>60</v>
      </c>
      <c r="G60" s="91">
        <v>8</v>
      </c>
      <c r="H60" s="89" t="str">
        <f>LOOKUP(G60,Komplexní!$A$40:$A$82,Komplexní!$B$40:$B$82)</f>
        <v>ARBOLES s.r.o.</v>
      </c>
      <c r="I60" s="92">
        <f t="array" ref="I60">SUM(IF((Komplexní!$A$3:$A$38=A60)*(Komplexní!$D$1:$AJ$1=G60),Komplexní!$D$3:$AJ$38))</f>
        <v>0</v>
      </c>
      <c r="J60" s="116" t="str">
        <f>IF(I60=0,"",I60)</f>
        <v/>
      </c>
      <c r="K60" s="93" t="str">
        <f>IF(I60=MIN($J$53:$J$102),1,"")</f>
        <v/>
      </c>
    </row>
    <row r="61" spans="1:11" hidden="1">
      <c r="A61" s="87">
        <v>2</v>
      </c>
      <c r="B61" s="88">
        <f>LOOKUP(A61,Seznamy!$A$3:$A$38,Seznamy!$B$3:$B$38)</f>
        <v>109001</v>
      </c>
      <c r="C61" s="89" t="str">
        <f>LOOKUP(A61,Seznamy!$A$3:$A$38,Seznamy!$C$3:$C$38)</f>
        <v>Ostrava</v>
      </c>
      <c r="D61" s="90">
        <f>LOOKUP(A61,Seznamy!$A$3:$A$38,Seznamy!$F$3:$F$38)</f>
        <v>7208</v>
      </c>
      <c r="E61" s="90">
        <f>LOOKUP(A61,Seznamy!$A$3:$A$38,Seznamy!$G$3:$G$38)</f>
        <v>113746</v>
      </c>
      <c r="F61" s="91">
        <f>LOOKUP(A61,Seznamy!$A$3:$A$38,Seznamy!$J$3:$J$38)</f>
        <v>60</v>
      </c>
      <c r="G61" s="91">
        <v>9</v>
      </c>
      <c r="H61" s="89" t="str">
        <f>LOOKUP(G61,Komplexní!$A$40:$A$82,Komplexní!$B$40:$B$82)</f>
        <v>Stora Enso Wood Products Planá s.r.o.</v>
      </c>
      <c r="I61" s="92">
        <f t="array" ref="I61">SUM(IF((Komplexní!$A$3:$A$38=A61)*(Komplexní!$D$1:$AJ$1=G61),Komplexní!$D$3:$AJ$38))</f>
        <v>0</v>
      </c>
      <c r="J61" s="116" t="str">
        <f>IF(I61=0,"",I61)</f>
        <v/>
      </c>
      <c r="K61" s="93" t="str">
        <f>IF(I61=MIN($J$53:$J$102),1,"")</f>
        <v/>
      </c>
    </row>
    <row r="62" spans="1:11" hidden="1">
      <c r="A62" s="87">
        <v>2</v>
      </c>
      <c r="B62" s="88">
        <f>LOOKUP(A62,Seznamy!$A$3:$A$38,Seznamy!$B$3:$B$38)</f>
        <v>109001</v>
      </c>
      <c r="C62" s="89" t="str">
        <f>LOOKUP(A62,Seznamy!$A$3:$A$38,Seznamy!$C$3:$C$38)</f>
        <v>Ostrava</v>
      </c>
      <c r="D62" s="90">
        <f>LOOKUP(A62,Seznamy!$A$3:$A$38,Seznamy!$F$3:$F$38)</f>
        <v>7208</v>
      </c>
      <c r="E62" s="90">
        <f>LOOKUP(A62,Seznamy!$A$3:$A$38,Seznamy!$G$3:$G$38)</f>
        <v>113746</v>
      </c>
      <c r="F62" s="91">
        <f>LOOKUP(A62,Seznamy!$A$3:$A$38,Seznamy!$J$3:$J$38)</f>
        <v>60</v>
      </c>
      <c r="G62" s="91">
        <v>10</v>
      </c>
      <c r="H62" s="89" t="str">
        <f>LOOKUP(G62,Komplexní!$A$40:$A$82,Komplexní!$B$40:$B$82)</f>
        <v>Stora Enso Wood Products Ždírec s.r.o.</v>
      </c>
      <c r="I62" s="92">
        <f t="array" ref="I62">SUM(IF((Komplexní!$A$3:$A$38=A62)*(Komplexní!$D$1:$AJ$1=G62),Komplexní!$D$3:$AJ$38))</f>
        <v>0</v>
      </c>
      <c r="J62" s="116" t="str">
        <f>IF(I62=0,"",I62)</f>
        <v/>
      </c>
      <c r="K62" s="93" t="str">
        <f>IF(I62=MIN($J$53:$J$102),1,"")</f>
        <v/>
      </c>
    </row>
    <row r="63" spans="1:11" hidden="1">
      <c r="A63" s="87">
        <v>2</v>
      </c>
      <c r="B63" s="88">
        <f>LOOKUP(A63,Seznamy!$A$3:$A$38,Seznamy!$B$3:$B$38)</f>
        <v>109001</v>
      </c>
      <c r="C63" s="89" t="str">
        <f>LOOKUP(A63,Seznamy!$A$3:$A$38,Seznamy!$C$3:$C$38)</f>
        <v>Ostrava</v>
      </c>
      <c r="D63" s="90">
        <f>LOOKUP(A63,Seznamy!$A$3:$A$38,Seznamy!$F$3:$F$38)</f>
        <v>7208</v>
      </c>
      <c r="E63" s="90">
        <f>LOOKUP(A63,Seznamy!$A$3:$A$38,Seznamy!$G$3:$G$38)</f>
        <v>113746</v>
      </c>
      <c r="F63" s="91">
        <f>LOOKUP(A63,Seznamy!$A$3:$A$38,Seznamy!$J$3:$J$38)</f>
        <v>60</v>
      </c>
      <c r="G63" s="91">
        <v>12</v>
      </c>
      <c r="H63" s="89" t="str">
        <f>LOOKUP(G63,Komplexní!$A$40:$A$82,Komplexní!$B$40:$B$82)</f>
        <v>Jihozápadní dřevařská a.s.</v>
      </c>
      <c r="I63" s="92">
        <f t="array" ref="I63">SUM(IF((Komplexní!$A$3:$A$38=A63)*(Komplexní!$D$1:$AJ$1=G63),Komplexní!$D$3:$AJ$38))</f>
        <v>0</v>
      </c>
      <c r="J63" s="116" t="str">
        <f>IF(I63=0,"",I63)</f>
        <v/>
      </c>
      <c r="K63" s="93" t="str">
        <f>IF(I63=MIN($J$53:$J$102),1,"")</f>
        <v/>
      </c>
    </row>
    <row r="64" spans="1:11" hidden="1">
      <c r="A64" s="87">
        <v>2</v>
      </c>
      <c r="B64" s="88">
        <f>LOOKUP(A64,Seznamy!$A$3:$A$38,Seznamy!$B$3:$B$38)</f>
        <v>109001</v>
      </c>
      <c r="C64" s="89" t="str">
        <f>LOOKUP(A64,Seznamy!$A$3:$A$38,Seznamy!$C$3:$C$38)</f>
        <v>Ostrava</v>
      </c>
      <c r="D64" s="90">
        <f>LOOKUP(A64,Seznamy!$A$3:$A$38,Seznamy!$F$3:$F$38)</f>
        <v>7208</v>
      </c>
      <c r="E64" s="90">
        <f>LOOKUP(A64,Seznamy!$A$3:$A$38,Seznamy!$G$3:$G$38)</f>
        <v>113746</v>
      </c>
      <c r="F64" s="91">
        <f>LOOKUP(A64,Seznamy!$A$3:$A$38,Seznamy!$J$3:$J$38)</f>
        <v>60</v>
      </c>
      <c r="G64" s="91">
        <v>14</v>
      </c>
      <c r="H64" s="89" t="str">
        <f>LOOKUP(G64,Komplexní!$A$40:$A$82,Komplexní!$B$40:$B$82)</f>
        <v>Kloboucká lesní s.r.o.</v>
      </c>
      <c r="I64" s="92">
        <f t="array" ref="I64">SUM(IF((Komplexní!$A$3:$A$38=A64)*(Komplexní!$D$1:$AJ$1=G64),Komplexní!$D$3:$AJ$38))</f>
        <v>0</v>
      </c>
      <c r="J64" s="116" t="str">
        <f>IF(I64=0,"",I64)</f>
        <v/>
      </c>
      <c r="K64" s="93" t="str">
        <f>IF(I64=MIN($J$53:$J$102),1,"")</f>
        <v/>
      </c>
    </row>
    <row r="65" spans="1:11" hidden="1">
      <c r="A65" s="87">
        <v>2</v>
      </c>
      <c r="B65" s="88">
        <f>LOOKUP(A65,Seznamy!$A$3:$A$38,Seznamy!$B$3:$B$38)</f>
        <v>109001</v>
      </c>
      <c r="C65" s="89" t="str">
        <f>LOOKUP(A65,Seznamy!$A$3:$A$38,Seznamy!$C$3:$C$38)</f>
        <v>Ostrava</v>
      </c>
      <c r="D65" s="90">
        <f>LOOKUP(A65,Seznamy!$A$3:$A$38,Seznamy!$F$3:$F$38)</f>
        <v>7208</v>
      </c>
      <c r="E65" s="90">
        <f>LOOKUP(A65,Seznamy!$A$3:$A$38,Seznamy!$G$3:$G$38)</f>
        <v>113746</v>
      </c>
      <c r="F65" s="91">
        <f>LOOKUP(A65,Seznamy!$A$3:$A$38,Seznamy!$J$3:$J$38)</f>
        <v>60</v>
      </c>
      <c r="G65" s="91">
        <v>15</v>
      </c>
      <c r="H65" s="89" t="str">
        <f>LOOKUP(G65,Komplexní!$A$40:$A$82,Komplexní!$B$40:$B$82)</f>
        <v>Opavská lesní a.s.</v>
      </c>
      <c r="I65" s="92">
        <f t="array" ref="I65">SUM(IF((Komplexní!$A$3:$A$38=A65)*(Komplexní!$D$1:$AJ$1=G65),Komplexní!$D$3:$AJ$38))</f>
        <v>0</v>
      </c>
      <c r="J65" s="116" t="str">
        <f>IF(I65=0,"",I65)</f>
        <v/>
      </c>
      <c r="K65" s="93" t="str">
        <f>IF(I65=MIN($J$53:$J$102),1,"")</f>
        <v/>
      </c>
    </row>
    <row r="66" spans="1:11" hidden="1">
      <c r="A66" s="87">
        <v>2</v>
      </c>
      <c r="B66" s="88">
        <f>LOOKUP(A66,Seznamy!$A$3:$A$38,Seznamy!$B$3:$B$38)</f>
        <v>109001</v>
      </c>
      <c r="C66" s="89" t="str">
        <f>LOOKUP(A66,Seznamy!$A$3:$A$38,Seznamy!$C$3:$C$38)</f>
        <v>Ostrava</v>
      </c>
      <c r="D66" s="90">
        <f>LOOKUP(A66,Seznamy!$A$3:$A$38,Seznamy!$F$3:$F$38)</f>
        <v>7208</v>
      </c>
      <c r="E66" s="90">
        <f>LOOKUP(A66,Seznamy!$A$3:$A$38,Seznamy!$G$3:$G$38)</f>
        <v>113746</v>
      </c>
      <c r="F66" s="91">
        <f>LOOKUP(A66,Seznamy!$A$3:$A$38,Seznamy!$J$3:$J$38)</f>
        <v>60</v>
      </c>
      <c r="G66" s="91">
        <v>17</v>
      </c>
      <c r="H66" s="89" t="str">
        <f>LOOKUP(G66,Komplexní!$A$40:$A$82,Komplexní!$B$40:$B$82)</f>
        <v>Drevo-Málek s.r.o.</v>
      </c>
      <c r="I66" s="92">
        <f t="array" ref="I66">SUM(IF((Komplexní!$A$3:$A$38=A66)*(Komplexní!$D$1:$AJ$1=G66),Komplexní!$D$3:$AJ$38))</f>
        <v>0</v>
      </c>
      <c r="J66" s="116" t="str">
        <f>IF(I66=0,"",I66)</f>
        <v/>
      </c>
      <c r="K66" s="93" t="str">
        <f>IF(I66=MIN($J$53:$J$102),1,"")</f>
        <v/>
      </c>
    </row>
    <row r="67" spans="1:11" hidden="1">
      <c r="A67" s="87">
        <v>2</v>
      </c>
      <c r="B67" s="88">
        <f>LOOKUP(A67,Seznamy!$A$3:$A$38,Seznamy!$B$3:$B$38)</f>
        <v>109001</v>
      </c>
      <c r="C67" s="89" t="str">
        <f>LOOKUP(A67,Seznamy!$A$3:$A$38,Seznamy!$C$3:$C$38)</f>
        <v>Ostrava</v>
      </c>
      <c r="D67" s="90">
        <f>LOOKUP(A67,Seznamy!$A$3:$A$38,Seznamy!$F$3:$F$38)</f>
        <v>7208</v>
      </c>
      <c r="E67" s="90">
        <f>LOOKUP(A67,Seznamy!$A$3:$A$38,Seznamy!$G$3:$G$38)</f>
        <v>113746</v>
      </c>
      <c r="F67" s="91">
        <f>LOOKUP(A67,Seznamy!$A$3:$A$38,Seznamy!$J$3:$J$38)</f>
        <v>60</v>
      </c>
      <c r="G67" s="91">
        <v>18</v>
      </c>
      <c r="H67" s="89" t="str">
        <f>LOOKUP(G67,Komplexní!$A$40:$A$82,Komplexní!$B$40:$B$82)</f>
        <v>Lesní společnost Bečov, s.r.o.</v>
      </c>
      <c r="I67" s="92">
        <f t="array" ref="I67">SUM(IF((Komplexní!$A$3:$A$38=A67)*(Komplexní!$D$1:$AJ$1=G67),Komplexní!$D$3:$AJ$38))</f>
        <v>0</v>
      </c>
      <c r="J67" s="116" t="str">
        <f>IF(I67=0,"",I67)</f>
        <v/>
      </c>
      <c r="K67" s="93" t="str">
        <f>IF(I67=MIN($J$53:$J$102),1,"")</f>
        <v/>
      </c>
    </row>
    <row r="68" spans="1:11" hidden="1">
      <c r="A68" s="87">
        <v>2</v>
      </c>
      <c r="B68" s="88">
        <f>LOOKUP(A68,Seznamy!$A$3:$A$38,Seznamy!$B$3:$B$38)</f>
        <v>109001</v>
      </c>
      <c r="C68" s="89" t="str">
        <f>LOOKUP(A68,Seznamy!$A$3:$A$38,Seznamy!$C$3:$C$38)</f>
        <v>Ostrava</v>
      </c>
      <c r="D68" s="90">
        <f>LOOKUP(A68,Seznamy!$A$3:$A$38,Seznamy!$F$3:$F$38)</f>
        <v>7208</v>
      </c>
      <c r="E68" s="90">
        <f>LOOKUP(A68,Seznamy!$A$3:$A$38,Seznamy!$G$3:$G$38)</f>
        <v>113746</v>
      </c>
      <c r="F68" s="91">
        <f>LOOKUP(A68,Seznamy!$A$3:$A$38,Seznamy!$J$3:$J$38)</f>
        <v>60</v>
      </c>
      <c r="G68" s="91">
        <v>19</v>
      </c>
      <c r="H68" s="89" t="str">
        <f>LOOKUP(G68,Komplexní!$A$40:$A$82,Komplexní!$B$40:$B$82)</f>
        <v>SOLITERA spol. s r.o.</v>
      </c>
      <c r="I68" s="92">
        <f t="array" ref="I68">SUM(IF((Komplexní!$A$3:$A$38=A68)*(Komplexní!$D$1:$AJ$1=G68),Komplexní!$D$3:$AJ$38))</f>
        <v>0</v>
      </c>
      <c r="J68" s="116" t="str">
        <f>IF(I68=0,"",I68)</f>
        <v/>
      </c>
      <c r="K68" s="93" t="str">
        <f>IF(I68=MIN($J$53:$J$102),1,"")</f>
        <v/>
      </c>
    </row>
    <row r="69" spans="1:11" hidden="1">
      <c r="A69" s="87">
        <v>2</v>
      </c>
      <c r="B69" s="88">
        <f>LOOKUP(A69,Seznamy!$A$3:$A$38,Seznamy!$B$3:$B$38)</f>
        <v>109001</v>
      </c>
      <c r="C69" s="89" t="str">
        <f>LOOKUP(A69,Seznamy!$A$3:$A$38,Seznamy!$C$3:$C$38)</f>
        <v>Ostrava</v>
      </c>
      <c r="D69" s="90">
        <f>LOOKUP(A69,Seznamy!$A$3:$A$38,Seznamy!$F$3:$F$38)</f>
        <v>7208</v>
      </c>
      <c r="E69" s="90">
        <f>LOOKUP(A69,Seznamy!$A$3:$A$38,Seznamy!$G$3:$G$38)</f>
        <v>113746</v>
      </c>
      <c r="F69" s="91">
        <f>LOOKUP(A69,Seznamy!$A$3:$A$38,Seznamy!$J$3:$J$38)</f>
        <v>60</v>
      </c>
      <c r="G69" s="91">
        <v>20</v>
      </c>
      <c r="H69" s="89" t="str">
        <f>LOOKUP(G69,Komplexní!$A$40:$A$82,Komplexní!$B$40:$B$82)</f>
        <v>Lesy Beskydy, a.s.</v>
      </c>
      <c r="I69" s="92">
        <f t="array" ref="I69">SUM(IF((Komplexní!$A$3:$A$38=A69)*(Komplexní!$D$1:$AJ$1=G69),Komplexní!$D$3:$AJ$38))</f>
        <v>0</v>
      </c>
      <c r="J69" s="116" t="str">
        <f>IF(I69=0,"",I69)</f>
        <v/>
      </c>
      <c r="K69" s="93" t="str">
        <f>IF(I69=MIN($J$53:$J$102),1,"")</f>
        <v/>
      </c>
    </row>
    <row r="70" spans="1:11" hidden="1">
      <c r="A70" s="87">
        <v>2</v>
      </c>
      <c r="B70" s="88">
        <f>LOOKUP(A70,Seznamy!$A$3:$A$38,Seznamy!$B$3:$B$38)</f>
        <v>109001</v>
      </c>
      <c r="C70" s="89" t="str">
        <f>LOOKUP(A70,Seznamy!$A$3:$A$38,Seznamy!$C$3:$C$38)</f>
        <v>Ostrava</v>
      </c>
      <c r="D70" s="90">
        <f>LOOKUP(A70,Seznamy!$A$3:$A$38,Seznamy!$F$3:$F$38)</f>
        <v>7208</v>
      </c>
      <c r="E70" s="90">
        <f>LOOKUP(A70,Seznamy!$A$3:$A$38,Seznamy!$G$3:$G$38)</f>
        <v>113746</v>
      </c>
      <c r="F70" s="91">
        <f>LOOKUP(A70,Seznamy!$A$3:$A$38,Seznamy!$J$3:$J$38)</f>
        <v>60</v>
      </c>
      <c r="G70" s="91">
        <v>21</v>
      </c>
      <c r="H70" s="89" t="str">
        <f>LOOKUP(G70,Komplexní!$A$40:$A$82,Komplexní!$B$40:$B$82)</f>
        <v>Triumfa Energo s.r.o.</v>
      </c>
      <c r="I70" s="92">
        <f t="array" ref="I70">SUM(IF((Komplexní!$A$3:$A$38=A70)*(Komplexní!$D$1:$AJ$1=G70),Komplexní!$D$3:$AJ$38))</f>
        <v>0</v>
      </c>
      <c r="J70" s="116" t="str">
        <f>IF(I70=0,"",I70)</f>
        <v/>
      </c>
      <c r="K70" s="93" t="str">
        <f>IF(I70=MIN($J$53:$J$102),1,"")</f>
        <v/>
      </c>
    </row>
    <row r="71" spans="1:11" hidden="1">
      <c r="A71" s="87">
        <v>2</v>
      </c>
      <c r="B71" s="88">
        <f>LOOKUP(A71,Seznamy!$A$3:$A$38,Seznamy!$B$3:$B$38)</f>
        <v>109001</v>
      </c>
      <c r="C71" s="89" t="str">
        <f>LOOKUP(A71,Seznamy!$A$3:$A$38,Seznamy!$C$3:$C$38)</f>
        <v>Ostrava</v>
      </c>
      <c r="D71" s="90">
        <f>LOOKUP(A71,Seznamy!$A$3:$A$38,Seznamy!$F$3:$F$38)</f>
        <v>7208</v>
      </c>
      <c r="E71" s="90">
        <f>LOOKUP(A71,Seznamy!$A$3:$A$38,Seznamy!$G$3:$G$38)</f>
        <v>113746</v>
      </c>
      <c r="F71" s="91">
        <f>LOOKUP(A71,Seznamy!$A$3:$A$38,Seznamy!$J$3:$J$38)</f>
        <v>60</v>
      </c>
      <c r="G71" s="91">
        <v>22</v>
      </c>
      <c r="H71" s="89" t="str">
        <f>LOOKUP(G71,Komplexní!$A$40:$A$82,Komplexní!$B$40:$B$82)</f>
        <v>Lesní společnost Ledeč nad Sázavou, a.s.</v>
      </c>
      <c r="I71" s="92">
        <f t="array" ref="I71">SUM(IF((Komplexní!$A$3:$A$38=A71)*(Komplexní!$D$1:$AJ$1=G71),Komplexní!$D$3:$AJ$38))</f>
        <v>0</v>
      </c>
      <c r="J71" s="116" t="str">
        <f>IF(I71=0,"",I71)</f>
        <v/>
      </c>
      <c r="K71" s="93" t="str">
        <f>IF(I71=MIN($J$53:$J$102),1,"")</f>
        <v/>
      </c>
    </row>
    <row r="72" spans="1:11" hidden="1">
      <c r="A72" s="87">
        <v>2</v>
      </c>
      <c r="B72" s="88">
        <f>LOOKUP(A72,Seznamy!$A$3:$A$38,Seznamy!$B$3:$B$38)</f>
        <v>109001</v>
      </c>
      <c r="C72" s="89" t="str">
        <f>LOOKUP(A72,Seznamy!$A$3:$A$38,Seznamy!$C$3:$C$38)</f>
        <v>Ostrava</v>
      </c>
      <c r="D72" s="90">
        <f>LOOKUP(A72,Seznamy!$A$3:$A$38,Seznamy!$F$3:$F$38)</f>
        <v>7208</v>
      </c>
      <c r="E72" s="90">
        <f>LOOKUP(A72,Seznamy!$A$3:$A$38,Seznamy!$G$3:$G$38)</f>
        <v>113746</v>
      </c>
      <c r="F72" s="91">
        <f>LOOKUP(A72,Seznamy!$A$3:$A$38,Seznamy!$J$3:$J$38)</f>
        <v>60</v>
      </c>
      <c r="G72" s="91">
        <v>23</v>
      </c>
      <c r="H72" s="89" t="str">
        <f>LOOKUP(G72,Komplexní!$A$40:$A$82,Komplexní!$B$40:$B$82)</f>
        <v>Pradědský lesní závod, a.s.</v>
      </c>
      <c r="I72" s="92">
        <f t="array" ref="I72">SUM(IF((Komplexní!$A$3:$A$38=A72)*(Komplexní!$D$1:$AJ$1=G72),Komplexní!$D$3:$AJ$38))</f>
        <v>0</v>
      </c>
      <c r="J72" s="116" t="str">
        <f>IF(I72=0,"",I72)</f>
        <v/>
      </c>
      <c r="K72" s="93" t="str">
        <f>IF(I72=MIN($J$53:$J$102),1,"")</f>
        <v/>
      </c>
    </row>
    <row r="73" spans="1:11" hidden="1">
      <c r="A73" s="87">
        <v>2</v>
      </c>
      <c r="B73" s="88">
        <f>LOOKUP(A73,Seznamy!$A$3:$A$38,Seznamy!$B$3:$B$38)</f>
        <v>109001</v>
      </c>
      <c r="C73" s="89" t="str">
        <f>LOOKUP(A73,Seznamy!$A$3:$A$38,Seznamy!$C$3:$C$38)</f>
        <v>Ostrava</v>
      </c>
      <c r="D73" s="90">
        <f>LOOKUP(A73,Seznamy!$A$3:$A$38,Seznamy!$F$3:$F$38)</f>
        <v>7208</v>
      </c>
      <c r="E73" s="90">
        <f>LOOKUP(A73,Seznamy!$A$3:$A$38,Seznamy!$G$3:$G$38)</f>
        <v>113746</v>
      </c>
      <c r="F73" s="91">
        <f>LOOKUP(A73,Seznamy!$A$3:$A$38,Seznamy!$J$3:$J$38)</f>
        <v>60</v>
      </c>
      <c r="G73" s="91">
        <v>24</v>
      </c>
      <c r="H73" s="89" t="str">
        <f>LOOKUP(G73,Komplexní!$A$40:$A$82,Komplexní!$B$40:$B$82)</f>
        <v>JACER - CZ a.s.</v>
      </c>
      <c r="I73" s="92">
        <f t="array" ref="I73">SUM(IF((Komplexní!$A$3:$A$38=A73)*(Komplexní!$D$1:$AJ$1=G73),Komplexní!$D$3:$AJ$38))</f>
        <v>0</v>
      </c>
      <c r="J73" s="116" t="str">
        <f>IF(I73=0,"",I73)</f>
        <v/>
      </c>
      <c r="K73" s="93" t="str">
        <f>IF(I73=MIN($J$53:$J$102),1,"")</f>
        <v/>
      </c>
    </row>
    <row r="74" spans="1:11" hidden="1">
      <c r="A74" s="87">
        <v>2</v>
      </c>
      <c r="B74" s="88">
        <f>LOOKUP(A74,Seznamy!$A$3:$A$38,Seznamy!$B$3:$B$38)</f>
        <v>109001</v>
      </c>
      <c r="C74" s="89" t="str">
        <f>LOOKUP(A74,Seznamy!$A$3:$A$38,Seznamy!$C$3:$C$38)</f>
        <v>Ostrava</v>
      </c>
      <c r="D74" s="90">
        <f>LOOKUP(A74,Seznamy!$A$3:$A$38,Seznamy!$F$3:$F$38)</f>
        <v>7208</v>
      </c>
      <c r="E74" s="90">
        <f>LOOKUP(A74,Seznamy!$A$3:$A$38,Seznamy!$G$3:$G$38)</f>
        <v>113746</v>
      </c>
      <c r="F74" s="91">
        <f>LOOKUP(A74,Seznamy!$A$3:$A$38,Seznamy!$J$3:$J$38)</f>
        <v>60</v>
      </c>
      <c r="G74" s="91">
        <v>25</v>
      </c>
      <c r="H74" s="89" t="str">
        <f>LOOKUP(G74,Komplexní!$A$40:$A$82,Komplexní!$B$40:$B$82)</f>
        <v>KATR a.s.</v>
      </c>
      <c r="I74" s="92">
        <f t="array" ref="I74">SUM(IF((Komplexní!$A$3:$A$38=A74)*(Komplexní!$D$1:$AJ$1=G74),Komplexní!$D$3:$AJ$38))</f>
        <v>0</v>
      </c>
      <c r="J74" s="116" t="str">
        <f>IF(I74=0,"",I74)</f>
        <v/>
      </c>
      <c r="K74" s="93" t="str">
        <f>IF(I74=MIN($J$53:$J$102),1,"")</f>
        <v/>
      </c>
    </row>
    <row r="75" spans="1:11" hidden="1">
      <c r="A75" s="87">
        <v>2</v>
      </c>
      <c r="B75" s="88">
        <f>LOOKUP(A75,Seznamy!$A$3:$A$38,Seznamy!$B$3:$B$38)</f>
        <v>109001</v>
      </c>
      <c r="C75" s="89" t="str">
        <f>LOOKUP(A75,Seznamy!$A$3:$A$38,Seznamy!$C$3:$C$38)</f>
        <v>Ostrava</v>
      </c>
      <c r="D75" s="90">
        <f>LOOKUP(A75,Seznamy!$A$3:$A$38,Seznamy!$F$3:$F$38)</f>
        <v>7208</v>
      </c>
      <c r="E75" s="90">
        <f>LOOKUP(A75,Seznamy!$A$3:$A$38,Seznamy!$G$3:$G$38)</f>
        <v>113746</v>
      </c>
      <c r="F75" s="91">
        <f>LOOKUP(A75,Seznamy!$A$3:$A$38,Seznamy!$J$3:$J$38)</f>
        <v>60</v>
      </c>
      <c r="G75" s="91">
        <v>26</v>
      </c>
      <c r="H75" s="89" t="str">
        <f>LOOKUP(G75,Komplexní!$A$40:$A$82,Komplexní!$B$40:$B$82)</f>
        <v>DEBLICE - lesy s.r.o.</v>
      </c>
      <c r="I75" s="92">
        <f t="array" ref="I75">SUM(IF((Komplexní!$A$3:$A$38=A75)*(Komplexní!$D$1:$AJ$1=G75),Komplexní!$D$3:$AJ$38))</f>
        <v>0</v>
      </c>
      <c r="J75" s="116" t="str">
        <f>IF(I75=0,"",I75)</f>
        <v/>
      </c>
      <c r="K75" s="93" t="str">
        <f>IF(I75=MIN($J$53:$J$102),1,"")</f>
        <v/>
      </c>
    </row>
    <row r="76" spans="1:11" hidden="1">
      <c r="A76" s="87">
        <v>2</v>
      </c>
      <c r="B76" s="88">
        <f>LOOKUP(A76,Seznamy!$A$3:$A$38,Seznamy!$B$3:$B$38)</f>
        <v>109001</v>
      </c>
      <c r="C76" s="89" t="str">
        <f>LOOKUP(A76,Seznamy!$A$3:$A$38,Seznamy!$C$3:$C$38)</f>
        <v>Ostrava</v>
      </c>
      <c r="D76" s="90">
        <f>LOOKUP(A76,Seznamy!$A$3:$A$38,Seznamy!$F$3:$F$38)</f>
        <v>7208</v>
      </c>
      <c r="E76" s="90">
        <f>LOOKUP(A76,Seznamy!$A$3:$A$38,Seznamy!$G$3:$G$38)</f>
        <v>113746</v>
      </c>
      <c r="F76" s="91">
        <f>LOOKUP(A76,Seznamy!$A$3:$A$38,Seznamy!$J$3:$J$38)</f>
        <v>60</v>
      </c>
      <c r="G76" s="91">
        <v>27</v>
      </c>
      <c r="H76" s="89">
        <f>LOOKUP(G76,Komplexní!$A$40:$A$82,Komplexní!$B$40:$B$82)</f>
        <v>0</v>
      </c>
      <c r="I76" s="92">
        <f t="array" ref="I76">SUM(IF((Komplexní!$A$3:$A$38=A76)*(Komplexní!$D$1:$AJ$1=G76),Komplexní!$D$3:$AJ$38))</f>
        <v>0</v>
      </c>
      <c r="J76" s="116" t="str">
        <f>IF(I76=0,"",I76)</f>
        <v/>
      </c>
      <c r="K76" s="93" t="str">
        <f>IF(I76=MIN($J$53:$J$102),1,"")</f>
        <v/>
      </c>
    </row>
    <row r="77" spans="1:11" hidden="1">
      <c r="A77" s="87">
        <v>2</v>
      </c>
      <c r="B77" s="88">
        <f>LOOKUP(A77,Seznamy!$A$3:$A$38,Seznamy!$B$3:$B$38)</f>
        <v>109001</v>
      </c>
      <c r="C77" s="89" t="str">
        <f>LOOKUP(A77,Seznamy!$A$3:$A$38,Seznamy!$C$3:$C$38)</f>
        <v>Ostrava</v>
      </c>
      <c r="D77" s="90">
        <f>LOOKUP(A77,Seznamy!$A$3:$A$38,Seznamy!$F$3:$F$38)</f>
        <v>7208</v>
      </c>
      <c r="E77" s="90">
        <f>LOOKUP(A77,Seznamy!$A$3:$A$38,Seznamy!$G$3:$G$38)</f>
        <v>113746</v>
      </c>
      <c r="F77" s="91">
        <f>LOOKUP(A77,Seznamy!$A$3:$A$38,Seznamy!$J$3:$J$38)</f>
        <v>60</v>
      </c>
      <c r="G77" s="91">
        <v>28</v>
      </c>
      <c r="H77" s="89">
        <f>LOOKUP(G77,Komplexní!$A$40:$A$82,Komplexní!$B$40:$B$82)</f>
        <v>0</v>
      </c>
      <c r="I77" s="92">
        <f t="array" ref="I77">SUM(IF((Komplexní!$A$3:$A$38=A77)*(Komplexní!$D$1:$AJ$1=G77),Komplexní!$D$3:$AJ$38))</f>
        <v>0</v>
      </c>
      <c r="J77" s="116" t="str">
        <f>IF(I77=0,"",I77)</f>
        <v/>
      </c>
      <c r="K77" s="93" t="str">
        <f>IF(I77=MIN($J$53:$J$102),1,"")</f>
        <v/>
      </c>
    </row>
    <row r="78" spans="1:11" hidden="1">
      <c r="A78" s="87">
        <v>2</v>
      </c>
      <c r="B78" s="88">
        <f>LOOKUP(A78,Seznamy!$A$3:$A$38,Seznamy!$B$3:$B$38)</f>
        <v>109001</v>
      </c>
      <c r="C78" s="89" t="str">
        <f>LOOKUP(A78,Seznamy!$A$3:$A$38,Seznamy!$C$3:$C$38)</f>
        <v>Ostrava</v>
      </c>
      <c r="D78" s="90">
        <f>LOOKUP(A78,Seznamy!$A$3:$A$38,Seznamy!$F$3:$F$38)</f>
        <v>7208</v>
      </c>
      <c r="E78" s="90">
        <f>LOOKUP(A78,Seznamy!$A$3:$A$38,Seznamy!$G$3:$G$38)</f>
        <v>113746</v>
      </c>
      <c r="F78" s="91">
        <f>LOOKUP(A78,Seznamy!$A$3:$A$38,Seznamy!$J$3:$J$38)</f>
        <v>60</v>
      </c>
      <c r="G78" s="91">
        <v>29</v>
      </c>
      <c r="H78" s="89">
        <f>LOOKUP(G78,Komplexní!$A$40:$A$82,Komplexní!$B$40:$B$82)</f>
        <v>0</v>
      </c>
      <c r="I78" s="92">
        <f t="array" ref="I78">SUM(IF((Komplexní!$A$3:$A$38=A78)*(Komplexní!$D$1:$AJ$1=G78),Komplexní!$D$3:$AJ$38))</f>
        <v>0</v>
      </c>
      <c r="J78" s="116" t="str">
        <f>IF(I78=0,"",I78)</f>
        <v/>
      </c>
      <c r="K78" s="93" t="str">
        <f>IF(I78=MIN($J$53:$J$102),1,"")</f>
        <v/>
      </c>
    </row>
    <row r="79" spans="1:11" hidden="1">
      <c r="A79" s="87">
        <v>2</v>
      </c>
      <c r="B79" s="88">
        <f>LOOKUP(A79,Seznamy!$A$3:$A$38,Seznamy!$B$3:$B$38)</f>
        <v>109001</v>
      </c>
      <c r="C79" s="89" t="str">
        <f>LOOKUP(A79,Seznamy!$A$3:$A$38,Seznamy!$C$3:$C$38)</f>
        <v>Ostrava</v>
      </c>
      <c r="D79" s="90">
        <f>LOOKUP(A79,Seznamy!$A$3:$A$38,Seznamy!$F$3:$F$38)</f>
        <v>7208</v>
      </c>
      <c r="E79" s="90">
        <f>LOOKUP(A79,Seznamy!$A$3:$A$38,Seznamy!$G$3:$G$38)</f>
        <v>113746</v>
      </c>
      <c r="F79" s="91">
        <f>LOOKUP(A79,Seznamy!$A$3:$A$38,Seznamy!$J$3:$J$38)</f>
        <v>60</v>
      </c>
      <c r="G79" s="91">
        <v>30</v>
      </c>
      <c r="H79" s="89">
        <f>LOOKUP(G79,Komplexní!$A$40:$A$82,Komplexní!$B$40:$B$82)</f>
        <v>0</v>
      </c>
      <c r="I79" s="92">
        <f t="array" ref="I79">SUM(IF((Komplexní!$A$3:$A$38=A79)*(Komplexní!$D$1:$AJ$1=G79),Komplexní!$D$3:$AJ$38))</f>
        <v>0</v>
      </c>
      <c r="J79" s="116" t="str">
        <f>IF(I79=0,"",I79)</f>
        <v/>
      </c>
      <c r="K79" s="93" t="str">
        <f>IF(I79=MIN($J$53:$J$102),1,"")</f>
        <v/>
      </c>
    </row>
    <row r="80" spans="1:11" hidden="1">
      <c r="A80" s="87">
        <v>2</v>
      </c>
      <c r="B80" s="88">
        <f>LOOKUP(A80,Seznamy!$A$3:$A$38,Seznamy!$B$3:$B$38)</f>
        <v>109001</v>
      </c>
      <c r="C80" s="89" t="str">
        <f>LOOKUP(A80,Seznamy!$A$3:$A$38,Seznamy!$C$3:$C$38)</f>
        <v>Ostrava</v>
      </c>
      <c r="D80" s="90">
        <f>LOOKUP(A80,Seznamy!$A$3:$A$38,Seznamy!$F$3:$F$38)</f>
        <v>7208</v>
      </c>
      <c r="E80" s="90">
        <f>LOOKUP(A80,Seznamy!$A$3:$A$38,Seznamy!$G$3:$G$38)</f>
        <v>113746</v>
      </c>
      <c r="F80" s="91">
        <f>LOOKUP(A80,Seznamy!$A$3:$A$38,Seznamy!$J$3:$J$38)</f>
        <v>60</v>
      </c>
      <c r="G80" s="91">
        <v>31</v>
      </c>
      <c r="H80" s="89">
        <f>LOOKUP(G80,Komplexní!$A$40:$A$82,Komplexní!$B$40:$B$82)</f>
        <v>0</v>
      </c>
      <c r="I80" s="92">
        <f t="array" ref="I80">SUM(IF((Komplexní!$A$3:$A$38=A80)*(Komplexní!$D$1:$AJ$1=G80),Komplexní!$D$3:$AJ$38))</f>
        <v>0</v>
      </c>
      <c r="J80" s="116" t="str">
        <f>IF(I80=0,"",I80)</f>
        <v/>
      </c>
      <c r="K80" s="93" t="str">
        <f>IF(I80=MIN($J$53:$J$102),1,"")</f>
        <v/>
      </c>
    </row>
    <row r="81" spans="1:11" hidden="1">
      <c r="A81" s="87">
        <v>2</v>
      </c>
      <c r="B81" s="88">
        <f>LOOKUP(A81,Seznamy!$A$3:$A$38,Seznamy!$B$3:$B$38)</f>
        <v>109001</v>
      </c>
      <c r="C81" s="89" t="str">
        <f>LOOKUP(A81,Seznamy!$A$3:$A$38,Seznamy!$C$3:$C$38)</f>
        <v>Ostrava</v>
      </c>
      <c r="D81" s="90">
        <f>LOOKUP(A81,Seznamy!$A$3:$A$38,Seznamy!$F$3:$F$38)</f>
        <v>7208</v>
      </c>
      <c r="E81" s="90">
        <f>LOOKUP(A81,Seznamy!$A$3:$A$38,Seznamy!$G$3:$G$38)</f>
        <v>113746</v>
      </c>
      <c r="F81" s="91">
        <f>LOOKUP(A81,Seznamy!$A$3:$A$38,Seznamy!$J$3:$J$38)</f>
        <v>60</v>
      </c>
      <c r="G81" s="91">
        <v>32</v>
      </c>
      <c r="H81" s="89">
        <f>LOOKUP(G81,Komplexní!$A$40:$A$82,Komplexní!$B$40:$B$82)</f>
        <v>0</v>
      </c>
      <c r="I81" s="92">
        <f t="array" ref="I81">SUM(IF((Komplexní!$A$3:$A$38=A81)*(Komplexní!$D$1:$AJ$1=G81),Komplexní!$D$3:$AJ$38))</f>
        <v>0</v>
      </c>
      <c r="J81" s="116" t="str">
        <f>IF(I81=0,"",I81)</f>
        <v/>
      </c>
      <c r="K81" s="93" t="str">
        <f>IF(I81=MIN($J$53:$J$102),1,"")</f>
        <v/>
      </c>
    </row>
    <row r="82" spans="1:11" hidden="1">
      <c r="A82" s="87">
        <v>2</v>
      </c>
      <c r="B82" s="88">
        <f>LOOKUP(A82,Seznamy!$A$3:$A$38,Seznamy!$B$3:$B$38)</f>
        <v>109001</v>
      </c>
      <c r="C82" s="89" t="str">
        <f>LOOKUP(A82,Seznamy!$A$3:$A$38,Seznamy!$C$3:$C$38)</f>
        <v>Ostrava</v>
      </c>
      <c r="D82" s="90">
        <f>LOOKUP(A82,Seznamy!$A$3:$A$38,Seznamy!$F$3:$F$38)</f>
        <v>7208</v>
      </c>
      <c r="E82" s="90">
        <f>LOOKUP(A82,Seznamy!$A$3:$A$38,Seznamy!$G$3:$G$38)</f>
        <v>113746</v>
      </c>
      <c r="F82" s="91">
        <f>LOOKUP(A82,Seznamy!$A$3:$A$38,Seznamy!$J$3:$J$38)</f>
        <v>60</v>
      </c>
      <c r="G82" s="91">
        <v>33</v>
      </c>
      <c r="H82" s="89">
        <f>LOOKUP(G82,Komplexní!$A$40:$A$82,Komplexní!$B$40:$B$82)</f>
        <v>0</v>
      </c>
      <c r="I82" s="92">
        <f t="array" ref="I82">SUM(IF((Komplexní!$A$3:$A$38=A82)*(Komplexní!$D$1:$AJ$1=G82),Komplexní!$D$3:$AJ$38))</f>
        <v>0</v>
      </c>
      <c r="J82" s="116" t="str">
        <f>IF(I82=0,"",I82)</f>
        <v/>
      </c>
      <c r="K82" s="93" t="str">
        <f>IF(I82=MIN($J$53:$J$102),1,"")</f>
        <v/>
      </c>
    </row>
    <row r="83" spans="1:11" hidden="1">
      <c r="A83" s="87">
        <v>2</v>
      </c>
      <c r="B83" s="88">
        <f>LOOKUP(A83,Seznamy!$A$3:$A$38,Seznamy!$B$3:$B$38)</f>
        <v>109001</v>
      </c>
      <c r="C83" s="89" t="str">
        <f>LOOKUP(A83,Seznamy!$A$3:$A$38,Seznamy!$C$3:$C$38)</f>
        <v>Ostrava</v>
      </c>
      <c r="D83" s="90">
        <f>LOOKUP(A83,Seznamy!$A$3:$A$38,Seznamy!$F$3:$F$38)</f>
        <v>7208</v>
      </c>
      <c r="E83" s="90">
        <f>LOOKUP(A83,Seznamy!$A$3:$A$38,Seznamy!$G$3:$G$38)</f>
        <v>113746</v>
      </c>
      <c r="F83" s="91">
        <f>LOOKUP(A83,Seznamy!$A$3:$A$38,Seznamy!$J$3:$J$38)</f>
        <v>60</v>
      </c>
      <c r="G83" s="91">
        <v>34</v>
      </c>
      <c r="H83" s="89">
        <f>LOOKUP(G83,Komplexní!$A$40:$A$82,Komplexní!$B$40:$B$82)</f>
        <v>0</v>
      </c>
      <c r="I83" s="92">
        <f t="array" ref="I83">SUM(IF((Komplexní!$A$3:$A$38=A83)*(Komplexní!$D$1:$AJ$1=G83),Komplexní!$D$3:$AJ$38))</f>
        <v>0</v>
      </c>
      <c r="J83" s="116" t="str">
        <f>IF(I83=0,"",I83)</f>
        <v/>
      </c>
      <c r="K83" s="93" t="str">
        <f>IF(I83=MIN($J$53:$J$102),1,"")</f>
        <v/>
      </c>
    </row>
    <row r="84" spans="1:11" hidden="1">
      <c r="A84" s="87">
        <v>2</v>
      </c>
      <c r="B84" s="88">
        <f>LOOKUP(A84,Seznamy!$A$3:$A$38,Seznamy!$B$3:$B$38)</f>
        <v>109001</v>
      </c>
      <c r="C84" s="89" t="str">
        <f>LOOKUP(A84,Seznamy!$A$3:$A$38,Seznamy!$C$3:$C$38)</f>
        <v>Ostrava</v>
      </c>
      <c r="D84" s="90">
        <f>LOOKUP(A84,Seznamy!$A$3:$A$38,Seznamy!$F$3:$F$38)</f>
        <v>7208</v>
      </c>
      <c r="E84" s="90">
        <f>LOOKUP(A84,Seznamy!$A$3:$A$38,Seznamy!$G$3:$G$38)</f>
        <v>113746</v>
      </c>
      <c r="F84" s="91">
        <f>LOOKUP(A84,Seznamy!$A$3:$A$38,Seznamy!$J$3:$J$38)</f>
        <v>60</v>
      </c>
      <c r="G84" s="91">
        <v>35</v>
      </c>
      <c r="H84" s="89">
        <f>LOOKUP(G84,Komplexní!$A$40:$A$82,Komplexní!$B$40:$B$82)</f>
        <v>0</v>
      </c>
      <c r="I84" s="92">
        <f t="array" ref="I84">SUM(IF((Komplexní!$A$3:$A$38=A84)*(Komplexní!$D$1:$AJ$1=G84),Komplexní!$D$3:$AJ$38))</f>
        <v>0</v>
      </c>
      <c r="J84" s="116" t="str">
        <f>IF(I84=0,"",I84)</f>
        <v/>
      </c>
      <c r="K84" s="93" t="str">
        <f>IF(I84=MIN($J$53:$J$102),1,"")</f>
        <v/>
      </c>
    </row>
    <row r="85" spans="1:11" hidden="1">
      <c r="A85" s="87">
        <v>2</v>
      </c>
      <c r="B85" s="88">
        <f>LOOKUP(A85,Seznamy!$A$3:$A$38,Seznamy!$B$3:$B$38)</f>
        <v>109001</v>
      </c>
      <c r="C85" s="89" t="str">
        <f>LOOKUP(A85,Seznamy!$A$3:$A$38,Seznamy!$C$3:$C$38)</f>
        <v>Ostrava</v>
      </c>
      <c r="D85" s="90">
        <f>LOOKUP(A85,Seznamy!$A$3:$A$38,Seznamy!$F$3:$F$38)</f>
        <v>7208</v>
      </c>
      <c r="E85" s="90">
        <f>LOOKUP(A85,Seznamy!$A$3:$A$38,Seznamy!$G$3:$G$38)</f>
        <v>113746</v>
      </c>
      <c r="F85" s="91">
        <f>LOOKUP(A85,Seznamy!$A$3:$A$38,Seznamy!$J$3:$J$38)</f>
        <v>60</v>
      </c>
      <c r="G85" s="91">
        <v>36</v>
      </c>
      <c r="H85" s="89">
        <f>LOOKUP(G85,Komplexní!$A$40:$A$82,Komplexní!$B$40:$B$82)</f>
        <v>0</v>
      </c>
      <c r="I85" s="92">
        <f t="array" ref="I85">SUM(IF((Komplexní!$A$3:$A$38=A85)*(Komplexní!$D$1:$AJ$1=G85),Komplexní!$D$3:$AJ$38))</f>
        <v>0</v>
      </c>
      <c r="J85" s="116" t="str">
        <f>IF(I85=0,"",I85)</f>
        <v/>
      </c>
      <c r="K85" s="93" t="str">
        <f>IF(I85=MIN($J$53:$J$102),1,"")</f>
        <v/>
      </c>
    </row>
    <row r="86" spans="1:11" hidden="1">
      <c r="A86" s="87">
        <v>2</v>
      </c>
      <c r="B86" s="88">
        <f>LOOKUP(A86,Seznamy!$A$3:$A$38,Seznamy!$B$3:$B$38)</f>
        <v>109001</v>
      </c>
      <c r="C86" s="89" t="str">
        <f>LOOKUP(A86,Seznamy!$A$3:$A$38,Seznamy!$C$3:$C$38)</f>
        <v>Ostrava</v>
      </c>
      <c r="D86" s="90">
        <f>LOOKUP(A86,Seznamy!$A$3:$A$38,Seznamy!$F$3:$F$38)</f>
        <v>7208</v>
      </c>
      <c r="E86" s="90">
        <f>LOOKUP(A86,Seznamy!$A$3:$A$38,Seznamy!$G$3:$G$38)</f>
        <v>113746</v>
      </c>
      <c r="F86" s="91">
        <f>LOOKUP(A86,Seznamy!$A$3:$A$38,Seznamy!$J$3:$J$38)</f>
        <v>60</v>
      </c>
      <c r="G86" s="91">
        <v>37</v>
      </c>
      <c r="H86" s="89">
        <f>LOOKUP(G86,Komplexní!$A$40:$A$82,Komplexní!$B$40:$B$82)</f>
        <v>0</v>
      </c>
      <c r="I86" s="92">
        <f t="array" ref="I86">SUM(IF((Komplexní!$A$3:$A$38=A86)*(Komplexní!$D$1:$AJ$1=G86),Komplexní!$D$3:$AJ$38))</f>
        <v>0</v>
      </c>
      <c r="J86" s="116" t="str">
        <f>IF(I86=0,"",I86)</f>
        <v/>
      </c>
      <c r="K86" s="93" t="str">
        <f>IF(I86=MIN($J$53:$J$102),1,"")</f>
        <v/>
      </c>
    </row>
    <row r="87" spans="1:11" hidden="1">
      <c r="A87" s="87">
        <v>2</v>
      </c>
      <c r="B87" s="88">
        <f>LOOKUP(A87,Seznamy!$A$3:$A$38,Seznamy!$B$3:$B$38)</f>
        <v>109001</v>
      </c>
      <c r="C87" s="89" t="str">
        <f>LOOKUP(A87,Seznamy!$A$3:$A$38,Seznamy!$C$3:$C$38)</f>
        <v>Ostrava</v>
      </c>
      <c r="D87" s="90">
        <f>LOOKUP(A87,Seznamy!$A$3:$A$38,Seznamy!$F$3:$F$38)</f>
        <v>7208</v>
      </c>
      <c r="E87" s="90">
        <f>LOOKUP(A87,Seznamy!$A$3:$A$38,Seznamy!$G$3:$G$38)</f>
        <v>113746</v>
      </c>
      <c r="F87" s="91">
        <f>LOOKUP(A87,Seznamy!$A$3:$A$38,Seznamy!$J$3:$J$38)</f>
        <v>60</v>
      </c>
      <c r="G87" s="91">
        <v>38</v>
      </c>
      <c r="H87" s="89">
        <f>LOOKUP(G87,Komplexní!$A$40:$A$82,Komplexní!$B$40:$B$82)</f>
        <v>0</v>
      </c>
      <c r="I87" s="92">
        <f t="array" ref="I87">SUM(IF((Komplexní!$A$3:$A$38=A87)*(Komplexní!$D$1:$AJ$1=G87),Komplexní!$D$3:$AJ$38))</f>
        <v>0</v>
      </c>
      <c r="J87" s="116" t="str">
        <f>IF(I87=0,"",I87)</f>
        <v/>
      </c>
      <c r="K87" s="93" t="str">
        <f>IF(I87=MIN($J$53:$J$102),1,"")</f>
        <v/>
      </c>
    </row>
    <row r="88" spans="1:11" hidden="1">
      <c r="A88" s="87">
        <v>2</v>
      </c>
      <c r="B88" s="88">
        <f>LOOKUP(A88,Seznamy!$A$3:$A$38,Seznamy!$B$3:$B$38)</f>
        <v>109001</v>
      </c>
      <c r="C88" s="89" t="str">
        <f>LOOKUP(A88,Seznamy!$A$3:$A$38,Seznamy!$C$3:$C$38)</f>
        <v>Ostrava</v>
      </c>
      <c r="D88" s="90">
        <f>LOOKUP(A88,Seznamy!$A$3:$A$38,Seznamy!$F$3:$F$38)</f>
        <v>7208</v>
      </c>
      <c r="E88" s="90">
        <f>LOOKUP(A88,Seznamy!$A$3:$A$38,Seznamy!$G$3:$G$38)</f>
        <v>113746</v>
      </c>
      <c r="F88" s="91">
        <f>LOOKUP(A88,Seznamy!$A$3:$A$38,Seznamy!$J$3:$J$38)</f>
        <v>60</v>
      </c>
      <c r="G88" s="91">
        <v>39</v>
      </c>
      <c r="H88" s="89">
        <f>LOOKUP(G88,Komplexní!$A$40:$A$82,Komplexní!$B$40:$B$82)</f>
        <v>0</v>
      </c>
      <c r="I88" s="92">
        <f t="array" ref="I88">SUM(IF((Komplexní!$A$3:$A$38=A88)*(Komplexní!$D$1:$AJ$1=G88),Komplexní!$D$3:$AJ$38))</f>
        <v>0</v>
      </c>
      <c r="J88" s="116" t="str">
        <f>IF(I88=0,"",I88)</f>
        <v/>
      </c>
      <c r="K88" s="93" t="str">
        <f>IF(I88=MIN($J$53:$J$102),1,"")</f>
        <v/>
      </c>
    </row>
    <row r="89" spans="1:11" hidden="1">
      <c r="A89" s="87">
        <v>2</v>
      </c>
      <c r="B89" s="88">
        <f>LOOKUP(A89,Seznamy!$A$3:$A$38,Seznamy!$B$3:$B$38)</f>
        <v>109001</v>
      </c>
      <c r="C89" s="89" t="str">
        <f>LOOKUP(A89,Seznamy!$A$3:$A$38,Seznamy!$C$3:$C$38)</f>
        <v>Ostrava</v>
      </c>
      <c r="D89" s="90">
        <f>LOOKUP(A89,Seznamy!$A$3:$A$38,Seznamy!$F$3:$F$38)</f>
        <v>7208</v>
      </c>
      <c r="E89" s="90">
        <f>LOOKUP(A89,Seznamy!$A$3:$A$38,Seznamy!$G$3:$G$38)</f>
        <v>113746</v>
      </c>
      <c r="F89" s="91">
        <f>LOOKUP(A89,Seznamy!$A$3:$A$38,Seznamy!$J$3:$J$38)</f>
        <v>60</v>
      </c>
      <c r="G89" s="91">
        <v>40</v>
      </c>
      <c r="H89" s="89">
        <f>LOOKUP(G89,Komplexní!$A$40:$A$82,Komplexní!$B$40:$B$82)</f>
        <v>0</v>
      </c>
      <c r="I89" s="92">
        <f t="array" ref="I89">SUM(IF((Komplexní!$A$3:$A$38=A89)*(Komplexní!$D$1:$AJ$1=G89),Komplexní!$D$3:$AJ$38))</f>
        <v>0</v>
      </c>
      <c r="J89" s="116" t="str">
        <f>IF(I89=0,"",I89)</f>
        <v/>
      </c>
      <c r="K89" s="93" t="str">
        <f>IF(I89=MIN($J$53:$J$102),1,"")</f>
        <v/>
      </c>
    </row>
    <row r="90" spans="1:11" hidden="1">
      <c r="A90" s="87">
        <v>2</v>
      </c>
      <c r="B90" s="88">
        <f>LOOKUP(A90,Seznamy!$A$3:$A$38,Seznamy!$B$3:$B$38)</f>
        <v>109001</v>
      </c>
      <c r="C90" s="89" t="str">
        <f>LOOKUP(A90,Seznamy!$A$3:$A$38,Seznamy!$C$3:$C$38)</f>
        <v>Ostrava</v>
      </c>
      <c r="D90" s="90">
        <f>LOOKUP(A90,Seznamy!$A$3:$A$38,Seznamy!$F$3:$F$38)</f>
        <v>7208</v>
      </c>
      <c r="E90" s="90">
        <f>LOOKUP(A90,Seznamy!$A$3:$A$38,Seznamy!$G$3:$G$38)</f>
        <v>113746</v>
      </c>
      <c r="F90" s="91">
        <f>LOOKUP(A90,Seznamy!$A$3:$A$38,Seznamy!$J$3:$J$38)</f>
        <v>60</v>
      </c>
      <c r="G90" s="91">
        <v>41</v>
      </c>
      <c r="H90" s="89">
        <f>LOOKUP(G90,Komplexní!$A$40:$A$82,Komplexní!$B$40:$B$82)</f>
        <v>0</v>
      </c>
      <c r="I90" s="92">
        <f t="array" ref="I90">SUM(IF((Komplexní!$A$3:$A$38=A90)*(Komplexní!$D$1:$AJ$1=G90),Komplexní!$D$3:$AJ$38))</f>
        <v>0</v>
      </c>
      <c r="J90" s="116" t="str">
        <f>IF(I90=0,"",I90)</f>
        <v/>
      </c>
      <c r="K90" s="93" t="str">
        <f>IF(I90=MIN($J$53:$J$102),1,"")</f>
        <v/>
      </c>
    </row>
    <row r="91" spans="1:11" hidden="1">
      <c r="A91" s="87">
        <v>2</v>
      </c>
      <c r="B91" s="88">
        <f>LOOKUP(A91,Seznamy!$A$3:$A$38,Seznamy!$B$3:$B$38)</f>
        <v>109001</v>
      </c>
      <c r="C91" s="89" t="str">
        <f>LOOKUP(A91,Seznamy!$A$3:$A$38,Seznamy!$C$3:$C$38)</f>
        <v>Ostrava</v>
      </c>
      <c r="D91" s="90">
        <f>LOOKUP(A91,Seznamy!$A$3:$A$38,Seznamy!$F$3:$F$38)</f>
        <v>7208</v>
      </c>
      <c r="E91" s="90">
        <f>LOOKUP(A91,Seznamy!$A$3:$A$38,Seznamy!$G$3:$G$38)</f>
        <v>113746</v>
      </c>
      <c r="F91" s="91">
        <f>LOOKUP(A91,Seznamy!$A$3:$A$38,Seznamy!$J$3:$J$38)</f>
        <v>60</v>
      </c>
      <c r="G91" s="91">
        <v>42</v>
      </c>
      <c r="H91" s="89">
        <f>LOOKUP(G91,Komplexní!$A$40:$A$82,Komplexní!$B$40:$B$82)</f>
        <v>0</v>
      </c>
      <c r="I91" s="92">
        <f t="array" ref="I91">SUM(IF((Komplexní!$A$3:$A$38=A91)*(Komplexní!$D$1:$AJ$1=G91),Komplexní!$D$3:$AJ$38))</f>
        <v>0</v>
      </c>
      <c r="J91" s="116" t="str">
        <f>IF(I91=0,"",I91)</f>
        <v/>
      </c>
      <c r="K91" s="93" t="str">
        <f>IF(I91=MIN($J$53:$J$102),1,"")</f>
        <v/>
      </c>
    </row>
    <row r="92" spans="1:11" hidden="1">
      <c r="A92" s="87">
        <v>2</v>
      </c>
      <c r="B92" s="88">
        <f>LOOKUP(A92,Seznamy!$A$3:$A$38,Seznamy!$B$3:$B$38)</f>
        <v>109001</v>
      </c>
      <c r="C92" s="89" t="str">
        <f>LOOKUP(A92,Seznamy!$A$3:$A$38,Seznamy!$C$3:$C$38)</f>
        <v>Ostrava</v>
      </c>
      <c r="D92" s="90">
        <f>LOOKUP(A92,Seznamy!$A$3:$A$38,Seznamy!$F$3:$F$38)</f>
        <v>7208</v>
      </c>
      <c r="E92" s="90">
        <f>LOOKUP(A92,Seznamy!$A$3:$A$38,Seznamy!$G$3:$G$38)</f>
        <v>113746</v>
      </c>
      <c r="F92" s="91">
        <f>LOOKUP(A92,Seznamy!$A$3:$A$38,Seznamy!$J$3:$J$38)</f>
        <v>60</v>
      </c>
      <c r="G92" s="91">
        <v>43</v>
      </c>
      <c r="H92" s="89">
        <f>LOOKUP(G92,Komplexní!$A$40:$A$82,Komplexní!$B$40:$B$82)</f>
        <v>0</v>
      </c>
      <c r="I92" s="92">
        <f t="array" ref="I92">SUM(IF((Komplexní!$A$3:$A$38=A92)*(Komplexní!$D$1:$AJ$1=G92),Komplexní!$D$3:$AJ$38))</f>
        <v>0</v>
      </c>
      <c r="J92" s="116" t="str">
        <f>IF(I92=0,"",I92)</f>
        <v/>
      </c>
      <c r="K92" s="93" t="str">
        <f>IF(I92=MIN($J$53:$J$102),1,"")</f>
        <v/>
      </c>
    </row>
    <row r="93" spans="1:11" hidden="1">
      <c r="A93" s="87">
        <v>2</v>
      </c>
      <c r="B93" s="88">
        <f>LOOKUP(A93,Seznamy!$A$3:$A$38,Seznamy!$B$3:$B$38)</f>
        <v>109001</v>
      </c>
      <c r="C93" s="89" t="str">
        <f>LOOKUP(A93,Seznamy!$A$3:$A$38,Seznamy!$C$3:$C$38)</f>
        <v>Ostrava</v>
      </c>
      <c r="D93" s="90">
        <f>LOOKUP(A93,Seznamy!$A$3:$A$38,Seznamy!$F$3:$F$38)</f>
        <v>7208</v>
      </c>
      <c r="E93" s="90">
        <f>LOOKUP(A93,Seznamy!$A$3:$A$38,Seznamy!$G$3:$G$38)</f>
        <v>113746</v>
      </c>
      <c r="F93" s="91">
        <f>LOOKUP(A93,Seznamy!$A$3:$A$38,Seznamy!$J$3:$J$38)</f>
        <v>60</v>
      </c>
      <c r="G93" s="91">
        <v>44</v>
      </c>
      <c r="H93" s="89">
        <f>LOOKUP(G93,Komplexní!$A$40:$A$82,Komplexní!$B$40:$B$82)</f>
        <v>0</v>
      </c>
      <c r="I93" s="92">
        <f t="array" ref="I93">SUM(IF((Komplexní!$A$3:$A$38=A93)*(Komplexní!$D$1:$AJ$1=G93),Komplexní!$D$3:$AJ$38))</f>
        <v>0</v>
      </c>
      <c r="J93" s="116" t="str">
        <f>IF(I93=0,"",I93)</f>
        <v/>
      </c>
      <c r="K93" s="93" t="str">
        <f>IF(I93=MIN($J$53:$J$102),1,"")</f>
        <v/>
      </c>
    </row>
    <row r="94" spans="1:11" hidden="1">
      <c r="A94" s="87">
        <v>2</v>
      </c>
      <c r="B94" s="88">
        <f>LOOKUP(A94,Seznamy!$A$3:$A$38,Seznamy!$B$3:$B$38)</f>
        <v>109001</v>
      </c>
      <c r="C94" s="89" t="str">
        <f>LOOKUP(A94,Seznamy!$A$3:$A$38,Seznamy!$C$3:$C$38)</f>
        <v>Ostrava</v>
      </c>
      <c r="D94" s="90">
        <f>LOOKUP(A94,Seznamy!$A$3:$A$38,Seznamy!$F$3:$F$38)</f>
        <v>7208</v>
      </c>
      <c r="E94" s="90">
        <f>LOOKUP(A94,Seznamy!$A$3:$A$38,Seznamy!$G$3:$G$38)</f>
        <v>113746</v>
      </c>
      <c r="F94" s="91">
        <f>LOOKUP(A94,Seznamy!$A$3:$A$38,Seznamy!$J$3:$J$38)</f>
        <v>60</v>
      </c>
      <c r="G94" s="91">
        <v>45</v>
      </c>
      <c r="H94" s="89">
        <f>LOOKUP(G94,Komplexní!$A$40:$A$82,Komplexní!$B$40:$B$82)</f>
        <v>0</v>
      </c>
      <c r="I94" s="92">
        <f t="array" ref="I94">SUM(IF((Komplexní!$A$3:$A$38=A94)*(Komplexní!$D$1:$AJ$1=G94),Komplexní!$D$3:$AJ$38))</f>
        <v>0</v>
      </c>
      <c r="J94" s="116" t="str">
        <f>IF(I94=0,"",I94)</f>
        <v/>
      </c>
      <c r="K94" s="93" t="str">
        <f>IF(I94=MIN($J$53:$J$102),1,"")</f>
        <v/>
      </c>
    </row>
    <row r="95" spans="1:11" hidden="1">
      <c r="A95" s="87">
        <v>2</v>
      </c>
      <c r="B95" s="88">
        <f>LOOKUP(A95,Seznamy!$A$3:$A$38,Seznamy!$B$3:$B$38)</f>
        <v>109001</v>
      </c>
      <c r="C95" s="89" t="str">
        <f>LOOKUP(A95,Seznamy!$A$3:$A$38,Seznamy!$C$3:$C$38)</f>
        <v>Ostrava</v>
      </c>
      <c r="D95" s="90">
        <f>LOOKUP(A95,Seznamy!$A$3:$A$38,Seznamy!$F$3:$F$38)</f>
        <v>7208</v>
      </c>
      <c r="E95" s="90">
        <f>LOOKUP(A95,Seznamy!$A$3:$A$38,Seznamy!$G$3:$G$38)</f>
        <v>113746</v>
      </c>
      <c r="F95" s="91">
        <f>LOOKUP(A95,Seznamy!$A$3:$A$38,Seznamy!$J$3:$J$38)</f>
        <v>60</v>
      </c>
      <c r="G95" s="91">
        <v>46</v>
      </c>
      <c r="H95" s="89">
        <f>LOOKUP(G95,Komplexní!$A$40:$A$82,Komplexní!$B$40:$B$82)</f>
        <v>0</v>
      </c>
      <c r="I95" s="92">
        <f t="array" ref="I95">SUM(IF((Komplexní!$A$3:$A$38=A95)*(Komplexní!$D$1:$AJ$1=G95),Komplexní!$D$3:$AJ$38))</f>
        <v>0</v>
      </c>
      <c r="J95" s="116" t="str">
        <f>IF(I95=0,"",I95)</f>
        <v/>
      </c>
      <c r="K95" s="93" t="str">
        <f>IF(I95=MIN($J$53:$J$102),1,"")</f>
        <v/>
      </c>
    </row>
    <row r="96" spans="1:11" hidden="1">
      <c r="A96" s="87">
        <v>2</v>
      </c>
      <c r="B96" s="88">
        <f>LOOKUP(A96,Seznamy!$A$3:$A$38,Seznamy!$B$3:$B$38)</f>
        <v>109001</v>
      </c>
      <c r="C96" s="89" t="str">
        <f>LOOKUP(A96,Seznamy!$A$3:$A$38,Seznamy!$C$3:$C$38)</f>
        <v>Ostrava</v>
      </c>
      <c r="D96" s="90">
        <f>LOOKUP(A96,Seznamy!$A$3:$A$38,Seznamy!$F$3:$F$38)</f>
        <v>7208</v>
      </c>
      <c r="E96" s="90">
        <f>LOOKUP(A96,Seznamy!$A$3:$A$38,Seznamy!$G$3:$G$38)</f>
        <v>113746</v>
      </c>
      <c r="F96" s="91">
        <f>LOOKUP(A96,Seznamy!$A$3:$A$38,Seznamy!$J$3:$J$38)</f>
        <v>60</v>
      </c>
      <c r="G96" s="91">
        <v>47</v>
      </c>
      <c r="H96" s="89">
        <f>LOOKUP(G96,Komplexní!$A$40:$A$82,Komplexní!$B$40:$B$82)</f>
        <v>0</v>
      </c>
      <c r="I96" s="92">
        <f t="array" ref="I96">SUM(IF((Komplexní!$A$3:$A$38=A96)*(Komplexní!$D$1:$AJ$1=G96),Komplexní!$D$3:$AJ$38))</f>
        <v>0</v>
      </c>
      <c r="J96" s="116" t="str">
        <f>IF(I96=0,"",I96)</f>
        <v/>
      </c>
      <c r="K96" s="93" t="str">
        <f>IF(I96=MIN($J$53:$J$102),1,"")</f>
        <v/>
      </c>
    </row>
    <row r="97" spans="1:11" hidden="1">
      <c r="A97" s="87">
        <v>2</v>
      </c>
      <c r="B97" s="88">
        <f>LOOKUP(A97,Seznamy!$A$3:$A$38,Seznamy!$B$3:$B$38)</f>
        <v>109001</v>
      </c>
      <c r="C97" s="89" t="str">
        <f>LOOKUP(A97,Seznamy!$A$3:$A$38,Seznamy!$C$3:$C$38)</f>
        <v>Ostrava</v>
      </c>
      <c r="D97" s="90">
        <f>LOOKUP(A97,Seznamy!$A$3:$A$38,Seznamy!$F$3:$F$38)</f>
        <v>7208</v>
      </c>
      <c r="E97" s="90">
        <f>LOOKUP(A97,Seznamy!$A$3:$A$38,Seznamy!$G$3:$G$38)</f>
        <v>113746</v>
      </c>
      <c r="F97" s="91">
        <f>LOOKUP(A97,Seznamy!$A$3:$A$38,Seznamy!$J$3:$J$38)</f>
        <v>60</v>
      </c>
      <c r="G97" s="91">
        <v>48</v>
      </c>
      <c r="H97" s="89">
        <f>LOOKUP(G97,Komplexní!$A$40:$A$82,Komplexní!$B$40:$B$82)</f>
        <v>0</v>
      </c>
      <c r="I97" s="92">
        <f t="array" ref="I97">SUM(IF((Komplexní!$A$3:$A$38=A97)*(Komplexní!$D$1:$AJ$1=G97),Komplexní!$D$3:$AJ$38))</f>
        <v>0</v>
      </c>
      <c r="J97" s="116" t="str">
        <f>IF(I97=0,"",I97)</f>
        <v/>
      </c>
      <c r="K97" s="93" t="str">
        <f>IF(I97=MIN($J$53:$J$102),1,"")</f>
        <v/>
      </c>
    </row>
    <row r="98" spans="1:11" hidden="1">
      <c r="A98" s="87">
        <v>2</v>
      </c>
      <c r="B98" s="88">
        <f>LOOKUP(A98,Seznamy!$A$3:$A$38,Seznamy!$B$3:$B$38)</f>
        <v>109001</v>
      </c>
      <c r="C98" s="89" t="str">
        <f>LOOKUP(A98,Seznamy!$A$3:$A$38,Seznamy!$C$3:$C$38)</f>
        <v>Ostrava</v>
      </c>
      <c r="D98" s="90">
        <f>LOOKUP(A98,Seznamy!$A$3:$A$38,Seznamy!$F$3:$F$38)</f>
        <v>7208</v>
      </c>
      <c r="E98" s="90">
        <f>LOOKUP(A98,Seznamy!$A$3:$A$38,Seznamy!$G$3:$G$38)</f>
        <v>113746</v>
      </c>
      <c r="F98" s="91">
        <f>LOOKUP(A98,Seznamy!$A$3:$A$38,Seznamy!$J$3:$J$38)</f>
        <v>60</v>
      </c>
      <c r="G98" s="91">
        <v>49</v>
      </c>
      <c r="H98" s="89">
        <f>LOOKUP(G98,Komplexní!$A$40:$A$82,Komplexní!$B$40:$B$82)</f>
        <v>0</v>
      </c>
      <c r="I98" s="92">
        <f t="array" ref="I98">SUM(IF((Komplexní!$A$3:$A$38=A98)*(Komplexní!$D$1:$AJ$1=G98),Komplexní!$D$3:$AJ$38))</f>
        <v>0</v>
      </c>
      <c r="J98" s="116" t="str">
        <f>IF(I98=0,"",I98)</f>
        <v/>
      </c>
      <c r="K98" s="93" t="str">
        <f>IF(I98=MIN($J$53:$J$102),1,"")</f>
        <v/>
      </c>
    </row>
    <row r="99" spans="1:11" hidden="1">
      <c r="A99" s="87">
        <v>2</v>
      </c>
      <c r="B99" s="88">
        <f>LOOKUP(A99,Seznamy!$A$3:$A$38,Seznamy!$B$3:$B$38)</f>
        <v>109001</v>
      </c>
      <c r="C99" s="89" t="str">
        <f>LOOKUP(A99,Seznamy!$A$3:$A$38,Seznamy!$C$3:$C$38)</f>
        <v>Ostrava</v>
      </c>
      <c r="D99" s="90">
        <f>LOOKUP(A99,Seznamy!$A$3:$A$38,Seznamy!$F$3:$F$38)</f>
        <v>7208</v>
      </c>
      <c r="E99" s="90">
        <f>LOOKUP(A99,Seznamy!$A$3:$A$38,Seznamy!$G$3:$G$38)</f>
        <v>113746</v>
      </c>
      <c r="F99" s="91">
        <f>LOOKUP(A99,Seznamy!$A$3:$A$38,Seznamy!$J$3:$J$38)</f>
        <v>60</v>
      </c>
      <c r="G99" s="91">
        <v>50</v>
      </c>
      <c r="H99" s="89">
        <f>LOOKUP(G99,Komplexní!$A$40:$A$82,Komplexní!$B$40:$B$82)</f>
        <v>0</v>
      </c>
      <c r="I99" s="92">
        <f t="array" ref="I99">SUM(IF((Komplexní!$A$3:$A$38=A99)*(Komplexní!$D$1:$AJ$1=G99),Komplexní!$D$3:$AJ$38))</f>
        <v>0</v>
      </c>
      <c r="J99" s="116" t="str">
        <f>IF(I99=0,"",I99)</f>
        <v/>
      </c>
      <c r="K99" s="93" t="str">
        <f>IF(I99=MIN($J$53:$J$102),1,"")</f>
        <v/>
      </c>
    </row>
    <row r="100" spans="1:11">
      <c r="A100" s="87">
        <v>2</v>
      </c>
      <c r="B100" s="88">
        <f>LOOKUP(A100,Seznamy!$A$3:$A$38,Seznamy!$B$3:$B$38)</f>
        <v>109001</v>
      </c>
      <c r="C100" s="89" t="str">
        <f>LOOKUP(A100,Seznamy!$A$3:$A$38,Seznamy!$C$3:$C$38)</f>
        <v>Ostrava</v>
      </c>
      <c r="D100" s="90">
        <f>LOOKUP(A100,Seznamy!$A$3:$A$38,Seznamy!$F$3:$F$38)</f>
        <v>7208</v>
      </c>
      <c r="E100" s="90">
        <f>LOOKUP(A100,Seznamy!$A$3:$A$38,Seznamy!$G$3:$G$38)</f>
        <v>113746</v>
      </c>
      <c r="F100" s="91">
        <f>LOOKUP(A100,Seznamy!$A$3:$A$38,Seznamy!$J$3:$J$38)</f>
        <v>60</v>
      </c>
      <c r="G100" s="91">
        <v>16</v>
      </c>
      <c r="H100" s="89" t="str">
        <f>LOOKUP(G100,Komplexní!$A$40:$A$82,Komplexní!$B$40:$B$82)</f>
        <v>Lesostavby Frýdek-Místek a.s.</v>
      </c>
      <c r="I100" s="92">
        <f t="array" ref="I100">SUM(IF((Komplexní!$A$3:$A$38=A100)*(Komplexní!$D$1:$AJ$1=G100),Komplexní!$D$3:$AJ$38))</f>
        <v>85921662</v>
      </c>
      <c r="J100" s="116">
        <f>IF(I100=0,"",I100)</f>
        <v>85921662</v>
      </c>
      <c r="K100" s="93">
        <f>IF(I100=MIN($J$53:$J$102),1,"")</f>
        <v>1</v>
      </c>
    </row>
    <row r="101" spans="1:11">
      <c r="A101" s="87">
        <v>2</v>
      </c>
      <c r="B101" s="88">
        <f>LOOKUP(A101,Seznamy!$A$3:$A$38,Seznamy!$B$3:$B$38)</f>
        <v>109001</v>
      </c>
      <c r="C101" s="89" t="str">
        <f>LOOKUP(A101,Seznamy!$A$3:$A$38,Seznamy!$C$3:$C$38)</f>
        <v>Ostrava</v>
      </c>
      <c r="D101" s="90">
        <f>LOOKUP(A101,Seznamy!$A$3:$A$38,Seznamy!$F$3:$F$38)</f>
        <v>7208</v>
      </c>
      <c r="E101" s="90">
        <f>LOOKUP(A101,Seznamy!$A$3:$A$38,Seznamy!$G$3:$G$38)</f>
        <v>113746</v>
      </c>
      <c r="F101" s="91">
        <f>LOOKUP(A101,Seznamy!$A$3:$A$38,Seznamy!$J$3:$J$38)</f>
        <v>60</v>
      </c>
      <c r="G101" s="91">
        <v>13</v>
      </c>
      <c r="H101" s="89" t="str">
        <f>LOOKUP(G101,Komplexní!$A$40:$A$82,Komplexní!$B$40:$B$82)</f>
        <v>LDF Rožnov a.s.</v>
      </c>
      <c r="I101" s="92">
        <f t="array" ref="I101">SUM(IF((Komplexní!$A$3:$A$38=A101)*(Komplexní!$D$1:$AJ$1=G101),Komplexní!$D$3:$AJ$38))</f>
        <v>89045040</v>
      </c>
      <c r="J101" s="116">
        <f>IF(I101=0,"",I101)</f>
        <v>89045040</v>
      </c>
      <c r="K101" s="93" t="str">
        <f>IF(I101=MIN($J$53:$J$102),1,"")</f>
        <v/>
      </c>
    </row>
    <row r="102" spans="1:11">
      <c r="A102" s="87">
        <v>2</v>
      </c>
      <c r="B102" s="88">
        <f>LOOKUP(A102,Seznamy!$A$3:$A$38,Seznamy!$B$3:$B$38)</f>
        <v>109001</v>
      </c>
      <c r="C102" s="89" t="str">
        <f>LOOKUP(A102,Seznamy!$A$3:$A$38,Seznamy!$C$3:$C$38)</f>
        <v>Ostrava</v>
      </c>
      <c r="D102" s="90">
        <f>LOOKUP(A102,Seznamy!$A$3:$A$38,Seznamy!$F$3:$F$38)</f>
        <v>7208</v>
      </c>
      <c r="E102" s="90">
        <f>LOOKUP(A102,Seznamy!$A$3:$A$38,Seznamy!$G$3:$G$38)</f>
        <v>113746</v>
      </c>
      <c r="F102" s="91">
        <f>LOOKUP(A102,Seznamy!$A$3:$A$38,Seznamy!$J$3:$J$38)</f>
        <v>60</v>
      </c>
      <c r="G102" s="91">
        <v>11</v>
      </c>
      <c r="H102" s="89" t="str">
        <f>LOOKUP(G102,Komplexní!$A$40:$A$82,Komplexní!$B$40:$B$82)</f>
        <v>UNILES a.s.</v>
      </c>
      <c r="I102" s="92">
        <f t="array" ref="I102">SUM(IF((Komplexní!$A$3:$A$38=A102)*(Komplexní!$D$1:$AJ$1=G102),Komplexní!$D$3:$AJ$38))</f>
        <v>138323260</v>
      </c>
      <c r="J102" s="116">
        <f>IF(I102=0,"",I102)</f>
        <v>138323260</v>
      </c>
      <c r="K102" s="93" t="str">
        <f>IF(I102=MIN($J$53:$J$102),1,"")</f>
        <v/>
      </c>
    </row>
    <row r="103" spans="1:11">
      <c r="A103" s="53">
        <v>3</v>
      </c>
      <c r="B103" s="54">
        <f>LOOKUP(A103,Seznamy!$A$3:$A$38,Seznamy!$B$3:$B$38)</f>
        <v>122257</v>
      </c>
      <c r="C103" s="55" t="str">
        <f>LOOKUP(A103,Seznamy!$A$3:$A$38,Seznamy!$C$3:$C$38)</f>
        <v>Javorník</v>
      </c>
      <c r="D103" s="56">
        <f>LOOKUP(A103,Seznamy!$A$3:$A$38,Seznamy!$F$3:$F$38)</f>
        <v>7004</v>
      </c>
      <c r="E103" s="56">
        <f>LOOKUP(A103,Seznamy!$A$3:$A$38,Seznamy!$G$3:$G$38)</f>
        <v>225000</v>
      </c>
      <c r="F103" s="57">
        <f>LOOKUP(A103,Seznamy!$A$3:$A$38,Seznamy!$J$3:$J$38)</f>
        <v>60</v>
      </c>
      <c r="G103" s="57">
        <v>14</v>
      </c>
      <c r="H103" s="55" t="str">
        <f>LOOKUP(G103,Komplexní!$A$40:$A$82,Komplexní!$B$40:$B$82)</f>
        <v>Kloboucká lesní s.r.o.</v>
      </c>
      <c r="I103" s="58">
        <f t="array" ref="I103">SUM(IF((Komplexní!$A$3:$A$38=A103)*(Komplexní!$D$1:$AJ$1=G103),Komplexní!$D$3:$AJ$38))</f>
        <v>-4037090</v>
      </c>
      <c r="J103" s="115">
        <f>IF(I103=0,"",I103)</f>
        <v>-4037090</v>
      </c>
      <c r="K103" s="59">
        <f>IF(I103=MIN($J$103:$J$152),1,"")</f>
        <v>1</v>
      </c>
    </row>
    <row r="104" spans="1:11">
      <c r="A104" s="53">
        <v>3</v>
      </c>
      <c r="B104" s="54">
        <f>LOOKUP(A104,Seznamy!$A$3:$A$38,Seznamy!$B$3:$B$38)</f>
        <v>122257</v>
      </c>
      <c r="C104" s="55" t="str">
        <f>LOOKUP(A104,Seznamy!$A$3:$A$38,Seznamy!$C$3:$C$38)</f>
        <v>Javorník</v>
      </c>
      <c r="D104" s="56">
        <f>LOOKUP(A104,Seznamy!$A$3:$A$38,Seznamy!$F$3:$F$38)</f>
        <v>7004</v>
      </c>
      <c r="E104" s="56">
        <f>LOOKUP(A104,Seznamy!$A$3:$A$38,Seznamy!$G$3:$G$38)</f>
        <v>225000</v>
      </c>
      <c r="F104" s="57">
        <f>LOOKUP(A104,Seznamy!$A$3:$A$38,Seznamy!$J$3:$J$38)</f>
        <v>60</v>
      </c>
      <c r="G104" s="57">
        <v>23</v>
      </c>
      <c r="H104" s="55" t="str">
        <f>LOOKUP(G104,Komplexní!$A$40:$A$82,Komplexní!$B$40:$B$82)</f>
        <v>Pradědský lesní závod, a.s.</v>
      </c>
      <c r="I104" s="58">
        <f t="array" ref="I104">SUM(IF((Komplexní!$A$3:$A$38=A104)*(Komplexní!$D$1:$AJ$1=G104),Komplexní!$D$3:$AJ$38))</f>
        <v>-1544679</v>
      </c>
      <c r="J104" s="115">
        <f>IF(I104=0,"",I104)</f>
        <v>-1544679</v>
      </c>
      <c r="K104" s="59" t="str">
        <f>IF(I104=MIN($J$103:$J$152),1,"")</f>
        <v/>
      </c>
    </row>
    <row r="105" spans="1:11" hidden="1">
      <c r="A105" s="53">
        <v>3</v>
      </c>
      <c r="B105" s="54">
        <f>LOOKUP(A105,Seznamy!$A$3:$A$38,Seznamy!$B$3:$B$38)</f>
        <v>122257</v>
      </c>
      <c r="C105" s="55" t="str">
        <f>LOOKUP(A105,Seznamy!$A$3:$A$38,Seznamy!$C$3:$C$38)</f>
        <v>Javorník</v>
      </c>
      <c r="D105" s="56">
        <f>LOOKUP(A105,Seznamy!$A$3:$A$38,Seznamy!$F$3:$F$38)</f>
        <v>7004</v>
      </c>
      <c r="E105" s="56">
        <f>LOOKUP(A105,Seznamy!$A$3:$A$38,Seznamy!$G$3:$G$38)</f>
        <v>225000</v>
      </c>
      <c r="F105" s="57">
        <f>LOOKUP(A105,Seznamy!$A$3:$A$38,Seznamy!$J$3:$J$38)</f>
        <v>60</v>
      </c>
      <c r="G105" s="57">
        <v>1</v>
      </c>
      <c r="H105" s="55" t="str">
        <f>LOOKUP(G105,Komplexní!$A$40:$A$82,Komplexní!$B$40:$B$82)</f>
        <v>KAISER s.r.o.</v>
      </c>
      <c r="I105" s="58">
        <f t="array" ref="I105">SUM(IF((Komplexní!$A$3:$A$38=A105)*(Komplexní!$D$1:$AJ$1=G105),Komplexní!$D$3:$AJ$38))</f>
        <v>0</v>
      </c>
      <c r="J105" s="115" t="str">
        <f>IF(I105=0,"",I105)</f>
        <v/>
      </c>
      <c r="K105" s="59" t="str">
        <f>IF(I105=MIN($J$103:$J$152),1,"")</f>
        <v/>
      </c>
    </row>
    <row r="106" spans="1:11" hidden="1">
      <c r="A106" s="53">
        <v>3</v>
      </c>
      <c r="B106" s="54">
        <f>LOOKUP(A106,Seznamy!$A$3:$A$38,Seznamy!$B$3:$B$38)</f>
        <v>122257</v>
      </c>
      <c r="C106" s="55" t="str">
        <f>LOOKUP(A106,Seznamy!$A$3:$A$38,Seznamy!$C$3:$C$38)</f>
        <v>Javorník</v>
      </c>
      <c r="D106" s="56">
        <f>LOOKUP(A106,Seznamy!$A$3:$A$38,Seznamy!$F$3:$F$38)</f>
        <v>7004</v>
      </c>
      <c r="E106" s="56">
        <f>LOOKUP(A106,Seznamy!$A$3:$A$38,Seznamy!$G$3:$G$38)</f>
        <v>225000</v>
      </c>
      <c r="F106" s="57">
        <f>LOOKUP(A106,Seznamy!$A$3:$A$38,Seznamy!$J$3:$J$38)</f>
        <v>60</v>
      </c>
      <c r="G106" s="57">
        <v>2</v>
      </c>
      <c r="H106" s="55" t="str">
        <f>LOOKUP(G106,Komplexní!$A$40:$A$82,Komplexní!$B$40:$B$82)</f>
        <v>Lesní společnost Přimda, a.s.</v>
      </c>
      <c r="I106" s="58">
        <f t="array" ref="I106">SUM(IF((Komplexní!$A$3:$A$38=A106)*(Komplexní!$D$1:$AJ$1=G106),Komplexní!$D$3:$AJ$38))</f>
        <v>0</v>
      </c>
      <c r="J106" s="115" t="str">
        <f>IF(I106=0,"",I106)</f>
        <v/>
      </c>
      <c r="K106" s="59" t="str">
        <f>IF(I106=MIN($J$103:$J$152),1,"")</f>
        <v/>
      </c>
    </row>
    <row r="107" spans="1:11" hidden="1">
      <c r="A107" s="53">
        <v>3</v>
      </c>
      <c r="B107" s="54">
        <f>LOOKUP(A107,Seznamy!$A$3:$A$38,Seznamy!$B$3:$B$38)</f>
        <v>122257</v>
      </c>
      <c r="C107" s="55" t="str">
        <f>LOOKUP(A107,Seznamy!$A$3:$A$38,Seznamy!$C$3:$C$38)</f>
        <v>Javorník</v>
      </c>
      <c r="D107" s="56">
        <f>LOOKUP(A107,Seznamy!$A$3:$A$38,Seznamy!$F$3:$F$38)</f>
        <v>7004</v>
      </c>
      <c r="E107" s="56">
        <f>LOOKUP(A107,Seznamy!$A$3:$A$38,Seznamy!$G$3:$G$38)</f>
        <v>225000</v>
      </c>
      <c r="F107" s="57">
        <f>LOOKUP(A107,Seznamy!$A$3:$A$38,Seznamy!$J$3:$J$38)</f>
        <v>60</v>
      </c>
      <c r="G107" s="57">
        <v>3</v>
      </c>
      <c r="H107" s="55" t="str">
        <f>LOOKUP(G107,Komplexní!$A$40:$A$82,Komplexní!$B$40:$B$82)</f>
        <v>ACLESIA, spol. s r.o.</v>
      </c>
      <c r="I107" s="58">
        <f t="array" ref="I107">SUM(IF((Komplexní!$A$3:$A$38=A107)*(Komplexní!$D$1:$AJ$1=G107),Komplexní!$D$3:$AJ$38))</f>
        <v>0</v>
      </c>
      <c r="J107" s="115" t="str">
        <f>IF(I107=0,"",I107)</f>
        <v/>
      </c>
      <c r="K107" s="59" t="str">
        <f>IF(I107=MIN($J$103:$J$152),1,"")</f>
        <v/>
      </c>
    </row>
    <row r="108" spans="1:11" hidden="1">
      <c r="A108" s="53">
        <v>3</v>
      </c>
      <c r="B108" s="54">
        <f>LOOKUP(A108,Seznamy!$A$3:$A$38,Seznamy!$B$3:$B$38)</f>
        <v>122257</v>
      </c>
      <c r="C108" s="55" t="str">
        <f>LOOKUP(A108,Seznamy!$A$3:$A$38,Seznamy!$C$3:$C$38)</f>
        <v>Javorník</v>
      </c>
      <c r="D108" s="56">
        <f>LOOKUP(A108,Seznamy!$A$3:$A$38,Seznamy!$F$3:$F$38)</f>
        <v>7004</v>
      </c>
      <c r="E108" s="56">
        <f>LOOKUP(A108,Seznamy!$A$3:$A$38,Seznamy!$G$3:$G$38)</f>
        <v>225000</v>
      </c>
      <c r="F108" s="57">
        <f>LOOKUP(A108,Seznamy!$A$3:$A$38,Seznamy!$J$3:$J$38)</f>
        <v>60</v>
      </c>
      <c r="G108" s="57">
        <v>4</v>
      </c>
      <c r="H108" s="55" t="str">
        <f>LOOKUP(G108,Komplexní!$A$40:$A$82,Komplexní!$B$40:$B$82)</f>
        <v>LST a.s.</v>
      </c>
      <c r="I108" s="58">
        <f t="array" ref="I108">SUM(IF((Komplexní!$A$3:$A$38=A108)*(Komplexní!$D$1:$AJ$1=G108),Komplexní!$D$3:$AJ$38))</f>
        <v>0</v>
      </c>
      <c r="J108" s="115" t="str">
        <f>IF(I108=0,"",I108)</f>
        <v/>
      </c>
      <c r="K108" s="59" t="str">
        <f>IF(I108=MIN($J$103:$J$152),1,"")</f>
        <v/>
      </c>
    </row>
    <row r="109" spans="1:11" hidden="1">
      <c r="A109" s="53">
        <v>3</v>
      </c>
      <c r="B109" s="54">
        <f>LOOKUP(A109,Seznamy!$A$3:$A$38,Seznamy!$B$3:$B$38)</f>
        <v>122257</v>
      </c>
      <c r="C109" s="55" t="str">
        <f>LOOKUP(A109,Seznamy!$A$3:$A$38,Seznamy!$C$3:$C$38)</f>
        <v>Javorník</v>
      </c>
      <c r="D109" s="56">
        <f>LOOKUP(A109,Seznamy!$A$3:$A$38,Seznamy!$F$3:$F$38)</f>
        <v>7004</v>
      </c>
      <c r="E109" s="56">
        <f>LOOKUP(A109,Seznamy!$A$3:$A$38,Seznamy!$G$3:$G$38)</f>
        <v>225000</v>
      </c>
      <c r="F109" s="57">
        <f>LOOKUP(A109,Seznamy!$A$3:$A$38,Seznamy!$J$3:$J$38)</f>
        <v>60</v>
      </c>
      <c r="G109" s="57">
        <v>5</v>
      </c>
      <c r="H109" s="55" t="str">
        <f>LOOKUP(G109,Komplexní!$A$40:$A$82,Komplexní!$B$40:$B$82)</f>
        <v>T.E.P. HOLZ, s.r.o.</v>
      </c>
      <c r="I109" s="58">
        <f t="array" ref="I109">SUM(IF((Komplexní!$A$3:$A$38=A109)*(Komplexní!$D$1:$AJ$1=G109),Komplexní!$D$3:$AJ$38))</f>
        <v>0</v>
      </c>
      <c r="J109" s="115" t="str">
        <f>IF(I109=0,"",I109)</f>
        <v/>
      </c>
      <c r="K109" s="59" t="str">
        <f>IF(I109=MIN($J$103:$J$152),1,"")</f>
        <v/>
      </c>
    </row>
    <row r="110" spans="1:11" hidden="1">
      <c r="A110" s="53">
        <v>3</v>
      </c>
      <c r="B110" s="54">
        <f>LOOKUP(A110,Seznamy!$A$3:$A$38,Seznamy!$B$3:$B$38)</f>
        <v>122257</v>
      </c>
      <c r="C110" s="55" t="str">
        <f>LOOKUP(A110,Seznamy!$A$3:$A$38,Seznamy!$C$3:$C$38)</f>
        <v>Javorník</v>
      </c>
      <c r="D110" s="56">
        <f>LOOKUP(A110,Seznamy!$A$3:$A$38,Seznamy!$F$3:$F$38)</f>
        <v>7004</v>
      </c>
      <c r="E110" s="56">
        <f>LOOKUP(A110,Seznamy!$A$3:$A$38,Seznamy!$G$3:$G$38)</f>
        <v>225000</v>
      </c>
      <c r="F110" s="57">
        <f>LOOKUP(A110,Seznamy!$A$3:$A$38,Seznamy!$J$3:$J$38)</f>
        <v>60</v>
      </c>
      <c r="G110" s="57">
        <v>6</v>
      </c>
      <c r="H110" s="55" t="str">
        <f>LOOKUP(G110,Komplexní!$A$40:$A$82,Komplexní!$B$40:$B$82)</f>
        <v>Petra spol. s r.o.</v>
      </c>
      <c r="I110" s="58">
        <f t="array" ref="I110">SUM(IF((Komplexní!$A$3:$A$38=A110)*(Komplexní!$D$1:$AJ$1=G110),Komplexní!$D$3:$AJ$38))</f>
        <v>0</v>
      </c>
      <c r="J110" s="115" t="str">
        <f>IF(I110=0,"",I110)</f>
        <v/>
      </c>
      <c r="K110" s="59" t="str">
        <f>IF(I110=MIN($J$103:$J$152),1,"")</f>
        <v/>
      </c>
    </row>
    <row r="111" spans="1:11" hidden="1">
      <c r="A111" s="53">
        <v>3</v>
      </c>
      <c r="B111" s="54">
        <f>LOOKUP(A111,Seznamy!$A$3:$A$38,Seznamy!$B$3:$B$38)</f>
        <v>122257</v>
      </c>
      <c r="C111" s="55" t="str">
        <f>LOOKUP(A111,Seznamy!$A$3:$A$38,Seznamy!$C$3:$C$38)</f>
        <v>Javorník</v>
      </c>
      <c r="D111" s="56">
        <f>LOOKUP(A111,Seznamy!$A$3:$A$38,Seznamy!$F$3:$F$38)</f>
        <v>7004</v>
      </c>
      <c r="E111" s="56">
        <f>LOOKUP(A111,Seznamy!$A$3:$A$38,Seznamy!$G$3:$G$38)</f>
        <v>225000</v>
      </c>
      <c r="F111" s="57">
        <f>LOOKUP(A111,Seznamy!$A$3:$A$38,Seznamy!$J$3:$J$38)</f>
        <v>60</v>
      </c>
      <c r="G111" s="57">
        <v>7</v>
      </c>
      <c r="H111" s="55" t="str">
        <f>LOOKUP(G111,Komplexní!$A$40:$A$82,Komplexní!$B$40:$B$82)</f>
        <v>Sušická lesní a obchodní s.r.o.</v>
      </c>
      <c r="I111" s="58">
        <f t="array" ref="I111">SUM(IF((Komplexní!$A$3:$A$38=A111)*(Komplexní!$D$1:$AJ$1=G111),Komplexní!$D$3:$AJ$38))</f>
        <v>0</v>
      </c>
      <c r="J111" s="115" t="str">
        <f>IF(I111=0,"",I111)</f>
        <v/>
      </c>
      <c r="K111" s="59" t="str">
        <f>IF(I111=MIN($J$103:$J$152),1,"")</f>
        <v/>
      </c>
    </row>
    <row r="112" spans="1:11" hidden="1">
      <c r="A112" s="53">
        <v>3</v>
      </c>
      <c r="B112" s="54">
        <f>LOOKUP(A112,Seznamy!$A$3:$A$38,Seznamy!$B$3:$B$38)</f>
        <v>122257</v>
      </c>
      <c r="C112" s="55" t="str">
        <f>LOOKUP(A112,Seznamy!$A$3:$A$38,Seznamy!$C$3:$C$38)</f>
        <v>Javorník</v>
      </c>
      <c r="D112" s="56">
        <f>LOOKUP(A112,Seznamy!$A$3:$A$38,Seznamy!$F$3:$F$38)</f>
        <v>7004</v>
      </c>
      <c r="E112" s="56">
        <f>LOOKUP(A112,Seznamy!$A$3:$A$38,Seznamy!$G$3:$G$38)</f>
        <v>225000</v>
      </c>
      <c r="F112" s="57">
        <f>LOOKUP(A112,Seznamy!$A$3:$A$38,Seznamy!$J$3:$J$38)</f>
        <v>60</v>
      </c>
      <c r="G112" s="57">
        <v>8</v>
      </c>
      <c r="H112" s="55" t="str">
        <f>LOOKUP(G112,Komplexní!$A$40:$A$82,Komplexní!$B$40:$B$82)</f>
        <v>ARBOLES s.r.o.</v>
      </c>
      <c r="I112" s="58">
        <f t="array" ref="I112">SUM(IF((Komplexní!$A$3:$A$38=A112)*(Komplexní!$D$1:$AJ$1=G112),Komplexní!$D$3:$AJ$38))</f>
        <v>0</v>
      </c>
      <c r="J112" s="115" t="str">
        <f>IF(I112=0,"",I112)</f>
        <v/>
      </c>
      <c r="K112" s="59" t="str">
        <f>IF(I112=MIN($J$103:$J$152),1,"")</f>
        <v/>
      </c>
    </row>
    <row r="113" spans="1:11" hidden="1">
      <c r="A113" s="53">
        <v>3</v>
      </c>
      <c r="B113" s="54">
        <f>LOOKUP(A113,Seznamy!$A$3:$A$38,Seznamy!$B$3:$B$38)</f>
        <v>122257</v>
      </c>
      <c r="C113" s="55" t="str">
        <f>LOOKUP(A113,Seznamy!$A$3:$A$38,Seznamy!$C$3:$C$38)</f>
        <v>Javorník</v>
      </c>
      <c r="D113" s="56">
        <f>LOOKUP(A113,Seznamy!$A$3:$A$38,Seznamy!$F$3:$F$38)</f>
        <v>7004</v>
      </c>
      <c r="E113" s="56">
        <f>LOOKUP(A113,Seznamy!$A$3:$A$38,Seznamy!$G$3:$G$38)</f>
        <v>225000</v>
      </c>
      <c r="F113" s="57">
        <f>LOOKUP(A113,Seznamy!$A$3:$A$38,Seznamy!$J$3:$J$38)</f>
        <v>60</v>
      </c>
      <c r="G113" s="57">
        <v>9</v>
      </c>
      <c r="H113" s="55" t="str">
        <f>LOOKUP(G113,Komplexní!$A$40:$A$82,Komplexní!$B$40:$B$82)</f>
        <v>Stora Enso Wood Products Planá s.r.o.</v>
      </c>
      <c r="I113" s="58">
        <f t="array" ref="I113">SUM(IF((Komplexní!$A$3:$A$38=A113)*(Komplexní!$D$1:$AJ$1=G113),Komplexní!$D$3:$AJ$38))</f>
        <v>0</v>
      </c>
      <c r="J113" s="115" t="str">
        <f>IF(I113=0,"",I113)</f>
        <v/>
      </c>
      <c r="K113" s="59" t="str">
        <f>IF(I113=MIN($J$103:$J$152),1,"")</f>
        <v/>
      </c>
    </row>
    <row r="114" spans="1:11" hidden="1">
      <c r="A114" s="53">
        <v>3</v>
      </c>
      <c r="B114" s="54">
        <f>LOOKUP(A114,Seznamy!$A$3:$A$38,Seznamy!$B$3:$B$38)</f>
        <v>122257</v>
      </c>
      <c r="C114" s="55" t="str">
        <f>LOOKUP(A114,Seznamy!$A$3:$A$38,Seznamy!$C$3:$C$38)</f>
        <v>Javorník</v>
      </c>
      <c r="D114" s="56">
        <f>LOOKUP(A114,Seznamy!$A$3:$A$38,Seznamy!$F$3:$F$38)</f>
        <v>7004</v>
      </c>
      <c r="E114" s="56">
        <f>LOOKUP(A114,Seznamy!$A$3:$A$38,Seznamy!$G$3:$G$38)</f>
        <v>225000</v>
      </c>
      <c r="F114" s="57">
        <f>LOOKUP(A114,Seznamy!$A$3:$A$38,Seznamy!$J$3:$J$38)</f>
        <v>60</v>
      </c>
      <c r="G114" s="57">
        <v>10</v>
      </c>
      <c r="H114" s="55" t="str">
        <f>LOOKUP(G114,Komplexní!$A$40:$A$82,Komplexní!$B$40:$B$82)</f>
        <v>Stora Enso Wood Products Ždírec s.r.o.</v>
      </c>
      <c r="I114" s="58">
        <f t="array" ref="I114">SUM(IF((Komplexní!$A$3:$A$38=A114)*(Komplexní!$D$1:$AJ$1=G114),Komplexní!$D$3:$AJ$38))</f>
        <v>0</v>
      </c>
      <c r="J114" s="115" t="str">
        <f>IF(I114=0,"",I114)</f>
        <v/>
      </c>
      <c r="K114" s="59" t="str">
        <f>IF(I114=MIN($J$103:$J$152),1,"")</f>
        <v/>
      </c>
    </row>
    <row r="115" spans="1:11" hidden="1">
      <c r="A115" s="53">
        <v>3</v>
      </c>
      <c r="B115" s="54">
        <f>LOOKUP(A115,Seznamy!$A$3:$A$38,Seznamy!$B$3:$B$38)</f>
        <v>122257</v>
      </c>
      <c r="C115" s="55" t="str">
        <f>LOOKUP(A115,Seznamy!$A$3:$A$38,Seznamy!$C$3:$C$38)</f>
        <v>Javorník</v>
      </c>
      <c r="D115" s="56">
        <f>LOOKUP(A115,Seznamy!$A$3:$A$38,Seznamy!$F$3:$F$38)</f>
        <v>7004</v>
      </c>
      <c r="E115" s="56">
        <f>LOOKUP(A115,Seznamy!$A$3:$A$38,Seznamy!$G$3:$G$38)</f>
        <v>225000</v>
      </c>
      <c r="F115" s="57">
        <f>LOOKUP(A115,Seznamy!$A$3:$A$38,Seznamy!$J$3:$J$38)</f>
        <v>60</v>
      </c>
      <c r="G115" s="57">
        <v>12</v>
      </c>
      <c r="H115" s="55" t="str">
        <f>LOOKUP(G115,Komplexní!$A$40:$A$82,Komplexní!$B$40:$B$82)</f>
        <v>Jihozápadní dřevařská a.s.</v>
      </c>
      <c r="I115" s="58">
        <f t="array" ref="I115">SUM(IF((Komplexní!$A$3:$A$38=A115)*(Komplexní!$D$1:$AJ$1=G115),Komplexní!$D$3:$AJ$38))</f>
        <v>0</v>
      </c>
      <c r="J115" s="115" t="str">
        <f>IF(I115=0,"",I115)</f>
        <v/>
      </c>
      <c r="K115" s="59" t="str">
        <f>IF(I115=MIN($J$103:$J$152),1,"")</f>
        <v/>
      </c>
    </row>
    <row r="116" spans="1:11" hidden="1">
      <c r="A116" s="53">
        <v>3</v>
      </c>
      <c r="B116" s="54">
        <f>LOOKUP(A116,Seznamy!$A$3:$A$38,Seznamy!$B$3:$B$38)</f>
        <v>122257</v>
      </c>
      <c r="C116" s="55" t="str">
        <f>LOOKUP(A116,Seznamy!$A$3:$A$38,Seznamy!$C$3:$C$38)</f>
        <v>Javorník</v>
      </c>
      <c r="D116" s="56">
        <f>LOOKUP(A116,Seznamy!$A$3:$A$38,Seznamy!$F$3:$F$38)</f>
        <v>7004</v>
      </c>
      <c r="E116" s="56">
        <f>LOOKUP(A116,Seznamy!$A$3:$A$38,Seznamy!$G$3:$G$38)</f>
        <v>225000</v>
      </c>
      <c r="F116" s="57">
        <f>LOOKUP(A116,Seznamy!$A$3:$A$38,Seznamy!$J$3:$J$38)</f>
        <v>60</v>
      </c>
      <c r="G116" s="57">
        <v>13</v>
      </c>
      <c r="H116" s="55" t="str">
        <f>LOOKUP(G116,Komplexní!$A$40:$A$82,Komplexní!$B$40:$B$82)</f>
        <v>LDF Rožnov a.s.</v>
      </c>
      <c r="I116" s="58">
        <f t="array" ref="I116">SUM(IF((Komplexní!$A$3:$A$38=A116)*(Komplexní!$D$1:$AJ$1=G116),Komplexní!$D$3:$AJ$38))</f>
        <v>0</v>
      </c>
      <c r="J116" s="115" t="str">
        <f>IF(I116=0,"",I116)</f>
        <v/>
      </c>
      <c r="K116" s="59" t="str">
        <f>IF(I116=MIN($J$103:$J$152),1,"")</f>
        <v/>
      </c>
    </row>
    <row r="117" spans="1:11" hidden="1">
      <c r="A117" s="53">
        <v>3</v>
      </c>
      <c r="B117" s="54">
        <f>LOOKUP(A117,Seznamy!$A$3:$A$38,Seznamy!$B$3:$B$38)</f>
        <v>122257</v>
      </c>
      <c r="C117" s="55" t="str">
        <f>LOOKUP(A117,Seznamy!$A$3:$A$38,Seznamy!$C$3:$C$38)</f>
        <v>Javorník</v>
      </c>
      <c r="D117" s="56">
        <f>LOOKUP(A117,Seznamy!$A$3:$A$38,Seznamy!$F$3:$F$38)</f>
        <v>7004</v>
      </c>
      <c r="E117" s="56">
        <f>LOOKUP(A117,Seznamy!$A$3:$A$38,Seznamy!$G$3:$G$38)</f>
        <v>225000</v>
      </c>
      <c r="F117" s="57">
        <f>LOOKUP(A117,Seznamy!$A$3:$A$38,Seznamy!$J$3:$J$38)</f>
        <v>60</v>
      </c>
      <c r="G117" s="57">
        <v>15</v>
      </c>
      <c r="H117" s="55" t="str">
        <f>LOOKUP(G117,Komplexní!$A$40:$A$82,Komplexní!$B$40:$B$82)</f>
        <v>Opavská lesní a.s.</v>
      </c>
      <c r="I117" s="58">
        <f t="array" ref="I117">SUM(IF((Komplexní!$A$3:$A$38=A117)*(Komplexní!$D$1:$AJ$1=G117),Komplexní!$D$3:$AJ$38))</f>
        <v>0</v>
      </c>
      <c r="J117" s="115" t="str">
        <f>IF(I117=0,"",I117)</f>
        <v/>
      </c>
      <c r="K117" s="59" t="str">
        <f>IF(I117=MIN($J$103:$J$152),1,"")</f>
        <v/>
      </c>
    </row>
    <row r="118" spans="1:11" hidden="1">
      <c r="A118" s="53">
        <v>3</v>
      </c>
      <c r="B118" s="54">
        <f>LOOKUP(A118,Seznamy!$A$3:$A$38,Seznamy!$B$3:$B$38)</f>
        <v>122257</v>
      </c>
      <c r="C118" s="55" t="str">
        <f>LOOKUP(A118,Seznamy!$A$3:$A$38,Seznamy!$C$3:$C$38)</f>
        <v>Javorník</v>
      </c>
      <c r="D118" s="56">
        <f>LOOKUP(A118,Seznamy!$A$3:$A$38,Seznamy!$F$3:$F$38)</f>
        <v>7004</v>
      </c>
      <c r="E118" s="56">
        <f>LOOKUP(A118,Seznamy!$A$3:$A$38,Seznamy!$G$3:$G$38)</f>
        <v>225000</v>
      </c>
      <c r="F118" s="57">
        <f>LOOKUP(A118,Seznamy!$A$3:$A$38,Seznamy!$J$3:$J$38)</f>
        <v>60</v>
      </c>
      <c r="G118" s="57">
        <v>16</v>
      </c>
      <c r="H118" s="55" t="str">
        <f>LOOKUP(G118,Komplexní!$A$40:$A$82,Komplexní!$B$40:$B$82)</f>
        <v>Lesostavby Frýdek-Místek a.s.</v>
      </c>
      <c r="I118" s="58">
        <f t="array" ref="I118">SUM(IF((Komplexní!$A$3:$A$38=A118)*(Komplexní!$D$1:$AJ$1=G118),Komplexní!$D$3:$AJ$38))</f>
        <v>0</v>
      </c>
      <c r="J118" s="115" t="str">
        <f>IF(I118=0,"",I118)</f>
        <v/>
      </c>
      <c r="K118" s="59" t="str">
        <f>IF(I118=MIN($J$103:$J$152),1,"")</f>
        <v/>
      </c>
    </row>
    <row r="119" spans="1:11" hidden="1">
      <c r="A119" s="53">
        <v>3</v>
      </c>
      <c r="B119" s="54">
        <f>LOOKUP(A119,Seznamy!$A$3:$A$38,Seznamy!$B$3:$B$38)</f>
        <v>122257</v>
      </c>
      <c r="C119" s="55" t="str">
        <f>LOOKUP(A119,Seznamy!$A$3:$A$38,Seznamy!$C$3:$C$38)</f>
        <v>Javorník</v>
      </c>
      <c r="D119" s="56">
        <f>LOOKUP(A119,Seznamy!$A$3:$A$38,Seznamy!$F$3:$F$38)</f>
        <v>7004</v>
      </c>
      <c r="E119" s="56">
        <f>LOOKUP(A119,Seznamy!$A$3:$A$38,Seznamy!$G$3:$G$38)</f>
        <v>225000</v>
      </c>
      <c r="F119" s="57">
        <f>LOOKUP(A119,Seznamy!$A$3:$A$38,Seznamy!$J$3:$J$38)</f>
        <v>60</v>
      </c>
      <c r="G119" s="57">
        <v>17</v>
      </c>
      <c r="H119" s="55" t="str">
        <f>LOOKUP(G119,Komplexní!$A$40:$A$82,Komplexní!$B$40:$B$82)</f>
        <v>Drevo-Málek s.r.o.</v>
      </c>
      <c r="I119" s="58">
        <f t="array" ref="I119">SUM(IF((Komplexní!$A$3:$A$38=A119)*(Komplexní!$D$1:$AJ$1=G119),Komplexní!$D$3:$AJ$38))</f>
        <v>0</v>
      </c>
      <c r="J119" s="115" t="str">
        <f>IF(I119=0,"",I119)</f>
        <v/>
      </c>
      <c r="K119" s="59" t="str">
        <f>IF(I119=MIN($J$103:$J$152),1,"")</f>
        <v/>
      </c>
    </row>
    <row r="120" spans="1:11" hidden="1">
      <c r="A120" s="53">
        <v>3</v>
      </c>
      <c r="B120" s="54">
        <f>LOOKUP(A120,Seznamy!$A$3:$A$38,Seznamy!$B$3:$B$38)</f>
        <v>122257</v>
      </c>
      <c r="C120" s="55" t="str">
        <f>LOOKUP(A120,Seznamy!$A$3:$A$38,Seznamy!$C$3:$C$38)</f>
        <v>Javorník</v>
      </c>
      <c r="D120" s="56">
        <f>LOOKUP(A120,Seznamy!$A$3:$A$38,Seznamy!$F$3:$F$38)</f>
        <v>7004</v>
      </c>
      <c r="E120" s="56">
        <f>LOOKUP(A120,Seznamy!$A$3:$A$38,Seznamy!$G$3:$G$38)</f>
        <v>225000</v>
      </c>
      <c r="F120" s="57">
        <f>LOOKUP(A120,Seznamy!$A$3:$A$38,Seznamy!$J$3:$J$38)</f>
        <v>60</v>
      </c>
      <c r="G120" s="57">
        <v>18</v>
      </c>
      <c r="H120" s="55" t="str">
        <f>LOOKUP(G120,Komplexní!$A$40:$A$82,Komplexní!$B$40:$B$82)</f>
        <v>Lesní společnost Bečov, s.r.o.</v>
      </c>
      <c r="I120" s="58">
        <f t="array" ref="I120">SUM(IF((Komplexní!$A$3:$A$38=A120)*(Komplexní!$D$1:$AJ$1=G120),Komplexní!$D$3:$AJ$38))</f>
        <v>0</v>
      </c>
      <c r="J120" s="115" t="str">
        <f>IF(I120=0,"",I120)</f>
        <v/>
      </c>
      <c r="K120" s="59" t="str">
        <f>IF(I120=MIN($J$103:$J$152),1,"")</f>
        <v/>
      </c>
    </row>
    <row r="121" spans="1:11" hidden="1">
      <c r="A121" s="53">
        <v>3</v>
      </c>
      <c r="B121" s="54">
        <f>LOOKUP(A121,Seznamy!$A$3:$A$38,Seznamy!$B$3:$B$38)</f>
        <v>122257</v>
      </c>
      <c r="C121" s="55" t="str">
        <f>LOOKUP(A121,Seznamy!$A$3:$A$38,Seznamy!$C$3:$C$38)</f>
        <v>Javorník</v>
      </c>
      <c r="D121" s="56">
        <f>LOOKUP(A121,Seznamy!$A$3:$A$38,Seznamy!$F$3:$F$38)</f>
        <v>7004</v>
      </c>
      <c r="E121" s="56">
        <f>LOOKUP(A121,Seznamy!$A$3:$A$38,Seznamy!$G$3:$G$38)</f>
        <v>225000</v>
      </c>
      <c r="F121" s="57">
        <f>LOOKUP(A121,Seznamy!$A$3:$A$38,Seznamy!$J$3:$J$38)</f>
        <v>60</v>
      </c>
      <c r="G121" s="57">
        <v>19</v>
      </c>
      <c r="H121" s="55" t="str">
        <f>LOOKUP(G121,Komplexní!$A$40:$A$82,Komplexní!$B$40:$B$82)</f>
        <v>SOLITERA spol. s r.o.</v>
      </c>
      <c r="I121" s="58">
        <f t="array" ref="I121">SUM(IF((Komplexní!$A$3:$A$38=A121)*(Komplexní!$D$1:$AJ$1=G121),Komplexní!$D$3:$AJ$38))</f>
        <v>0</v>
      </c>
      <c r="J121" s="115" t="str">
        <f>IF(I121=0,"",I121)</f>
        <v/>
      </c>
      <c r="K121" s="59" t="str">
        <f>IF(I121=MIN($J$103:$J$152),1,"")</f>
        <v/>
      </c>
    </row>
    <row r="122" spans="1:11" hidden="1">
      <c r="A122" s="53">
        <v>3</v>
      </c>
      <c r="B122" s="54">
        <f>LOOKUP(A122,Seznamy!$A$3:$A$38,Seznamy!$B$3:$B$38)</f>
        <v>122257</v>
      </c>
      <c r="C122" s="55" t="str">
        <f>LOOKUP(A122,Seznamy!$A$3:$A$38,Seznamy!$C$3:$C$38)</f>
        <v>Javorník</v>
      </c>
      <c r="D122" s="56">
        <f>LOOKUP(A122,Seznamy!$A$3:$A$38,Seznamy!$F$3:$F$38)</f>
        <v>7004</v>
      </c>
      <c r="E122" s="56">
        <f>LOOKUP(A122,Seznamy!$A$3:$A$38,Seznamy!$G$3:$G$38)</f>
        <v>225000</v>
      </c>
      <c r="F122" s="57">
        <f>LOOKUP(A122,Seznamy!$A$3:$A$38,Seznamy!$J$3:$J$38)</f>
        <v>60</v>
      </c>
      <c r="G122" s="57">
        <v>20</v>
      </c>
      <c r="H122" s="55" t="str">
        <f>LOOKUP(G122,Komplexní!$A$40:$A$82,Komplexní!$B$40:$B$82)</f>
        <v>Lesy Beskydy, a.s.</v>
      </c>
      <c r="I122" s="58">
        <f t="array" ref="I122">SUM(IF((Komplexní!$A$3:$A$38=A122)*(Komplexní!$D$1:$AJ$1=G122),Komplexní!$D$3:$AJ$38))</f>
        <v>0</v>
      </c>
      <c r="J122" s="115" t="str">
        <f>IF(I122=0,"",I122)</f>
        <v/>
      </c>
      <c r="K122" s="59" t="str">
        <f>IF(I122=MIN($J$103:$J$152),1,"")</f>
        <v/>
      </c>
    </row>
    <row r="123" spans="1:11" hidden="1">
      <c r="A123" s="53">
        <v>3</v>
      </c>
      <c r="B123" s="54">
        <f>LOOKUP(A123,Seznamy!$A$3:$A$38,Seznamy!$B$3:$B$38)</f>
        <v>122257</v>
      </c>
      <c r="C123" s="55" t="str">
        <f>LOOKUP(A123,Seznamy!$A$3:$A$38,Seznamy!$C$3:$C$38)</f>
        <v>Javorník</v>
      </c>
      <c r="D123" s="56">
        <f>LOOKUP(A123,Seznamy!$A$3:$A$38,Seznamy!$F$3:$F$38)</f>
        <v>7004</v>
      </c>
      <c r="E123" s="56">
        <f>LOOKUP(A123,Seznamy!$A$3:$A$38,Seznamy!$G$3:$G$38)</f>
        <v>225000</v>
      </c>
      <c r="F123" s="57">
        <f>LOOKUP(A123,Seznamy!$A$3:$A$38,Seznamy!$J$3:$J$38)</f>
        <v>60</v>
      </c>
      <c r="G123" s="57">
        <v>21</v>
      </c>
      <c r="H123" s="55" t="str">
        <f>LOOKUP(G123,Komplexní!$A$40:$A$82,Komplexní!$B$40:$B$82)</f>
        <v>Triumfa Energo s.r.o.</v>
      </c>
      <c r="I123" s="58">
        <f t="array" ref="I123">SUM(IF((Komplexní!$A$3:$A$38=A123)*(Komplexní!$D$1:$AJ$1=G123),Komplexní!$D$3:$AJ$38))</f>
        <v>0</v>
      </c>
      <c r="J123" s="115" t="str">
        <f>IF(I123=0,"",I123)</f>
        <v/>
      </c>
      <c r="K123" s="59" t="str">
        <f>IF(I123=MIN($J$103:$J$152),1,"")</f>
        <v/>
      </c>
    </row>
    <row r="124" spans="1:11" hidden="1">
      <c r="A124" s="53">
        <v>3</v>
      </c>
      <c r="B124" s="54">
        <f>LOOKUP(A124,Seznamy!$A$3:$A$38,Seznamy!$B$3:$B$38)</f>
        <v>122257</v>
      </c>
      <c r="C124" s="55" t="str">
        <f>LOOKUP(A124,Seznamy!$A$3:$A$38,Seznamy!$C$3:$C$38)</f>
        <v>Javorník</v>
      </c>
      <c r="D124" s="56">
        <f>LOOKUP(A124,Seznamy!$A$3:$A$38,Seznamy!$F$3:$F$38)</f>
        <v>7004</v>
      </c>
      <c r="E124" s="56">
        <f>LOOKUP(A124,Seznamy!$A$3:$A$38,Seznamy!$G$3:$G$38)</f>
        <v>225000</v>
      </c>
      <c r="F124" s="57">
        <f>LOOKUP(A124,Seznamy!$A$3:$A$38,Seznamy!$J$3:$J$38)</f>
        <v>60</v>
      </c>
      <c r="G124" s="57">
        <v>22</v>
      </c>
      <c r="H124" s="55" t="str">
        <f>LOOKUP(G124,Komplexní!$A$40:$A$82,Komplexní!$B$40:$B$82)</f>
        <v>Lesní společnost Ledeč nad Sázavou, a.s.</v>
      </c>
      <c r="I124" s="58">
        <f t="array" ref="I124">SUM(IF((Komplexní!$A$3:$A$38=A124)*(Komplexní!$D$1:$AJ$1=G124),Komplexní!$D$3:$AJ$38))</f>
        <v>0</v>
      </c>
      <c r="J124" s="115" t="str">
        <f>IF(I124=0,"",I124)</f>
        <v/>
      </c>
      <c r="K124" s="59" t="str">
        <f>IF(I124=MIN($J$103:$J$152),1,"")</f>
        <v/>
      </c>
    </row>
    <row r="125" spans="1:11" hidden="1">
      <c r="A125" s="53">
        <v>3</v>
      </c>
      <c r="B125" s="54">
        <f>LOOKUP(A125,Seznamy!$A$3:$A$38,Seznamy!$B$3:$B$38)</f>
        <v>122257</v>
      </c>
      <c r="C125" s="55" t="str">
        <f>LOOKUP(A125,Seznamy!$A$3:$A$38,Seznamy!$C$3:$C$38)</f>
        <v>Javorník</v>
      </c>
      <c r="D125" s="56">
        <f>LOOKUP(A125,Seznamy!$A$3:$A$38,Seznamy!$F$3:$F$38)</f>
        <v>7004</v>
      </c>
      <c r="E125" s="56">
        <f>LOOKUP(A125,Seznamy!$A$3:$A$38,Seznamy!$G$3:$G$38)</f>
        <v>225000</v>
      </c>
      <c r="F125" s="57">
        <f>LOOKUP(A125,Seznamy!$A$3:$A$38,Seznamy!$J$3:$J$38)</f>
        <v>60</v>
      </c>
      <c r="G125" s="57">
        <v>24</v>
      </c>
      <c r="H125" s="55" t="str">
        <f>LOOKUP(G125,Komplexní!$A$40:$A$82,Komplexní!$B$40:$B$82)</f>
        <v>JACER - CZ a.s.</v>
      </c>
      <c r="I125" s="58">
        <f t="array" ref="I125">SUM(IF((Komplexní!$A$3:$A$38=A125)*(Komplexní!$D$1:$AJ$1=G125),Komplexní!$D$3:$AJ$38))</f>
        <v>0</v>
      </c>
      <c r="J125" s="115" t="str">
        <f>IF(I125=0,"",I125)</f>
        <v/>
      </c>
      <c r="K125" s="59" t="str">
        <f>IF(I125=MIN($J$103:$J$152),1,"")</f>
        <v/>
      </c>
    </row>
    <row r="126" spans="1:11" hidden="1">
      <c r="A126" s="53">
        <v>3</v>
      </c>
      <c r="B126" s="54">
        <f>LOOKUP(A126,Seznamy!$A$3:$A$38,Seznamy!$B$3:$B$38)</f>
        <v>122257</v>
      </c>
      <c r="C126" s="55" t="str">
        <f>LOOKUP(A126,Seznamy!$A$3:$A$38,Seznamy!$C$3:$C$38)</f>
        <v>Javorník</v>
      </c>
      <c r="D126" s="56">
        <f>LOOKUP(A126,Seznamy!$A$3:$A$38,Seznamy!$F$3:$F$38)</f>
        <v>7004</v>
      </c>
      <c r="E126" s="56">
        <f>LOOKUP(A126,Seznamy!$A$3:$A$38,Seznamy!$G$3:$G$38)</f>
        <v>225000</v>
      </c>
      <c r="F126" s="57">
        <f>LOOKUP(A126,Seznamy!$A$3:$A$38,Seznamy!$J$3:$J$38)</f>
        <v>60</v>
      </c>
      <c r="G126" s="57">
        <v>25</v>
      </c>
      <c r="H126" s="55" t="str">
        <f>LOOKUP(G126,Komplexní!$A$40:$A$82,Komplexní!$B$40:$B$82)</f>
        <v>KATR a.s.</v>
      </c>
      <c r="I126" s="58">
        <f t="array" ref="I126">SUM(IF((Komplexní!$A$3:$A$38=A126)*(Komplexní!$D$1:$AJ$1=G126),Komplexní!$D$3:$AJ$38))</f>
        <v>0</v>
      </c>
      <c r="J126" s="115" t="str">
        <f>IF(I126=0,"",I126)</f>
        <v/>
      </c>
      <c r="K126" s="59" t="str">
        <f>IF(I126=MIN($J$103:$J$152),1,"")</f>
        <v/>
      </c>
    </row>
    <row r="127" spans="1:11" hidden="1">
      <c r="A127" s="53">
        <v>3</v>
      </c>
      <c r="B127" s="54">
        <f>LOOKUP(A127,Seznamy!$A$3:$A$38,Seznamy!$B$3:$B$38)</f>
        <v>122257</v>
      </c>
      <c r="C127" s="55" t="str">
        <f>LOOKUP(A127,Seznamy!$A$3:$A$38,Seznamy!$C$3:$C$38)</f>
        <v>Javorník</v>
      </c>
      <c r="D127" s="56">
        <f>LOOKUP(A127,Seznamy!$A$3:$A$38,Seznamy!$F$3:$F$38)</f>
        <v>7004</v>
      </c>
      <c r="E127" s="56">
        <f>LOOKUP(A127,Seznamy!$A$3:$A$38,Seznamy!$G$3:$G$38)</f>
        <v>225000</v>
      </c>
      <c r="F127" s="57">
        <f>LOOKUP(A127,Seznamy!$A$3:$A$38,Seznamy!$J$3:$J$38)</f>
        <v>60</v>
      </c>
      <c r="G127" s="57">
        <v>26</v>
      </c>
      <c r="H127" s="55" t="str">
        <f>LOOKUP(G127,Komplexní!$A$40:$A$82,Komplexní!$B$40:$B$82)</f>
        <v>DEBLICE - lesy s.r.o.</v>
      </c>
      <c r="I127" s="58">
        <f t="array" ref="I127">SUM(IF((Komplexní!$A$3:$A$38=A127)*(Komplexní!$D$1:$AJ$1=G127),Komplexní!$D$3:$AJ$38))</f>
        <v>0</v>
      </c>
      <c r="J127" s="115" t="str">
        <f>IF(I127=0,"",I127)</f>
        <v/>
      </c>
      <c r="K127" s="59" t="str">
        <f>IF(I127=MIN($J$103:$J$152),1,"")</f>
        <v/>
      </c>
    </row>
    <row r="128" spans="1:11" hidden="1">
      <c r="A128" s="53">
        <v>3</v>
      </c>
      <c r="B128" s="54">
        <f>LOOKUP(A128,Seznamy!$A$3:$A$38,Seznamy!$B$3:$B$38)</f>
        <v>122257</v>
      </c>
      <c r="C128" s="55" t="str">
        <f>LOOKUP(A128,Seznamy!$A$3:$A$38,Seznamy!$C$3:$C$38)</f>
        <v>Javorník</v>
      </c>
      <c r="D128" s="56">
        <f>LOOKUP(A128,Seznamy!$A$3:$A$38,Seznamy!$F$3:$F$38)</f>
        <v>7004</v>
      </c>
      <c r="E128" s="56">
        <f>LOOKUP(A128,Seznamy!$A$3:$A$38,Seznamy!$G$3:$G$38)</f>
        <v>225000</v>
      </c>
      <c r="F128" s="57">
        <f>LOOKUP(A128,Seznamy!$A$3:$A$38,Seznamy!$J$3:$J$38)</f>
        <v>60</v>
      </c>
      <c r="G128" s="57">
        <v>27</v>
      </c>
      <c r="H128" s="55">
        <f>LOOKUP(G128,Komplexní!$A$40:$A$82,Komplexní!$B$40:$B$82)</f>
        <v>0</v>
      </c>
      <c r="I128" s="58">
        <f t="array" ref="I128">SUM(IF((Komplexní!$A$3:$A$38=A128)*(Komplexní!$D$1:$AJ$1=G128),Komplexní!$D$3:$AJ$38))</f>
        <v>0</v>
      </c>
      <c r="J128" s="115" t="str">
        <f>IF(I128=0,"",I128)</f>
        <v/>
      </c>
      <c r="K128" s="59" t="str">
        <f>IF(I128=MIN($J$103:$J$152),1,"")</f>
        <v/>
      </c>
    </row>
    <row r="129" spans="1:11" hidden="1">
      <c r="A129" s="53">
        <v>3</v>
      </c>
      <c r="B129" s="54">
        <f>LOOKUP(A129,Seznamy!$A$3:$A$38,Seznamy!$B$3:$B$38)</f>
        <v>122257</v>
      </c>
      <c r="C129" s="55" t="str">
        <f>LOOKUP(A129,Seznamy!$A$3:$A$38,Seznamy!$C$3:$C$38)</f>
        <v>Javorník</v>
      </c>
      <c r="D129" s="56">
        <f>LOOKUP(A129,Seznamy!$A$3:$A$38,Seznamy!$F$3:$F$38)</f>
        <v>7004</v>
      </c>
      <c r="E129" s="56">
        <f>LOOKUP(A129,Seznamy!$A$3:$A$38,Seznamy!$G$3:$G$38)</f>
        <v>225000</v>
      </c>
      <c r="F129" s="57">
        <f>LOOKUP(A129,Seznamy!$A$3:$A$38,Seznamy!$J$3:$J$38)</f>
        <v>60</v>
      </c>
      <c r="G129" s="57">
        <v>28</v>
      </c>
      <c r="H129" s="55">
        <f>LOOKUP(G129,Komplexní!$A$40:$A$82,Komplexní!$B$40:$B$82)</f>
        <v>0</v>
      </c>
      <c r="I129" s="58">
        <f t="array" ref="I129">SUM(IF((Komplexní!$A$3:$A$38=A129)*(Komplexní!$D$1:$AJ$1=G129),Komplexní!$D$3:$AJ$38))</f>
        <v>0</v>
      </c>
      <c r="J129" s="115" t="str">
        <f>IF(I129=0,"",I129)</f>
        <v/>
      </c>
      <c r="K129" s="59" t="str">
        <f>IF(I129=MIN($J$103:$J$152),1,"")</f>
        <v/>
      </c>
    </row>
    <row r="130" spans="1:11" hidden="1">
      <c r="A130" s="53">
        <v>3</v>
      </c>
      <c r="B130" s="54">
        <f>LOOKUP(A130,Seznamy!$A$3:$A$38,Seznamy!$B$3:$B$38)</f>
        <v>122257</v>
      </c>
      <c r="C130" s="55" t="str">
        <f>LOOKUP(A130,Seznamy!$A$3:$A$38,Seznamy!$C$3:$C$38)</f>
        <v>Javorník</v>
      </c>
      <c r="D130" s="56">
        <f>LOOKUP(A130,Seznamy!$A$3:$A$38,Seznamy!$F$3:$F$38)</f>
        <v>7004</v>
      </c>
      <c r="E130" s="56">
        <f>LOOKUP(A130,Seznamy!$A$3:$A$38,Seznamy!$G$3:$G$38)</f>
        <v>225000</v>
      </c>
      <c r="F130" s="57">
        <f>LOOKUP(A130,Seznamy!$A$3:$A$38,Seznamy!$J$3:$J$38)</f>
        <v>60</v>
      </c>
      <c r="G130" s="57">
        <v>29</v>
      </c>
      <c r="H130" s="55">
        <f>LOOKUP(G130,Komplexní!$A$40:$A$82,Komplexní!$B$40:$B$82)</f>
        <v>0</v>
      </c>
      <c r="I130" s="58">
        <f t="array" ref="I130">SUM(IF((Komplexní!$A$3:$A$38=A130)*(Komplexní!$D$1:$AJ$1=G130),Komplexní!$D$3:$AJ$38))</f>
        <v>0</v>
      </c>
      <c r="J130" s="115" t="str">
        <f>IF(I130=0,"",I130)</f>
        <v/>
      </c>
      <c r="K130" s="59" t="str">
        <f>IF(I130=MIN($J$103:$J$152),1,"")</f>
        <v/>
      </c>
    </row>
    <row r="131" spans="1:11" hidden="1">
      <c r="A131" s="53">
        <v>3</v>
      </c>
      <c r="B131" s="54">
        <f>LOOKUP(A131,Seznamy!$A$3:$A$38,Seznamy!$B$3:$B$38)</f>
        <v>122257</v>
      </c>
      <c r="C131" s="55" t="str">
        <f>LOOKUP(A131,Seznamy!$A$3:$A$38,Seznamy!$C$3:$C$38)</f>
        <v>Javorník</v>
      </c>
      <c r="D131" s="56">
        <f>LOOKUP(A131,Seznamy!$A$3:$A$38,Seznamy!$F$3:$F$38)</f>
        <v>7004</v>
      </c>
      <c r="E131" s="56">
        <f>LOOKUP(A131,Seznamy!$A$3:$A$38,Seznamy!$G$3:$G$38)</f>
        <v>225000</v>
      </c>
      <c r="F131" s="57">
        <f>LOOKUP(A131,Seznamy!$A$3:$A$38,Seznamy!$J$3:$J$38)</f>
        <v>60</v>
      </c>
      <c r="G131" s="57">
        <v>30</v>
      </c>
      <c r="H131" s="55">
        <f>LOOKUP(G131,Komplexní!$A$40:$A$82,Komplexní!$B$40:$B$82)</f>
        <v>0</v>
      </c>
      <c r="I131" s="58">
        <f t="array" ref="I131">SUM(IF((Komplexní!$A$3:$A$38=A131)*(Komplexní!$D$1:$AJ$1=G131),Komplexní!$D$3:$AJ$38))</f>
        <v>0</v>
      </c>
      <c r="J131" s="115" t="str">
        <f>IF(I131=0,"",I131)</f>
        <v/>
      </c>
      <c r="K131" s="59" t="str">
        <f>IF(I131=MIN($J$103:$J$152),1,"")</f>
        <v/>
      </c>
    </row>
    <row r="132" spans="1:11" hidden="1">
      <c r="A132" s="53">
        <v>3</v>
      </c>
      <c r="B132" s="54">
        <f>LOOKUP(A132,Seznamy!$A$3:$A$38,Seznamy!$B$3:$B$38)</f>
        <v>122257</v>
      </c>
      <c r="C132" s="55" t="str">
        <f>LOOKUP(A132,Seznamy!$A$3:$A$38,Seznamy!$C$3:$C$38)</f>
        <v>Javorník</v>
      </c>
      <c r="D132" s="56">
        <f>LOOKUP(A132,Seznamy!$A$3:$A$38,Seznamy!$F$3:$F$38)</f>
        <v>7004</v>
      </c>
      <c r="E132" s="56">
        <f>LOOKUP(A132,Seznamy!$A$3:$A$38,Seznamy!$G$3:$G$38)</f>
        <v>225000</v>
      </c>
      <c r="F132" s="57">
        <f>LOOKUP(A132,Seznamy!$A$3:$A$38,Seznamy!$J$3:$J$38)</f>
        <v>60</v>
      </c>
      <c r="G132" s="57">
        <v>31</v>
      </c>
      <c r="H132" s="55">
        <f>LOOKUP(G132,Komplexní!$A$40:$A$82,Komplexní!$B$40:$B$82)</f>
        <v>0</v>
      </c>
      <c r="I132" s="58">
        <f t="array" ref="I132">SUM(IF((Komplexní!$A$3:$A$38=A132)*(Komplexní!$D$1:$AJ$1=G132),Komplexní!$D$3:$AJ$38))</f>
        <v>0</v>
      </c>
      <c r="J132" s="115" t="str">
        <f>IF(I132=0,"",I132)</f>
        <v/>
      </c>
      <c r="K132" s="59" t="str">
        <f>IF(I132=MIN($J$103:$J$152),1,"")</f>
        <v/>
      </c>
    </row>
    <row r="133" spans="1:11" hidden="1">
      <c r="A133" s="53">
        <v>3</v>
      </c>
      <c r="B133" s="54">
        <f>LOOKUP(A133,Seznamy!$A$3:$A$38,Seznamy!$B$3:$B$38)</f>
        <v>122257</v>
      </c>
      <c r="C133" s="55" t="str">
        <f>LOOKUP(A133,Seznamy!$A$3:$A$38,Seznamy!$C$3:$C$38)</f>
        <v>Javorník</v>
      </c>
      <c r="D133" s="56">
        <f>LOOKUP(A133,Seznamy!$A$3:$A$38,Seznamy!$F$3:$F$38)</f>
        <v>7004</v>
      </c>
      <c r="E133" s="56">
        <f>LOOKUP(A133,Seznamy!$A$3:$A$38,Seznamy!$G$3:$G$38)</f>
        <v>225000</v>
      </c>
      <c r="F133" s="57">
        <f>LOOKUP(A133,Seznamy!$A$3:$A$38,Seznamy!$J$3:$J$38)</f>
        <v>60</v>
      </c>
      <c r="G133" s="57">
        <v>32</v>
      </c>
      <c r="H133" s="55">
        <f>LOOKUP(G133,Komplexní!$A$40:$A$82,Komplexní!$B$40:$B$82)</f>
        <v>0</v>
      </c>
      <c r="I133" s="58">
        <f t="array" ref="I133">SUM(IF((Komplexní!$A$3:$A$38=A133)*(Komplexní!$D$1:$AJ$1=G133),Komplexní!$D$3:$AJ$38))</f>
        <v>0</v>
      </c>
      <c r="J133" s="115" t="str">
        <f>IF(I133=0,"",I133)</f>
        <v/>
      </c>
      <c r="K133" s="59" t="str">
        <f>IF(I133=MIN($J$103:$J$152),1,"")</f>
        <v/>
      </c>
    </row>
    <row r="134" spans="1:11" hidden="1">
      <c r="A134" s="53">
        <v>3</v>
      </c>
      <c r="B134" s="54">
        <f>LOOKUP(A134,Seznamy!$A$3:$A$38,Seznamy!$B$3:$B$38)</f>
        <v>122257</v>
      </c>
      <c r="C134" s="55" t="str">
        <f>LOOKUP(A134,Seznamy!$A$3:$A$38,Seznamy!$C$3:$C$38)</f>
        <v>Javorník</v>
      </c>
      <c r="D134" s="56">
        <f>LOOKUP(A134,Seznamy!$A$3:$A$38,Seznamy!$F$3:$F$38)</f>
        <v>7004</v>
      </c>
      <c r="E134" s="56">
        <f>LOOKUP(A134,Seznamy!$A$3:$A$38,Seznamy!$G$3:$G$38)</f>
        <v>225000</v>
      </c>
      <c r="F134" s="57">
        <f>LOOKUP(A134,Seznamy!$A$3:$A$38,Seznamy!$J$3:$J$38)</f>
        <v>60</v>
      </c>
      <c r="G134" s="57">
        <v>33</v>
      </c>
      <c r="H134" s="55">
        <f>LOOKUP(G134,Komplexní!$A$40:$A$82,Komplexní!$B$40:$B$82)</f>
        <v>0</v>
      </c>
      <c r="I134" s="58">
        <f t="array" ref="I134">SUM(IF((Komplexní!$A$3:$A$38=A134)*(Komplexní!$D$1:$AJ$1=G134),Komplexní!$D$3:$AJ$38))</f>
        <v>0</v>
      </c>
      <c r="J134" s="115" t="str">
        <f>IF(I134=0,"",I134)</f>
        <v/>
      </c>
      <c r="K134" s="59" t="str">
        <f>IF(I134=MIN($J$103:$J$152),1,"")</f>
        <v/>
      </c>
    </row>
    <row r="135" spans="1:11" hidden="1">
      <c r="A135" s="53">
        <v>3</v>
      </c>
      <c r="B135" s="54">
        <f>LOOKUP(A135,Seznamy!$A$3:$A$38,Seznamy!$B$3:$B$38)</f>
        <v>122257</v>
      </c>
      <c r="C135" s="55" t="str">
        <f>LOOKUP(A135,Seznamy!$A$3:$A$38,Seznamy!$C$3:$C$38)</f>
        <v>Javorník</v>
      </c>
      <c r="D135" s="56">
        <f>LOOKUP(A135,Seznamy!$A$3:$A$38,Seznamy!$F$3:$F$38)</f>
        <v>7004</v>
      </c>
      <c r="E135" s="56">
        <f>LOOKUP(A135,Seznamy!$A$3:$A$38,Seznamy!$G$3:$G$38)</f>
        <v>225000</v>
      </c>
      <c r="F135" s="57">
        <f>LOOKUP(A135,Seznamy!$A$3:$A$38,Seznamy!$J$3:$J$38)</f>
        <v>60</v>
      </c>
      <c r="G135" s="57">
        <v>34</v>
      </c>
      <c r="H135" s="55">
        <f>LOOKUP(G135,Komplexní!$A$40:$A$82,Komplexní!$B$40:$B$82)</f>
        <v>0</v>
      </c>
      <c r="I135" s="58">
        <f t="array" ref="I135">SUM(IF((Komplexní!$A$3:$A$38=A135)*(Komplexní!$D$1:$AJ$1=G135),Komplexní!$D$3:$AJ$38))</f>
        <v>0</v>
      </c>
      <c r="J135" s="115" t="str">
        <f>IF(I135=0,"",I135)</f>
        <v/>
      </c>
      <c r="K135" s="59" t="str">
        <f>IF(I135=MIN($J$103:$J$152),1,"")</f>
        <v/>
      </c>
    </row>
    <row r="136" spans="1:11" hidden="1">
      <c r="A136" s="53">
        <v>3</v>
      </c>
      <c r="B136" s="54">
        <f>LOOKUP(A136,Seznamy!$A$3:$A$38,Seznamy!$B$3:$B$38)</f>
        <v>122257</v>
      </c>
      <c r="C136" s="55" t="str">
        <f>LOOKUP(A136,Seznamy!$A$3:$A$38,Seznamy!$C$3:$C$38)</f>
        <v>Javorník</v>
      </c>
      <c r="D136" s="56">
        <f>LOOKUP(A136,Seznamy!$A$3:$A$38,Seznamy!$F$3:$F$38)</f>
        <v>7004</v>
      </c>
      <c r="E136" s="56">
        <f>LOOKUP(A136,Seznamy!$A$3:$A$38,Seznamy!$G$3:$G$38)</f>
        <v>225000</v>
      </c>
      <c r="F136" s="57">
        <f>LOOKUP(A136,Seznamy!$A$3:$A$38,Seznamy!$J$3:$J$38)</f>
        <v>60</v>
      </c>
      <c r="G136" s="57">
        <v>35</v>
      </c>
      <c r="H136" s="55">
        <f>LOOKUP(G136,Komplexní!$A$40:$A$82,Komplexní!$B$40:$B$82)</f>
        <v>0</v>
      </c>
      <c r="I136" s="58">
        <f t="array" ref="I136">SUM(IF((Komplexní!$A$3:$A$38=A136)*(Komplexní!$D$1:$AJ$1=G136),Komplexní!$D$3:$AJ$38))</f>
        <v>0</v>
      </c>
      <c r="J136" s="115" t="str">
        <f>IF(I136=0,"",I136)</f>
        <v/>
      </c>
      <c r="K136" s="59" t="str">
        <f>IF(I136=MIN($J$103:$J$152),1,"")</f>
        <v/>
      </c>
    </row>
    <row r="137" spans="1:11" hidden="1">
      <c r="A137" s="53">
        <v>3</v>
      </c>
      <c r="B137" s="54">
        <f>LOOKUP(A137,Seznamy!$A$3:$A$38,Seznamy!$B$3:$B$38)</f>
        <v>122257</v>
      </c>
      <c r="C137" s="55" t="str">
        <f>LOOKUP(A137,Seznamy!$A$3:$A$38,Seznamy!$C$3:$C$38)</f>
        <v>Javorník</v>
      </c>
      <c r="D137" s="56">
        <f>LOOKUP(A137,Seznamy!$A$3:$A$38,Seznamy!$F$3:$F$38)</f>
        <v>7004</v>
      </c>
      <c r="E137" s="56">
        <f>LOOKUP(A137,Seznamy!$A$3:$A$38,Seznamy!$G$3:$G$38)</f>
        <v>225000</v>
      </c>
      <c r="F137" s="57">
        <f>LOOKUP(A137,Seznamy!$A$3:$A$38,Seznamy!$J$3:$J$38)</f>
        <v>60</v>
      </c>
      <c r="G137" s="57">
        <v>36</v>
      </c>
      <c r="H137" s="55">
        <f>LOOKUP(G137,Komplexní!$A$40:$A$82,Komplexní!$B$40:$B$82)</f>
        <v>0</v>
      </c>
      <c r="I137" s="58">
        <f t="array" ref="I137">SUM(IF((Komplexní!$A$3:$A$38=A137)*(Komplexní!$D$1:$AJ$1=G137),Komplexní!$D$3:$AJ$38))</f>
        <v>0</v>
      </c>
      <c r="J137" s="115" t="str">
        <f>IF(I137=0,"",I137)</f>
        <v/>
      </c>
      <c r="K137" s="59" t="str">
        <f>IF(I137=MIN($J$103:$J$152),1,"")</f>
        <v/>
      </c>
    </row>
    <row r="138" spans="1:11" hidden="1">
      <c r="A138" s="53">
        <v>3</v>
      </c>
      <c r="B138" s="54">
        <f>LOOKUP(A138,Seznamy!$A$3:$A$38,Seznamy!$B$3:$B$38)</f>
        <v>122257</v>
      </c>
      <c r="C138" s="55" t="str">
        <f>LOOKUP(A138,Seznamy!$A$3:$A$38,Seznamy!$C$3:$C$38)</f>
        <v>Javorník</v>
      </c>
      <c r="D138" s="56">
        <f>LOOKUP(A138,Seznamy!$A$3:$A$38,Seznamy!$F$3:$F$38)</f>
        <v>7004</v>
      </c>
      <c r="E138" s="56">
        <f>LOOKUP(A138,Seznamy!$A$3:$A$38,Seznamy!$G$3:$G$38)</f>
        <v>225000</v>
      </c>
      <c r="F138" s="57">
        <f>LOOKUP(A138,Seznamy!$A$3:$A$38,Seznamy!$J$3:$J$38)</f>
        <v>60</v>
      </c>
      <c r="G138" s="57">
        <v>37</v>
      </c>
      <c r="H138" s="55">
        <f>LOOKUP(G138,Komplexní!$A$40:$A$82,Komplexní!$B$40:$B$82)</f>
        <v>0</v>
      </c>
      <c r="I138" s="58">
        <f t="array" ref="I138">SUM(IF((Komplexní!$A$3:$A$38=A138)*(Komplexní!$D$1:$AJ$1=G138),Komplexní!$D$3:$AJ$38))</f>
        <v>0</v>
      </c>
      <c r="J138" s="115" t="str">
        <f>IF(I138=0,"",I138)</f>
        <v/>
      </c>
      <c r="K138" s="59" t="str">
        <f>IF(I138=MIN($J$103:$J$152),1,"")</f>
        <v/>
      </c>
    </row>
    <row r="139" spans="1:11" hidden="1">
      <c r="A139" s="53">
        <v>3</v>
      </c>
      <c r="B139" s="54">
        <f>LOOKUP(A139,Seznamy!$A$3:$A$38,Seznamy!$B$3:$B$38)</f>
        <v>122257</v>
      </c>
      <c r="C139" s="55" t="str">
        <f>LOOKUP(A139,Seznamy!$A$3:$A$38,Seznamy!$C$3:$C$38)</f>
        <v>Javorník</v>
      </c>
      <c r="D139" s="56">
        <f>LOOKUP(A139,Seznamy!$A$3:$A$38,Seznamy!$F$3:$F$38)</f>
        <v>7004</v>
      </c>
      <c r="E139" s="56">
        <f>LOOKUP(A139,Seznamy!$A$3:$A$38,Seznamy!$G$3:$G$38)</f>
        <v>225000</v>
      </c>
      <c r="F139" s="57">
        <f>LOOKUP(A139,Seznamy!$A$3:$A$38,Seznamy!$J$3:$J$38)</f>
        <v>60</v>
      </c>
      <c r="G139" s="57">
        <v>38</v>
      </c>
      <c r="H139" s="55">
        <f>LOOKUP(G139,Komplexní!$A$40:$A$82,Komplexní!$B$40:$B$82)</f>
        <v>0</v>
      </c>
      <c r="I139" s="58">
        <f t="array" ref="I139">SUM(IF((Komplexní!$A$3:$A$38=A139)*(Komplexní!$D$1:$AJ$1=G139),Komplexní!$D$3:$AJ$38))</f>
        <v>0</v>
      </c>
      <c r="J139" s="115" t="str">
        <f>IF(I139=0,"",I139)</f>
        <v/>
      </c>
      <c r="K139" s="59" t="str">
        <f>IF(I139=MIN($J$103:$J$152),1,"")</f>
        <v/>
      </c>
    </row>
    <row r="140" spans="1:11" hidden="1">
      <c r="A140" s="53">
        <v>3</v>
      </c>
      <c r="B140" s="54">
        <f>LOOKUP(A140,Seznamy!$A$3:$A$38,Seznamy!$B$3:$B$38)</f>
        <v>122257</v>
      </c>
      <c r="C140" s="55" t="str">
        <f>LOOKUP(A140,Seznamy!$A$3:$A$38,Seznamy!$C$3:$C$38)</f>
        <v>Javorník</v>
      </c>
      <c r="D140" s="56">
        <f>LOOKUP(A140,Seznamy!$A$3:$A$38,Seznamy!$F$3:$F$38)</f>
        <v>7004</v>
      </c>
      <c r="E140" s="56">
        <f>LOOKUP(A140,Seznamy!$A$3:$A$38,Seznamy!$G$3:$G$38)</f>
        <v>225000</v>
      </c>
      <c r="F140" s="57">
        <f>LOOKUP(A140,Seznamy!$A$3:$A$38,Seznamy!$J$3:$J$38)</f>
        <v>60</v>
      </c>
      <c r="G140" s="57">
        <v>39</v>
      </c>
      <c r="H140" s="55">
        <f>LOOKUP(G140,Komplexní!$A$40:$A$82,Komplexní!$B$40:$B$82)</f>
        <v>0</v>
      </c>
      <c r="I140" s="58">
        <f t="array" ref="I140">SUM(IF((Komplexní!$A$3:$A$38=A140)*(Komplexní!$D$1:$AJ$1=G140),Komplexní!$D$3:$AJ$38))</f>
        <v>0</v>
      </c>
      <c r="J140" s="115" t="str">
        <f>IF(I140=0,"",I140)</f>
        <v/>
      </c>
      <c r="K140" s="59" t="str">
        <f>IF(I140=MIN($J$103:$J$152),1,"")</f>
        <v/>
      </c>
    </row>
    <row r="141" spans="1:11" hidden="1">
      <c r="A141" s="53">
        <v>3</v>
      </c>
      <c r="B141" s="54">
        <f>LOOKUP(A141,Seznamy!$A$3:$A$38,Seznamy!$B$3:$B$38)</f>
        <v>122257</v>
      </c>
      <c r="C141" s="55" t="str">
        <f>LOOKUP(A141,Seznamy!$A$3:$A$38,Seznamy!$C$3:$C$38)</f>
        <v>Javorník</v>
      </c>
      <c r="D141" s="56">
        <f>LOOKUP(A141,Seznamy!$A$3:$A$38,Seznamy!$F$3:$F$38)</f>
        <v>7004</v>
      </c>
      <c r="E141" s="56">
        <f>LOOKUP(A141,Seznamy!$A$3:$A$38,Seznamy!$G$3:$G$38)</f>
        <v>225000</v>
      </c>
      <c r="F141" s="57">
        <f>LOOKUP(A141,Seznamy!$A$3:$A$38,Seznamy!$J$3:$J$38)</f>
        <v>60</v>
      </c>
      <c r="G141" s="57">
        <v>40</v>
      </c>
      <c r="H141" s="55">
        <f>LOOKUP(G141,Komplexní!$A$40:$A$82,Komplexní!$B$40:$B$82)</f>
        <v>0</v>
      </c>
      <c r="I141" s="58">
        <f t="array" ref="I141">SUM(IF((Komplexní!$A$3:$A$38=A141)*(Komplexní!$D$1:$AJ$1=G141),Komplexní!$D$3:$AJ$38))</f>
        <v>0</v>
      </c>
      <c r="J141" s="115" t="str">
        <f>IF(I141=0,"",I141)</f>
        <v/>
      </c>
      <c r="K141" s="59" t="str">
        <f>IF(I141=MIN($J$103:$J$152),1,"")</f>
        <v/>
      </c>
    </row>
    <row r="142" spans="1:11" hidden="1">
      <c r="A142" s="53">
        <v>3</v>
      </c>
      <c r="B142" s="54">
        <f>LOOKUP(A142,Seznamy!$A$3:$A$38,Seznamy!$B$3:$B$38)</f>
        <v>122257</v>
      </c>
      <c r="C142" s="55" t="str">
        <f>LOOKUP(A142,Seznamy!$A$3:$A$38,Seznamy!$C$3:$C$38)</f>
        <v>Javorník</v>
      </c>
      <c r="D142" s="56">
        <f>LOOKUP(A142,Seznamy!$A$3:$A$38,Seznamy!$F$3:$F$38)</f>
        <v>7004</v>
      </c>
      <c r="E142" s="56">
        <f>LOOKUP(A142,Seznamy!$A$3:$A$38,Seznamy!$G$3:$G$38)</f>
        <v>225000</v>
      </c>
      <c r="F142" s="57">
        <f>LOOKUP(A142,Seznamy!$A$3:$A$38,Seznamy!$J$3:$J$38)</f>
        <v>60</v>
      </c>
      <c r="G142" s="57">
        <v>41</v>
      </c>
      <c r="H142" s="55">
        <f>LOOKUP(G142,Komplexní!$A$40:$A$82,Komplexní!$B$40:$B$82)</f>
        <v>0</v>
      </c>
      <c r="I142" s="58">
        <f t="array" ref="I142">SUM(IF((Komplexní!$A$3:$A$38=A142)*(Komplexní!$D$1:$AJ$1=G142),Komplexní!$D$3:$AJ$38))</f>
        <v>0</v>
      </c>
      <c r="J142" s="115" t="str">
        <f>IF(I142=0,"",I142)</f>
        <v/>
      </c>
      <c r="K142" s="59" t="str">
        <f>IF(I142=MIN($J$103:$J$152),1,"")</f>
        <v/>
      </c>
    </row>
    <row r="143" spans="1:11" hidden="1">
      <c r="A143" s="53">
        <v>3</v>
      </c>
      <c r="B143" s="54">
        <f>LOOKUP(A143,Seznamy!$A$3:$A$38,Seznamy!$B$3:$B$38)</f>
        <v>122257</v>
      </c>
      <c r="C143" s="55" t="str">
        <f>LOOKUP(A143,Seznamy!$A$3:$A$38,Seznamy!$C$3:$C$38)</f>
        <v>Javorník</v>
      </c>
      <c r="D143" s="56">
        <f>LOOKUP(A143,Seznamy!$A$3:$A$38,Seznamy!$F$3:$F$38)</f>
        <v>7004</v>
      </c>
      <c r="E143" s="56">
        <f>LOOKUP(A143,Seznamy!$A$3:$A$38,Seznamy!$G$3:$G$38)</f>
        <v>225000</v>
      </c>
      <c r="F143" s="57">
        <f>LOOKUP(A143,Seznamy!$A$3:$A$38,Seznamy!$J$3:$J$38)</f>
        <v>60</v>
      </c>
      <c r="G143" s="57">
        <v>42</v>
      </c>
      <c r="H143" s="55">
        <f>LOOKUP(G143,Komplexní!$A$40:$A$82,Komplexní!$B$40:$B$82)</f>
        <v>0</v>
      </c>
      <c r="I143" s="58">
        <f t="array" ref="I143">SUM(IF((Komplexní!$A$3:$A$38=A143)*(Komplexní!$D$1:$AJ$1=G143),Komplexní!$D$3:$AJ$38))</f>
        <v>0</v>
      </c>
      <c r="J143" s="115" t="str">
        <f>IF(I143=0,"",I143)</f>
        <v/>
      </c>
      <c r="K143" s="59" t="str">
        <f>IF(I143=MIN($J$103:$J$152),1,"")</f>
        <v/>
      </c>
    </row>
    <row r="144" spans="1:11" hidden="1">
      <c r="A144" s="53">
        <v>3</v>
      </c>
      <c r="B144" s="54">
        <f>LOOKUP(A144,Seznamy!$A$3:$A$38,Seznamy!$B$3:$B$38)</f>
        <v>122257</v>
      </c>
      <c r="C144" s="55" t="str">
        <f>LOOKUP(A144,Seznamy!$A$3:$A$38,Seznamy!$C$3:$C$38)</f>
        <v>Javorník</v>
      </c>
      <c r="D144" s="56">
        <f>LOOKUP(A144,Seznamy!$A$3:$A$38,Seznamy!$F$3:$F$38)</f>
        <v>7004</v>
      </c>
      <c r="E144" s="56">
        <f>LOOKUP(A144,Seznamy!$A$3:$A$38,Seznamy!$G$3:$G$38)</f>
        <v>225000</v>
      </c>
      <c r="F144" s="57">
        <f>LOOKUP(A144,Seznamy!$A$3:$A$38,Seznamy!$J$3:$J$38)</f>
        <v>60</v>
      </c>
      <c r="G144" s="57">
        <v>43</v>
      </c>
      <c r="H144" s="55">
        <f>LOOKUP(G144,Komplexní!$A$40:$A$82,Komplexní!$B$40:$B$82)</f>
        <v>0</v>
      </c>
      <c r="I144" s="58">
        <f t="array" ref="I144">SUM(IF((Komplexní!$A$3:$A$38=A144)*(Komplexní!$D$1:$AJ$1=G144),Komplexní!$D$3:$AJ$38))</f>
        <v>0</v>
      </c>
      <c r="J144" s="115" t="str">
        <f>IF(I144=0,"",I144)</f>
        <v/>
      </c>
      <c r="K144" s="59" t="str">
        <f>IF(I144=MIN($J$103:$J$152),1,"")</f>
        <v/>
      </c>
    </row>
    <row r="145" spans="1:11" hidden="1">
      <c r="A145" s="53">
        <v>3</v>
      </c>
      <c r="B145" s="54">
        <f>LOOKUP(A145,Seznamy!$A$3:$A$38,Seznamy!$B$3:$B$38)</f>
        <v>122257</v>
      </c>
      <c r="C145" s="55" t="str">
        <f>LOOKUP(A145,Seznamy!$A$3:$A$38,Seznamy!$C$3:$C$38)</f>
        <v>Javorník</v>
      </c>
      <c r="D145" s="56">
        <f>LOOKUP(A145,Seznamy!$A$3:$A$38,Seznamy!$F$3:$F$38)</f>
        <v>7004</v>
      </c>
      <c r="E145" s="56">
        <f>LOOKUP(A145,Seznamy!$A$3:$A$38,Seznamy!$G$3:$G$38)</f>
        <v>225000</v>
      </c>
      <c r="F145" s="57">
        <f>LOOKUP(A145,Seznamy!$A$3:$A$38,Seznamy!$J$3:$J$38)</f>
        <v>60</v>
      </c>
      <c r="G145" s="57">
        <v>44</v>
      </c>
      <c r="H145" s="55">
        <f>LOOKUP(G145,Komplexní!$A$40:$A$82,Komplexní!$B$40:$B$82)</f>
        <v>0</v>
      </c>
      <c r="I145" s="58">
        <f t="array" ref="I145">SUM(IF((Komplexní!$A$3:$A$38=A145)*(Komplexní!$D$1:$AJ$1=G145),Komplexní!$D$3:$AJ$38))</f>
        <v>0</v>
      </c>
      <c r="J145" s="115" t="str">
        <f>IF(I145=0,"",I145)</f>
        <v/>
      </c>
      <c r="K145" s="59" t="str">
        <f>IF(I145=MIN($J$103:$J$152),1,"")</f>
        <v/>
      </c>
    </row>
    <row r="146" spans="1:11" hidden="1">
      <c r="A146" s="53">
        <v>3</v>
      </c>
      <c r="B146" s="54">
        <f>LOOKUP(A146,Seznamy!$A$3:$A$38,Seznamy!$B$3:$B$38)</f>
        <v>122257</v>
      </c>
      <c r="C146" s="55" t="str">
        <f>LOOKUP(A146,Seznamy!$A$3:$A$38,Seznamy!$C$3:$C$38)</f>
        <v>Javorník</v>
      </c>
      <c r="D146" s="56">
        <f>LOOKUP(A146,Seznamy!$A$3:$A$38,Seznamy!$F$3:$F$38)</f>
        <v>7004</v>
      </c>
      <c r="E146" s="56">
        <f>LOOKUP(A146,Seznamy!$A$3:$A$38,Seznamy!$G$3:$G$38)</f>
        <v>225000</v>
      </c>
      <c r="F146" s="57">
        <f>LOOKUP(A146,Seznamy!$A$3:$A$38,Seznamy!$J$3:$J$38)</f>
        <v>60</v>
      </c>
      <c r="G146" s="57">
        <v>45</v>
      </c>
      <c r="H146" s="55">
        <f>LOOKUP(G146,Komplexní!$A$40:$A$82,Komplexní!$B$40:$B$82)</f>
        <v>0</v>
      </c>
      <c r="I146" s="58">
        <f t="array" ref="I146">SUM(IF((Komplexní!$A$3:$A$38=A146)*(Komplexní!$D$1:$AJ$1=G146),Komplexní!$D$3:$AJ$38))</f>
        <v>0</v>
      </c>
      <c r="J146" s="115" t="str">
        <f>IF(I146=0,"",I146)</f>
        <v/>
      </c>
      <c r="K146" s="59" t="str">
        <f>IF(I146=MIN($J$103:$J$152),1,"")</f>
        <v/>
      </c>
    </row>
    <row r="147" spans="1:11" hidden="1">
      <c r="A147" s="53">
        <v>3</v>
      </c>
      <c r="B147" s="54">
        <f>LOOKUP(A147,Seznamy!$A$3:$A$38,Seznamy!$B$3:$B$38)</f>
        <v>122257</v>
      </c>
      <c r="C147" s="55" t="str">
        <f>LOOKUP(A147,Seznamy!$A$3:$A$38,Seznamy!$C$3:$C$38)</f>
        <v>Javorník</v>
      </c>
      <c r="D147" s="56">
        <f>LOOKUP(A147,Seznamy!$A$3:$A$38,Seznamy!$F$3:$F$38)</f>
        <v>7004</v>
      </c>
      <c r="E147" s="56">
        <f>LOOKUP(A147,Seznamy!$A$3:$A$38,Seznamy!$G$3:$G$38)</f>
        <v>225000</v>
      </c>
      <c r="F147" s="57">
        <f>LOOKUP(A147,Seznamy!$A$3:$A$38,Seznamy!$J$3:$J$38)</f>
        <v>60</v>
      </c>
      <c r="G147" s="57">
        <v>46</v>
      </c>
      <c r="H147" s="55">
        <f>LOOKUP(G147,Komplexní!$A$40:$A$82,Komplexní!$B$40:$B$82)</f>
        <v>0</v>
      </c>
      <c r="I147" s="58">
        <f t="array" ref="I147">SUM(IF((Komplexní!$A$3:$A$38=A147)*(Komplexní!$D$1:$AJ$1=G147),Komplexní!$D$3:$AJ$38))</f>
        <v>0</v>
      </c>
      <c r="J147" s="115" t="str">
        <f>IF(I147=0,"",I147)</f>
        <v/>
      </c>
      <c r="K147" s="59" t="str">
        <f>IF(I147=MIN($J$103:$J$152),1,"")</f>
        <v/>
      </c>
    </row>
    <row r="148" spans="1:11" hidden="1">
      <c r="A148" s="53">
        <v>3</v>
      </c>
      <c r="B148" s="54">
        <f>LOOKUP(A148,Seznamy!$A$3:$A$38,Seznamy!$B$3:$B$38)</f>
        <v>122257</v>
      </c>
      <c r="C148" s="55" t="str">
        <f>LOOKUP(A148,Seznamy!$A$3:$A$38,Seznamy!$C$3:$C$38)</f>
        <v>Javorník</v>
      </c>
      <c r="D148" s="56">
        <f>LOOKUP(A148,Seznamy!$A$3:$A$38,Seznamy!$F$3:$F$38)</f>
        <v>7004</v>
      </c>
      <c r="E148" s="56">
        <f>LOOKUP(A148,Seznamy!$A$3:$A$38,Seznamy!$G$3:$G$38)</f>
        <v>225000</v>
      </c>
      <c r="F148" s="57">
        <f>LOOKUP(A148,Seznamy!$A$3:$A$38,Seznamy!$J$3:$J$38)</f>
        <v>60</v>
      </c>
      <c r="G148" s="57">
        <v>47</v>
      </c>
      <c r="H148" s="55">
        <f>LOOKUP(G148,Komplexní!$A$40:$A$82,Komplexní!$B$40:$B$82)</f>
        <v>0</v>
      </c>
      <c r="I148" s="58">
        <f t="array" ref="I148">SUM(IF((Komplexní!$A$3:$A$38=A148)*(Komplexní!$D$1:$AJ$1=G148),Komplexní!$D$3:$AJ$38))</f>
        <v>0</v>
      </c>
      <c r="J148" s="115" t="str">
        <f>IF(I148=0,"",I148)</f>
        <v/>
      </c>
      <c r="K148" s="59" t="str">
        <f>IF(I148=MIN($J$103:$J$152),1,"")</f>
        <v/>
      </c>
    </row>
    <row r="149" spans="1:11" hidden="1">
      <c r="A149" s="53">
        <v>3</v>
      </c>
      <c r="B149" s="54">
        <f>LOOKUP(A149,Seznamy!$A$3:$A$38,Seznamy!$B$3:$B$38)</f>
        <v>122257</v>
      </c>
      <c r="C149" s="55" t="str">
        <f>LOOKUP(A149,Seznamy!$A$3:$A$38,Seznamy!$C$3:$C$38)</f>
        <v>Javorník</v>
      </c>
      <c r="D149" s="56">
        <f>LOOKUP(A149,Seznamy!$A$3:$A$38,Seznamy!$F$3:$F$38)</f>
        <v>7004</v>
      </c>
      <c r="E149" s="56">
        <f>LOOKUP(A149,Seznamy!$A$3:$A$38,Seznamy!$G$3:$G$38)</f>
        <v>225000</v>
      </c>
      <c r="F149" s="57">
        <f>LOOKUP(A149,Seznamy!$A$3:$A$38,Seznamy!$J$3:$J$38)</f>
        <v>60</v>
      </c>
      <c r="G149" s="57">
        <v>48</v>
      </c>
      <c r="H149" s="55">
        <f>LOOKUP(G149,Komplexní!$A$40:$A$82,Komplexní!$B$40:$B$82)</f>
        <v>0</v>
      </c>
      <c r="I149" s="58">
        <f t="array" ref="I149">SUM(IF((Komplexní!$A$3:$A$38=A149)*(Komplexní!$D$1:$AJ$1=G149),Komplexní!$D$3:$AJ$38))</f>
        <v>0</v>
      </c>
      <c r="J149" s="115" t="str">
        <f>IF(I149=0,"",I149)</f>
        <v/>
      </c>
      <c r="K149" s="59" t="str">
        <f>IF(I149=MIN($J$103:$J$152),1,"")</f>
        <v/>
      </c>
    </row>
    <row r="150" spans="1:11" hidden="1">
      <c r="A150" s="53">
        <v>3</v>
      </c>
      <c r="B150" s="54">
        <f>LOOKUP(A150,Seznamy!$A$3:$A$38,Seznamy!$B$3:$B$38)</f>
        <v>122257</v>
      </c>
      <c r="C150" s="55" t="str">
        <f>LOOKUP(A150,Seznamy!$A$3:$A$38,Seznamy!$C$3:$C$38)</f>
        <v>Javorník</v>
      </c>
      <c r="D150" s="56">
        <f>LOOKUP(A150,Seznamy!$A$3:$A$38,Seznamy!$F$3:$F$38)</f>
        <v>7004</v>
      </c>
      <c r="E150" s="56">
        <f>LOOKUP(A150,Seznamy!$A$3:$A$38,Seznamy!$G$3:$G$38)</f>
        <v>225000</v>
      </c>
      <c r="F150" s="57">
        <f>LOOKUP(A150,Seznamy!$A$3:$A$38,Seznamy!$J$3:$J$38)</f>
        <v>60</v>
      </c>
      <c r="G150" s="57">
        <v>49</v>
      </c>
      <c r="H150" s="55">
        <f>LOOKUP(G150,Komplexní!$A$40:$A$82,Komplexní!$B$40:$B$82)</f>
        <v>0</v>
      </c>
      <c r="I150" s="58">
        <f t="array" ref="I150">SUM(IF((Komplexní!$A$3:$A$38=A150)*(Komplexní!$D$1:$AJ$1=G150),Komplexní!$D$3:$AJ$38))</f>
        <v>0</v>
      </c>
      <c r="J150" s="115" t="str">
        <f>IF(I150=0,"",I150)</f>
        <v/>
      </c>
      <c r="K150" s="59" t="str">
        <f>IF(I150=MIN($J$103:$J$152),1,"")</f>
        <v/>
      </c>
    </row>
    <row r="151" spans="1:11" hidden="1">
      <c r="A151" s="53">
        <v>3</v>
      </c>
      <c r="B151" s="54">
        <f>LOOKUP(A151,Seznamy!$A$3:$A$38,Seznamy!$B$3:$B$38)</f>
        <v>122257</v>
      </c>
      <c r="C151" s="55" t="str">
        <f>LOOKUP(A151,Seznamy!$A$3:$A$38,Seznamy!$C$3:$C$38)</f>
        <v>Javorník</v>
      </c>
      <c r="D151" s="56">
        <f>LOOKUP(A151,Seznamy!$A$3:$A$38,Seznamy!$F$3:$F$38)</f>
        <v>7004</v>
      </c>
      <c r="E151" s="56">
        <f>LOOKUP(A151,Seznamy!$A$3:$A$38,Seznamy!$G$3:$G$38)</f>
        <v>225000</v>
      </c>
      <c r="F151" s="57">
        <f>LOOKUP(A151,Seznamy!$A$3:$A$38,Seznamy!$J$3:$J$38)</f>
        <v>60</v>
      </c>
      <c r="G151" s="57">
        <v>50</v>
      </c>
      <c r="H151" s="55">
        <f>LOOKUP(G151,Komplexní!$A$40:$A$82,Komplexní!$B$40:$B$82)</f>
        <v>0</v>
      </c>
      <c r="I151" s="58">
        <f t="array" ref="I151">SUM(IF((Komplexní!$A$3:$A$38=A151)*(Komplexní!$D$1:$AJ$1=G151),Komplexní!$D$3:$AJ$38))</f>
        <v>0</v>
      </c>
      <c r="J151" s="115" t="str">
        <f>IF(I151=0,"",I151)</f>
        <v/>
      </c>
      <c r="K151" s="59" t="str">
        <f>IF(I151=MIN($J$103:$J$152),1,"")</f>
        <v/>
      </c>
    </row>
    <row r="152" spans="1:11">
      <c r="A152" s="53">
        <v>3</v>
      </c>
      <c r="B152" s="54">
        <f>LOOKUP(A152,Seznamy!$A$3:$A$38,Seznamy!$B$3:$B$38)</f>
        <v>122257</v>
      </c>
      <c r="C152" s="55" t="str">
        <f>LOOKUP(A152,Seznamy!$A$3:$A$38,Seznamy!$C$3:$C$38)</f>
        <v>Javorník</v>
      </c>
      <c r="D152" s="56">
        <f>LOOKUP(A152,Seznamy!$A$3:$A$38,Seznamy!$F$3:$F$38)</f>
        <v>7004</v>
      </c>
      <c r="E152" s="56">
        <f>LOOKUP(A152,Seznamy!$A$3:$A$38,Seznamy!$G$3:$G$38)</f>
        <v>225000</v>
      </c>
      <c r="F152" s="57">
        <f>LOOKUP(A152,Seznamy!$A$3:$A$38,Seznamy!$J$3:$J$38)</f>
        <v>60</v>
      </c>
      <c r="G152" s="57">
        <v>11</v>
      </c>
      <c r="H152" s="55" t="str">
        <f>LOOKUP(G152,Komplexní!$A$40:$A$82,Komplexní!$B$40:$B$82)</f>
        <v>UNILES a.s.</v>
      </c>
      <c r="I152" s="58">
        <f t="array" ref="I152">SUM(IF((Komplexní!$A$3:$A$38=A152)*(Komplexní!$D$1:$AJ$1=G152),Komplexní!$D$3:$AJ$38))</f>
        <v>30861007</v>
      </c>
      <c r="J152" s="115">
        <f>IF(I152=0,"",I152)</f>
        <v>30861007</v>
      </c>
      <c r="K152" s="59" t="str">
        <f>IF(I152=MIN($J$103:$J$152),1,"")</f>
        <v/>
      </c>
    </row>
    <row r="153" spans="1:11">
      <c r="A153" s="87">
        <v>4</v>
      </c>
      <c r="B153" s="88">
        <f>LOOKUP(A153,Seznamy!$A$3:$A$38,Seznamy!$B$3:$B$38)</f>
        <v>125009</v>
      </c>
      <c r="C153" s="89" t="str">
        <f>LOOKUP(A153,Seznamy!$A$3:$A$38,Seznamy!$C$3:$C$38)</f>
        <v>Ruda nad Moravou</v>
      </c>
      <c r="D153" s="90">
        <f>LOOKUP(A153,Seznamy!$A$3:$A$38,Seznamy!$F$3:$F$38)</f>
        <v>9028</v>
      </c>
      <c r="E153" s="90">
        <f>LOOKUP(A153,Seznamy!$A$3:$A$38,Seznamy!$G$3:$G$38)</f>
        <v>218500</v>
      </c>
      <c r="F153" s="91">
        <f>LOOKUP(A153,Seznamy!$A$3:$A$38,Seznamy!$J$3:$J$38)</f>
        <v>60</v>
      </c>
      <c r="G153" s="91">
        <v>25</v>
      </c>
      <c r="H153" s="89" t="str">
        <f>LOOKUP(G153,Komplexní!$A$40:$A$82,Komplexní!$B$40:$B$82)</f>
        <v>KATR a.s.</v>
      </c>
      <c r="I153" s="92">
        <f t="array" ref="I153">SUM(IF((Komplexní!$A$3:$A$38=A153)*(Komplexní!$D$1:$AJ$1=G153),Komplexní!$D$3:$AJ$38))</f>
        <v>-33681450</v>
      </c>
      <c r="J153" s="116">
        <f>IF(I153=0,"",I153)</f>
        <v>-33681450</v>
      </c>
      <c r="K153" s="93">
        <f>IF(I153=MIN($J$153:$J$202),1,"")</f>
        <v>1</v>
      </c>
    </row>
    <row r="154" spans="1:11">
      <c r="A154" s="87">
        <v>4</v>
      </c>
      <c r="B154" s="88">
        <f>LOOKUP(A154,Seznamy!$A$3:$A$38,Seznamy!$B$3:$B$38)</f>
        <v>125009</v>
      </c>
      <c r="C154" s="89" t="str">
        <f>LOOKUP(A154,Seznamy!$A$3:$A$38,Seznamy!$C$3:$C$38)</f>
        <v>Ruda nad Moravou</v>
      </c>
      <c r="D154" s="90">
        <f>LOOKUP(A154,Seznamy!$A$3:$A$38,Seznamy!$F$3:$F$38)</f>
        <v>9028</v>
      </c>
      <c r="E154" s="90">
        <f>LOOKUP(A154,Seznamy!$A$3:$A$38,Seznamy!$G$3:$G$38)</f>
        <v>218500</v>
      </c>
      <c r="F154" s="91">
        <f>LOOKUP(A154,Seznamy!$A$3:$A$38,Seznamy!$J$3:$J$38)</f>
        <v>60</v>
      </c>
      <c r="G154" s="91">
        <v>11</v>
      </c>
      <c r="H154" s="89" t="str">
        <f>LOOKUP(G154,Komplexní!$A$40:$A$82,Komplexní!$B$40:$B$82)</f>
        <v>UNILES a.s.</v>
      </c>
      <c r="I154" s="92">
        <f t="array" ref="I154">SUM(IF((Komplexní!$A$3:$A$38=A154)*(Komplexní!$D$1:$AJ$1=G154),Komplexní!$D$3:$AJ$38))</f>
        <v>-29814491</v>
      </c>
      <c r="J154" s="116">
        <f>IF(I154=0,"",I154)</f>
        <v>-29814491</v>
      </c>
      <c r="K154" s="93" t="str">
        <f>IF(I154=MIN($J$153:$J$202),1,"")</f>
        <v/>
      </c>
    </row>
    <row r="155" spans="1:11" hidden="1">
      <c r="A155" s="87">
        <v>4</v>
      </c>
      <c r="B155" s="88">
        <f>LOOKUP(A155,Seznamy!$A$3:$A$38,Seznamy!$B$3:$B$38)</f>
        <v>125009</v>
      </c>
      <c r="C155" s="89" t="str">
        <f>LOOKUP(A155,Seznamy!$A$3:$A$38,Seznamy!$C$3:$C$38)</f>
        <v>Ruda nad Moravou</v>
      </c>
      <c r="D155" s="90">
        <f>LOOKUP(A155,Seznamy!$A$3:$A$38,Seznamy!$F$3:$F$38)</f>
        <v>9028</v>
      </c>
      <c r="E155" s="90">
        <f>LOOKUP(A155,Seznamy!$A$3:$A$38,Seznamy!$G$3:$G$38)</f>
        <v>218500</v>
      </c>
      <c r="F155" s="91">
        <f>LOOKUP(A155,Seznamy!$A$3:$A$38,Seznamy!$J$3:$J$38)</f>
        <v>60</v>
      </c>
      <c r="G155" s="91">
        <v>1</v>
      </c>
      <c r="H155" s="89" t="str">
        <f>LOOKUP(G155,Komplexní!$A$40:$A$82,Komplexní!$B$40:$B$82)</f>
        <v>KAISER s.r.o.</v>
      </c>
      <c r="I155" s="92">
        <f t="array" ref="I155">SUM(IF((Komplexní!$A$3:$A$38=A155)*(Komplexní!$D$1:$AJ$1=G155),Komplexní!$D$3:$AJ$38))</f>
        <v>0</v>
      </c>
      <c r="J155" s="116" t="str">
        <f>IF(I155=0,"",I155)</f>
        <v/>
      </c>
      <c r="K155" s="93" t="str">
        <f>IF(I155=MIN($J$153:$J$202),1,"")</f>
        <v/>
      </c>
    </row>
    <row r="156" spans="1:11" hidden="1">
      <c r="A156" s="87">
        <v>4</v>
      </c>
      <c r="B156" s="88">
        <f>LOOKUP(A156,Seznamy!$A$3:$A$38,Seznamy!$B$3:$B$38)</f>
        <v>125009</v>
      </c>
      <c r="C156" s="89" t="str">
        <f>LOOKUP(A156,Seznamy!$A$3:$A$38,Seznamy!$C$3:$C$38)</f>
        <v>Ruda nad Moravou</v>
      </c>
      <c r="D156" s="90">
        <f>LOOKUP(A156,Seznamy!$A$3:$A$38,Seznamy!$F$3:$F$38)</f>
        <v>9028</v>
      </c>
      <c r="E156" s="90">
        <f>LOOKUP(A156,Seznamy!$A$3:$A$38,Seznamy!$G$3:$G$38)</f>
        <v>218500</v>
      </c>
      <c r="F156" s="91">
        <f>LOOKUP(A156,Seznamy!$A$3:$A$38,Seznamy!$J$3:$J$38)</f>
        <v>60</v>
      </c>
      <c r="G156" s="91">
        <v>2</v>
      </c>
      <c r="H156" s="89" t="str">
        <f>LOOKUP(G156,Komplexní!$A$40:$A$82,Komplexní!$B$40:$B$82)</f>
        <v>Lesní společnost Přimda, a.s.</v>
      </c>
      <c r="I156" s="92">
        <f t="array" ref="I156">SUM(IF((Komplexní!$A$3:$A$38=A156)*(Komplexní!$D$1:$AJ$1=G156),Komplexní!$D$3:$AJ$38))</f>
        <v>0</v>
      </c>
      <c r="J156" s="116" t="str">
        <f>IF(I156=0,"",I156)</f>
        <v/>
      </c>
      <c r="K156" s="93" t="str">
        <f>IF(I156=MIN($J$153:$J$202),1,"")</f>
        <v/>
      </c>
    </row>
    <row r="157" spans="1:11" hidden="1">
      <c r="A157" s="87">
        <v>4</v>
      </c>
      <c r="B157" s="88">
        <f>LOOKUP(A157,Seznamy!$A$3:$A$38,Seznamy!$B$3:$B$38)</f>
        <v>125009</v>
      </c>
      <c r="C157" s="89" t="str">
        <f>LOOKUP(A157,Seznamy!$A$3:$A$38,Seznamy!$C$3:$C$38)</f>
        <v>Ruda nad Moravou</v>
      </c>
      <c r="D157" s="90">
        <f>LOOKUP(A157,Seznamy!$A$3:$A$38,Seznamy!$F$3:$F$38)</f>
        <v>9028</v>
      </c>
      <c r="E157" s="90">
        <f>LOOKUP(A157,Seznamy!$A$3:$A$38,Seznamy!$G$3:$G$38)</f>
        <v>218500</v>
      </c>
      <c r="F157" s="91">
        <f>LOOKUP(A157,Seznamy!$A$3:$A$38,Seznamy!$J$3:$J$38)</f>
        <v>60</v>
      </c>
      <c r="G157" s="91">
        <v>3</v>
      </c>
      <c r="H157" s="89" t="str">
        <f>LOOKUP(G157,Komplexní!$A$40:$A$82,Komplexní!$B$40:$B$82)</f>
        <v>ACLESIA, spol. s r.o.</v>
      </c>
      <c r="I157" s="92">
        <f t="array" ref="I157">SUM(IF((Komplexní!$A$3:$A$38=A157)*(Komplexní!$D$1:$AJ$1=G157),Komplexní!$D$3:$AJ$38))</f>
        <v>0</v>
      </c>
      <c r="J157" s="116" t="str">
        <f>IF(I157=0,"",I157)</f>
        <v/>
      </c>
      <c r="K157" s="93" t="str">
        <f>IF(I157=MIN($J$153:$J$202),1,"")</f>
        <v/>
      </c>
    </row>
    <row r="158" spans="1:11" hidden="1">
      <c r="A158" s="87">
        <v>4</v>
      </c>
      <c r="B158" s="88">
        <f>LOOKUP(A158,Seznamy!$A$3:$A$38,Seznamy!$B$3:$B$38)</f>
        <v>125009</v>
      </c>
      <c r="C158" s="89" t="str">
        <f>LOOKUP(A158,Seznamy!$A$3:$A$38,Seznamy!$C$3:$C$38)</f>
        <v>Ruda nad Moravou</v>
      </c>
      <c r="D158" s="90">
        <f>LOOKUP(A158,Seznamy!$A$3:$A$38,Seznamy!$F$3:$F$38)</f>
        <v>9028</v>
      </c>
      <c r="E158" s="90">
        <f>LOOKUP(A158,Seznamy!$A$3:$A$38,Seznamy!$G$3:$G$38)</f>
        <v>218500</v>
      </c>
      <c r="F158" s="91">
        <f>LOOKUP(A158,Seznamy!$A$3:$A$38,Seznamy!$J$3:$J$38)</f>
        <v>60</v>
      </c>
      <c r="G158" s="91">
        <v>4</v>
      </c>
      <c r="H158" s="89" t="str">
        <f>LOOKUP(G158,Komplexní!$A$40:$A$82,Komplexní!$B$40:$B$82)</f>
        <v>LST a.s.</v>
      </c>
      <c r="I158" s="92">
        <f t="array" ref="I158">SUM(IF((Komplexní!$A$3:$A$38=A158)*(Komplexní!$D$1:$AJ$1=G158),Komplexní!$D$3:$AJ$38))</f>
        <v>0</v>
      </c>
      <c r="J158" s="116" t="str">
        <f>IF(I158=0,"",I158)</f>
        <v/>
      </c>
      <c r="K158" s="93" t="str">
        <f>IF(I158=MIN($J$153:$J$202),1,"")</f>
        <v/>
      </c>
    </row>
    <row r="159" spans="1:11" hidden="1">
      <c r="A159" s="87">
        <v>4</v>
      </c>
      <c r="B159" s="88">
        <f>LOOKUP(A159,Seznamy!$A$3:$A$38,Seznamy!$B$3:$B$38)</f>
        <v>125009</v>
      </c>
      <c r="C159" s="89" t="str">
        <f>LOOKUP(A159,Seznamy!$A$3:$A$38,Seznamy!$C$3:$C$38)</f>
        <v>Ruda nad Moravou</v>
      </c>
      <c r="D159" s="90">
        <f>LOOKUP(A159,Seznamy!$A$3:$A$38,Seznamy!$F$3:$F$38)</f>
        <v>9028</v>
      </c>
      <c r="E159" s="90">
        <f>LOOKUP(A159,Seznamy!$A$3:$A$38,Seznamy!$G$3:$G$38)</f>
        <v>218500</v>
      </c>
      <c r="F159" s="91">
        <f>LOOKUP(A159,Seznamy!$A$3:$A$38,Seznamy!$J$3:$J$38)</f>
        <v>60</v>
      </c>
      <c r="G159" s="91">
        <v>5</v>
      </c>
      <c r="H159" s="89" t="str">
        <f>LOOKUP(G159,Komplexní!$A$40:$A$82,Komplexní!$B$40:$B$82)</f>
        <v>T.E.P. HOLZ, s.r.o.</v>
      </c>
      <c r="I159" s="92">
        <f t="array" ref="I159">SUM(IF((Komplexní!$A$3:$A$38=A159)*(Komplexní!$D$1:$AJ$1=G159),Komplexní!$D$3:$AJ$38))</f>
        <v>0</v>
      </c>
      <c r="J159" s="116" t="str">
        <f>IF(I159=0,"",I159)</f>
        <v/>
      </c>
      <c r="K159" s="93" t="str">
        <f>IF(I159=MIN($J$153:$J$202),1,"")</f>
        <v/>
      </c>
    </row>
    <row r="160" spans="1:11" hidden="1">
      <c r="A160" s="87">
        <v>4</v>
      </c>
      <c r="B160" s="88">
        <f>LOOKUP(A160,Seznamy!$A$3:$A$38,Seznamy!$B$3:$B$38)</f>
        <v>125009</v>
      </c>
      <c r="C160" s="89" t="str">
        <f>LOOKUP(A160,Seznamy!$A$3:$A$38,Seznamy!$C$3:$C$38)</f>
        <v>Ruda nad Moravou</v>
      </c>
      <c r="D160" s="90">
        <f>LOOKUP(A160,Seznamy!$A$3:$A$38,Seznamy!$F$3:$F$38)</f>
        <v>9028</v>
      </c>
      <c r="E160" s="90">
        <f>LOOKUP(A160,Seznamy!$A$3:$A$38,Seznamy!$G$3:$G$38)</f>
        <v>218500</v>
      </c>
      <c r="F160" s="91">
        <f>LOOKUP(A160,Seznamy!$A$3:$A$38,Seznamy!$J$3:$J$38)</f>
        <v>60</v>
      </c>
      <c r="G160" s="91">
        <v>6</v>
      </c>
      <c r="H160" s="89" t="str">
        <f>LOOKUP(G160,Komplexní!$A$40:$A$82,Komplexní!$B$40:$B$82)</f>
        <v>Petra spol. s r.o.</v>
      </c>
      <c r="I160" s="92">
        <f t="array" ref="I160">SUM(IF((Komplexní!$A$3:$A$38=A160)*(Komplexní!$D$1:$AJ$1=G160),Komplexní!$D$3:$AJ$38))</f>
        <v>0</v>
      </c>
      <c r="J160" s="116" t="str">
        <f>IF(I160=0,"",I160)</f>
        <v/>
      </c>
      <c r="K160" s="93" t="str">
        <f>IF(I160=MIN($J$153:$J$202),1,"")</f>
        <v/>
      </c>
    </row>
    <row r="161" spans="1:11" hidden="1">
      <c r="A161" s="87">
        <v>4</v>
      </c>
      <c r="B161" s="88">
        <f>LOOKUP(A161,Seznamy!$A$3:$A$38,Seznamy!$B$3:$B$38)</f>
        <v>125009</v>
      </c>
      <c r="C161" s="89" t="str">
        <f>LOOKUP(A161,Seznamy!$A$3:$A$38,Seznamy!$C$3:$C$38)</f>
        <v>Ruda nad Moravou</v>
      </c>
      <c r="D161" s="90">
        <f>LOOKUP(A161,Seznamy!$A$3:$A$38,Seznamy!$F$3:$F$38)</f>
        <v>9028</v>
      </c>
      <c r="E161" s="90">
        <f>LOOKUP(A161,Seznamy!$A$3:$A$38,Seznamy!$G$3:$G$38)</f>
        <v>218500</v>
      </c>
      <c r="F161" s="91">
        <f>LOOKUP(A161,Seznamy!$A$3:$A$38,Seznamy!$J$3:$J$38)</f>
        <v>60</v>
      </c>
      <c r="G161" s="91">
        <v>7</v>
      </c>
      <c r="H161" s="89" t="str">
        <f>LOOKUP(G161,Komplexní!$A$40:$A$82,Komplexní!$B$40:$B$82)</f>
        <v>Sušická lesní a obchodní s.r.o.</v>
      </c>
      <c r="I161" s="92">
        <f t="array" ref="I161">SUM(IF((Komplexní!$A$3:$A$38=A161)*(Komplexní!$D$1:$AJ$1=G161),Komplexní!$D$3:$AJ$38))</f>
        <v>0</v>
      </c>
      <c r="J161" s="116" t="str">
        <f>IF(I161=0,"",I161)</f>
        <v/>
      </c>
      <c r="K161" s="93" t="str">
        <f>IF(I161=MIN($J$153:$J$202),1,"")</f>
        <v/>
      </c>
    </row>
    <row r="162" spans="1:11" hidden="1">
      <c r="A162" s="87">
        <v>4</v>
      </c>
      <c r="B162" s="88">
        <f>LOOKUP(A162,Seznamy!$A$3:$A$38,Seznamy!$B$3:$B$38)</f>
        <v>125009</v>
      </c>
      <c r="C162" s="89" t="str">
        <f>LOOKUP(A162,Seznamy!$A$3:$A$38,Seznamy!$C$3:$C$38)</f>
        <v>Ruda nad Moravou</v>
      </c>
      <c r="D162" s="90">
        <f>LOOKUP(A162,Seznamy!$A$3:$A$38,Seznamy!$F$3:$F$38)</f>
        <v>9028</v>
      </c>
      <c r="E162" s="90">
        <f>LOOKUP(A162,Seznamy!$A$3:$A$38,Seznamy!$G$3:$G$38)</f>
        <v>218500</v>
      </c>
      <c r="F162" s="91">
        <f>LOOKUP(A162,Seznamy!$A$3:$A$38,Seznamy!$J$3:$J$38)</f>
        <v>60</v>
      </c>
      <c r="G162" s="91">
        <v>8</v>
      </c>
      <c r="H162" s="89" t="str">
        <f>LOOKUP(G162,Komplexní!$A$40:$A$82,Komplexní!$B$40:$B$82)</f>
        <v>ARBOLES s.r.o.</v>
      </c>
      <c r="I162" s="92">
        <f t="array" ref="I162">SUM(IF((Komplexní!$A$3:$A$38=A162)*(Komplexní!$D$1:$AJ$1=G162),Komplexní!$D$3:$AJ$38))</f>
        <v>0</v>
      </c>
      <c r="J162" s="116" t="str">
        <f>IF(I162=0,"",I162)</f>
        <v/>
      </c>
      <c r="K162" s="93" t="str">
        <f>IF(I162=MIN($J$153:$J$202),1,"")</f>
        <v/>
      </c>
    </row>
    <row r="163" spans="1:11" hidden="1">
      <c r="A163" s="87">
        <v>4</v>
      </c>
      <c r="B163" s="88">
        <f>LOOKUP(A163,Seznamy!$A$3:$A$38,Seznamy!$B$3:$B$38)</f>
        <v>125009</v>
      </c>
      <c r="C163" s="89" t="str">
        <f>LOOKUP(A163,Seznamy!$A$3:$A$38,Seznamy!$C$3:$C$38)</f>
        <v>Ruda nad Moravou</v>
      </c>
      <c r="D163" s="90">
        <f>LOOKUP(A163,Seznamy!$A$3:$A$38,Seznamy!$F$3:$F$38)</f>
        <v>9028</v>
      </c>
      <c r="E163" s="90">
        <f>LOOKUP(A163,Seznamy!$A$3:$A$38,Seznamy!$G$3:$G$38)</f>
        <v>218500</v>
      </c>
      <c r="F163" s="91">
        <f>LOOKUP(A163,Seznamy!$A$3:$A$38,Seznamy!$J$3:$J$38)</f>
        <v>60</v>
      </c>
      <c r="G163" s="91">
        <v>9</v>
      </c>
      <c r="H163" s="89" t="str">
        <f>LOOKUP(G163,Komplexní!$A$40:$A$82,Komplexní!$B$40:$B$82)</f>
        <v>Stora Enso Wood Products Planá s.r.o.</v>
      </c>
      <c r="I163" s="92">
        <f t="array" ref="I163">SUM(IF((Komplexní!$A$3:$A$38=A163)*(Komplexní!$D$1:$AJ$1=G163),Komplexní!$D$3:$AJ$38))</f>
        <v>0</v>
      </c>
      <c r="J163" s="116" t="str">
        <f>IF(I163=0,"",I163)</f>
        <v/>
      </c>
      <c r="K163" s="93" t="str">
        <f>IF(I163=MIN($J$153:$J$202),1,"")</f>
        <v/>
      </c>
    </row>
    <row r="164" spans="1:11" hidden="1">
      <c r="A164" s="87">
        <v>4</v>
      </c>
      <c r="B164" s="88">
        <f>LOOKUP(A164,Seznamy!$A$3:$A$38,Seznamy!$B$3:$B$38)</f>
        <v>125009</v>
      </c>
      <c r="C164" s="89" t="str">
        <f>LOOKUP(A164,Seznamy!$A$3:$A$38,Seznamy!$C$3:$C$38)</f>
        <v>Ruda nad Moravou</v>
      </c>
      <c r="D164" s="90">
        <f>LOOKUP(A164,Seznamy!$A$3:$A$38,Seznamy!$F$3:$F$38)</f>
        <v>9028</v>
      </c>
      <c r="E164" s="90">
        <f>LOOKUP(A164,Seznamy!$A$3:$A$38,Seznamy!$G$3:$G$38)</f>
        <v>218500</v>
      </c>
      <c r="F164" s="91">
        <f>LOOKUP(A164,Seznamy!$A$3:$A$38,Seznamy!$J$3:$J$38)</f>
        <v>60</v>
      </c>
      <c r="G164" s="91">
        <v>10</v>
      </c>
      <c r="H164" s="89" t="str">
        <f>LOOKUP(G164,Komplexní!$A$40:$A$82,Komplexní!$B$40:$B$82)</f>
        <v>Stora Enso Wood Products Ždírec s.r.o.</v>
      </c>
      <c r="I164" s="92">
        <f t="array" ref="I164">SUM(IF((Komplexní!$A$3:$A$38=A164)*(Komplexní!$D$1:$AJ$1=G164),Komplexní!$D$3:$AJ$38))</f>
        <v>0</v>
      </c>
      <c r="J164" s="116" t="str">
        <f>IF(I164=0,"",I164)</f>
        <v/>
      </c>
      <c r="K164" s="93" t="str">
        <f>IF(I164=MIN($J$153:$J$202),1,"")</f>
        <v/>
      </c>
    </row>
    <row r="165" spans="1:11" hidden="1">
      <c r="A165" s="87">
        <v>4</v>
      </c>
      <c r="B165" s="88">
        <f>LOOKUP(A165,Seznamy!$A$3:$A$38,Seznamy!$B$3:$B$38)</f>
        <v>125009</v>
      </c>
      <c r="C165" s="89" t="str">
        <f>LOOKUP(A165,Seznamy!$A$3:$A$38,Seznamy!$C$3:$C$38)</f>
        <v>Ruda nad Moravou</v>
      </c>
      <c r="D165" s="90">
        <f>LOOKUP(A165,Seznamy!$A$3:$A$38,Seznamy!$F$3:$F$38)</f>
        <v>9028</v>
      </c>
      <c r="E165" s="90">
        <f>LOOKUP(A165,Seznamy!$A$3:$A$38,Seznamy!$G$3:$G$38)</f>
        <v>218500</v>
      </c>
      <c r="F165" s="91">
        <f>LOOKUP(A165,Seznamy!$A$3:$A$38,Seznamy!$J$3:$J$38)</f>
        <v>60</v>
      </c>
      <c r="G165" s="91">
        <v>12</v>
      </c>
      <c r="H165" s="89" t="str">
        <f>LOOKUP(G165,Komplexní!$A$40:$A$82,Komplexní!$B$40:$B$82)</f>
        <v>Jihozápadní dřevařská a.s.</v>
      </c>
      <c r="I165" s="92">
        <f t="array" ref="I165">SUM(IF((Komplexní!$A$3:$A$38=A165)*(Komplexní!$D$1:$AJ$1=G165),Komplexní!$D$3:$AJ$38))</f>
        <v>0</v>
      </c>
      <c r="J165" s="116" t="str">
        <f>IF(I165=0,"",I165)</f>
        <v/>
      </c>
      <c r="K165" s="93" t="str">
        <f>IF(I165=MIN($J$153:$J$202),1,"")</f>
        <v/>
      </c>
    </row>
    <row r="166" spans="1:11" hidden="1">
      <c r="A166" s="87">
        <v>4</v>
      </c>
      <c r="B166" s="88">
        <f>LOOKUP(A166,Seznamy!$A$3:$A$38,Seznamy!$B$3:$B$38)</f>
        <v>125009</v>
      </c>
      <c r="C166" s="89" t="str">
        <f>LOOKUP(A166,Seznamy!$A$3:$A$38,Seznamy!$C$3:$C$38)</f>
        <v>Ruda nad Moravou</v>
      </c>
      <c r="D166" s="90">
        <f>LOOKUP(A166,Seznamy!$A$3:$A$38,Seznamy!$F$3:$F$38)</f>
        <v>9028</v>
      </c>
      <c r="E166" s="90">
        <f>LOOKUP(A166,Seznamy!$A$3:$A$38,Seznamy!$G$3:$G$38)</f>
        <v>218500</v>
      </c>
      <c r="F166" s="91">
        <f>LOOKUP(A166,Seznamy!$A$3:$A$38,Seznamy!$J$3:$J$38)</f>
        <v>60</v>
      </c>
      <c r="G166" s="91">
        <v>13</v>
      </c>
      <c r="H166" s="89" t="str">
        <f>LOOKUP(G166,Komplexní!$A$40:$A$82,Komplexní!$B$40:$B$82)</f>
        <v>LDF Rožnov a.s.</v>
      </c>
      <c r="I166" s="92">
        <f t="array" ref="I166">SUM(IF((Komplexní!$A$3:$A$38=A166)*(Komplexní!$D$1:$AJ$1=G166),Komplexní!$D$3:$AJ$38))</f>
        <v>0</v>
      </c>
      <c r="J166" s="116" t="str">
        <f>IF(I166=0,"",I166)</f>
        <v/>
      </c>
      <c r="K166" s="93" t="str">
        <f>IF(I166=MIN($J$153:$J$202),1,"")</f>
        <v/>
      </c>
    </row>
    <row r="167" spans="1:11" hidden="1">
      <c r="A167" s="87">
        <v>4</v>
      </c>
      <c r="B167" s="88">
        <f>LOOKUP(A167,Seznamy!$A$3:$A$38,Seznamy!$B$3:$B$38)</f>
        <v>125009</v>
      </c>
      <c r="C167" s="89" t="str">
        <f>LOOKUP(A167,Seznamy!$A$3:$A$38,Seznamy!$C$3:$C$38)</f>
        <v>Ruda nad Moravou</v>
      </c>
      <c r="D167" s="90">
        <f>LOOKUP(A167,Seznamy!$A$3:$A$38,Seznamy!$F$3:$F$38)</f>
        <v>9028</v>
      </c>
      <c r="E167" s="90">
        <f>LOOKUP(A167,Seznamy!$A$3:$A$38,Seznamy!$G$3:$G$38)</f>
        <v>218500</v>
      </c>
      <c r="F167" s="91">
        <f>LOOKUP(A167,Seznamy!$A$3:$A$38,Seznamy!$J$3:$J$38)</f>
        <v>60</v>
      </c>
      <c r="G167" s="91">
        <v>14</v>
      </c>
      <c r="H167" s="89" t="str">
        <f>LOOKUP(G167,Komplexní!$A$40:$A$82,Komplexní!$B$40:$B$82)</f>
        <v>Kloboucká lesní s.r.o.</v>
      </c>
      <c r="I167" s="92">
        <f t="array" ref="I167">SUM(IF((Komplexní!$A$3:$A$38=A167)*(Komplexní!$D$1:$AJ$1=G167),Komplexní!$D$3:$AJ$38))</f>
        <v>0</v>
      </c>
      <c r="J167" s="116" t="str">
        <f>IF(I167=0,"",I167)</f>
        <v/>
      </c>
      <c r="K167" s="93" t="str">
        <f>IF(I167=MIN($J$153:$J$202),1,"")</f>
        <v/>
      </c>
    </row>
    <row r="168" spans="1:11" hidden="1">
      <c r="A168" s="87">
        <v>4</v>
      </c>
      <c r="B168" s="88">
        <f>LOOKUP(A168,Seznamy!$A$3:$A$38,Seznamy!$B$3:$B$38)</f>
        <v>125009</v>
      </c>
      <c r="C168" s="89" t="str">
        <f>LOOKUP(A168,Seznamy!$A$3:$A$38,Seznamy!$C$3:$C$38)</f>
        <v>Ruda nad Moravou</v>
      </c>
      <c r="D168" s="90">
        <f>LOOKUP(A168,Seznamy!$A$3:$A$38,Seznamy!$F$3:$F$38)</f>
        <v>9028</v>
      </c>
      <c r="E168" s="90">
        <f>LOOKUP(A168,Seznamy!$A$3:$A$38,Seznamy!$G$3:$G$38)</f>
        <v>218500</v>
      </c>
      <c r="F168" s="91">
        <f>LOOKUP(A168,Seznamy!$A$3:$A$38,Seznamy!$J$3:$J$38)</f>
        <v>60</v>
      </c>
      <c r="G168" s="91">
        <v>15</v>
      </c>
      <c r="H168" s="89" t="str">
        <f>LOOKUP(G168,Komplexní!$A$40:$A$82,Komplexní!$B$40:$B$82)</f>
        <v>Opavská lesní a.s.</v>
      </c>
      <c r="I168" s="92">
        <f t="array" ref="I168">SUM(IF((Komplexní!$A$3:$A$38=A168)*(Komplexní!$D$1:$AJ$1=G168),Komplexní!$D$3:$AJ$38))</f>
        <v>0</v>
      </c>
      <c r="J168" s="116" t="str">
        <f>IF(I168=0,"",I168)</f>
        <v/>
      </c>
      <c r="K168" s="93" t="str">
        <f>IF(I168=MIN($J$153:$J$202),1,"")</f>
        <v/>
      </c>
    </row>
    <row r="169" spans="1:11" hidden="1">
      <c r="A169" s="87">
        <v>4</v>
      </c>
      <c r="B169" s="88">
        <f>LOOKUP(A169,Seznamy!$A$3:$A$38,Seznamy!$B$3:$B$38)</f>
        <v>125009</v>
      </c>
      <c r="C169" s="89" t="str">
        <f>LOOKUP(A169,Seznamy!$A$3:$A$38,Seznamy!$C$3:$C$38)</f>
        <v>Ruda nad Moravou</v>
      </c>
      <c r="D169" s="90">
        <f>LOOKUP(A169,Seznamy!$A$3:$A$38,Seznamy!$F$3:$F$38)</f>
        <v>9028</v>
      </c>
      <c r="E169" s="90">
        <f>LOOKUP(A169,Seznamy!$A$3:$A$38,Seznamy!$G$3:$G$38)</f>
        <v>218500</v>
      </c>
      <c r="F169" s="91">
        <f>LOOKUP(A169,Seznamy!$A$3:$A$38,Seznamy!$J$3:$J$38)</f>
        <v>60</v>
      </c>
      <c r="G169" s="91">
        <v>16</v>
      </c>
      <c r="H169" s="89" t="str">
        <f>LOOKUP(G169,Komplexní!$A$40:$A$82,Komplexní!$B$40:$B$82)</f>
        <v>Lesostavby Frýdek-Místek a.s.</v>
      </c>
      <c r="I169" s="92">
        <f t="array" ref="I169">SUM(IF((Komplexní!$A$3:$A$38=A169)*(Komplexní!$D$1:$AJ$1=G169),Komplexní!$D$3:$AJ$38))</f>
        <v>0</v>
      </c>
      <c r="J169" s="116" t="str">
        <f>IF(I169=0,"",I169)</f>
        <v/>
      </c>
      <c r="K169" s="93" t="str">
        <f>IF(I169=MIN($J$153:$J$202),1,"")</f>
        <v/>
      </c>
    </row>
    <row r="170" spans="1:11" hidden="1">
      <c r="A170" s="87">
        <v>4</v>
      </c>
      <c r="B170" s="88">
        <f>LOOKUP(A170,Seznamy!$A$3:$A$38,Seznamy!$B$3:$B$38)</f>
        <v>125009</v>
      </c>
      <c r="C170" s="89" t="str">
        <f>LOOKUP(A170,Seznamy!$A$3:$A$38,Seznamy!$C$3:$C$38)</f>
        <v>Ruda nad Moravou</v>
      </c>
      <c r="D170" s="90">
        <f>LOOKUP(A170,Seznamy!$A$3:$A$38,Seznamy!$F$3:$F$38)</f>
        <v>9028</v>
      </c>
      <c r="E170" s="90">
        <f>LOOKUP(A170,Seznamy!$A$3:$A$38,Seznamy!$G$3:$G$38)</f>
        <v>218500</v>
      </c>
      <c r="F170" s="91">
        <f>LOOKUP(A170,Seznamy!$A$3:$A$38,Seznamy!$J$3:$J$38)</f>
        <v>60</v>
      </c>
      <c r="G170" s="91">
        <v>17</v>
      </c>
      <c r="H170" s="89" t="str">
        <f>LOOKUP(G170,Komplexní!$A$40:$A$82,Komplexní!$B$40:$B$82)</f>
        <v>Drevo-Málek s.r.o.</v>
      </c>
      <c r="I170" s="92">
        <f t="array" ref="I170">SUM(IF((Komplexní!$A$3:$A$38=A170)*(Komplexní!$D$1:$AJ$1=G170),Komplexní!$D$3:$AJ$38))</f>
        <v>0</v>
      </c>
      <c r="J170" s="116" t="str">
        <f>IF(I170=0,"",I170)</f>
        <v/>
      </c>
      <c r="K170" s="93" t="str">
        <f>IF(I170=MIN($J$153:$J$202),1,"")</f>
        <v/>
      </c>
    </row>
    <row r="171" spans="1:11" hidden="1">
      <c r="A171" s="87">
        <v>4</v>
      </c>
      <c r="B171" s="88">
        <f>LOOKUP(A171,Seznamy!$A$3:$A$38,Seznamy!$B$3:$B$38)</f>
        <v>125009</v>
      </c>
      <c r="C171" s="89" t="str">
        <f>LOOKUP(A171,Seznamy!$A$3:$A$38,Seznamy!$C$3:$C$38)</f>
        <v>Ruda nad Moravou</v>
      </c>
      <c r="D171" s="90">
        <f>LOOKUP(A171,Seznamy!$A$3:$A$38,Seznamy!$F$3:$F$38)</f>
        <v>9028</v>
      </c>
      <c r="E171" s="90">
        <f>LOOKUP(A171,Seznamy!$A$3:$A$38,Seznamy!$G$3:$G$38)</f>
        <v>218500</v>
      </c>
      <c r="F171" s="91">
        <f>LOOKUP(A171,Seznamy!$A$3:$A$38,Seznamy!$J$3:$J$38)</f>
        <v>60</v>
      </c>
      <c r="G171" s="91">
        <v>18</v>
      </c>
      <c r="H171" s="89" t="str">
        <f>LOOKUP(G171,Komplexní!$A$40:$A$82,Komplexní!$B$40:$B$82)</f>
        <v>Lesní společnost Bečov, s.r.o.</v>
      </c>
      <c r="I171" s="92">
        <f t="array" ref="I171">SUM(IF((Komplexní!$A$3:$A$38=A171)*(Komplexní!$D$1:$AJ$1=G171),Komplexní!$D$3:$AJ$38))</f>
        <v>0</v>
      </c>
      <c r="J171" s="116" t="str">
        <f>IF(I171=0,"",I171)</f>
        <v/>
      </c>
      <c r="K171" s="93" t="str">
        <f>IF(I171=MIN($J$153:$J$202),1,"")</f>
        <v/>
      </c>
    </row>
    <row r="172" spans="1:11" hidden="1">
      <c r="A172" s="87">
        <v>4</v>
      </c>
      <c r="B172" s="88">
        <f>LOOKUP(A172,Seznamy!$A$3:$A$38,Seznamy!$B$3:$B$38)</f>
        <v>125009</v>
      </c>
      <c r="C172" s="89" t="str">
        <f>LOOKUP(A172,Seznamy!$A$3:$A$38,Seznamy!$C$3:$C$38)</f>
        <v>Ruda nad Moravou</v>
      </c>
      <c r="D172" s="90">
        <f>LOOKUP(A172,Seznamy!$A$3:$A$38,Seznamy!$F$3:$F$38)</f>
        <v>9028</v>
      </c>
      <c r="E172" s="90">
        <f>LOOKUP(A172,Seznamy!$A$3:$A$38,Seznamy!$G$3:$G$38)</f>
        <v>218500</v>
      </c>
      <c r="F172" s="91">
        <f>LOOKUP(A172,Seznamy!$A$3:$A$38,Seznamy!$J$3:$J$38)</f>
        <v>60</v>
      </c>
      <c r="G172" s="91">
        <v>19</v>
      </c>
      <c r="H172" s="89" t="str">
        <f>LOOKUP(G172,Komplexní!$A$40:$A$82,Komplexní!$B$40:$B$82)</f>
        <v>SOLITERA spol. s r.o.</v>
      </c>
      <c r="I172" s="92">
        <f t="array" ref="I172">SUM(IF((Komplexní!$A$3:$A$38=A172)*(Komplexní!$D$1:$AJ$1=G172),Komplexní!$D$3:$AJ$38))</f>
        <v>0</v>
      </c>
      <c r="J172" s="116" t="str">
        <f>IF(I172=0,"",I172)</f>
        <v/>
      </c>
      <c r="K172" s="93" t="str">
        <f>IF(I172=MIN($J$153:$J$202),1,"")</f>
        <v/>
      </c>
    </row>
    <row r="173" spans="1:11" hidden="1">
      <c r="A173" s="87">
        <v>4</v>
      </c>
      <c r="B173" s="88">
        <f>LOOKUP(A173,Seznamy!$A$3:$A$38,Seznamy!$B$3:$B$38)</f>
        <v>125009</v>
      </c>
      <c r="C173" s="89" t="str">
        <f>LOOKUP(A173,Seznamy!$A$3:$A$38,Seznamy!$C$3:$C$38)</f>
        <v>Ruda nad Moravou</v>
      </c>
      <c r="D173" s="90">
        <f>LOOKUP(A173,Seznamy!$A$3:$A$38,Seznamy!$F$3:$F$38)</f>
        <v>9028</v>
      </c>
      <c r="E173" s="90">
        <f>LOOKUP(A173,Seznamy!$A$3:$A$38,Seznamy!$G$3:$G$38)</f>
        <v>218500</v>
      </c>
      <c r="F173" s="91">
        <f>LOOKUP(A173,Seznamy!$A$3:$A$38,Seznamy!$J$3:$J$38)</f>
        <v>60</v>
      </c>
      <c r="G173" s="91">
        <v>20</v>
      </c>
      <c r="H173" s="89" t="str">
        <f>LOOKUP(G173,Komplexní!$A$40:$A$82,Komplexní!$B$40:$B$82)</f>
        <v>Lesy Beskydy, a.s.</v>
      </c>
      <c r="I173" s="92">
        <f t="array" ref="I173">SUM(IF((Komplexní!$A$3:$A$38=A173)*(Komplexní!$D$1:$AJ$1=G173),Komplexní!$D$3:$AJ$38))</f>
        <v>0</v>
      </c>
      <c r="J173" s="116" t="str">
        <f>IF(I173=0,"",I173)</f>
        <v/>
      </c>
      <c r="K173" s="93" t="str">
        <f>IF(I173=MIN($J$153:$J$202),1,"")</f>
        <v/>
      </c>
    </row>
    <row r="174" spans="1:11" hidden="1">
      <c r="A174" s="87">
        <v>4</v>
      </c>
      <c r="B174" s="88">
        <f>LOOKUP(A174,Seznamy!$A$3:$A$38,Seznamy!$B$3:$B$38)</f>
        <v>125009</v>
      </c>
      <c r="C174" s="89" t="str">
        <f>LOOKUP(A174,Seznamy!$A$3:$A$38,Seznamy!$C$3:$C$38)</f>
        <v>Ruda nad Moravou</v>
      </c>
      <c r="D174" s="90">
        <f>LOOKUP(A174,Seznamy!$A$3:$A$38,Seznamy!$F$3:$F$38)</f>
        <v>9028</v>
      </c>
      <c r="E174" s="90">
        <f>LOOKUP(A174,Seznamy!$A$3:$A$38,Seznamy!$G$3:$G$38)</f>
        <v>218500</v>
      </c>
      <c r="F174" s="91">
        <f>LOOKUP(A174,Seznamy!$A$3:$A$38,Seznamy!$J$3:$J$38)</f>
        <v>60</v>
      </c>
      <c r="G174" s="91">
        <v>21</v>
      </c>
      <c r="H174" s="89" t="str">
        <f>LOOKUP(G174,Komplexní!$A$40:$A$82,Komplexní!$B$40:$B$82)</f>
        <v>Triumfa Energo s.r.o.</v>
      </c>
      <c r="I174" s="92">
        <f t="array" ref="I174">SUM(IF((Komplexní!$A$3:$A$38=A174)*(Komplexní!$D$1:$AJ$1=G174),Komplexní!$D$3:$AJ$38))</f>
        <v>0</v>
      </c>
      <c r="J174" s="116" t="str">
        <f>IF(I174=0,"",I174)</f>
        <v/>
      </c>
      <c r="K174" s="93" t="str">
        <f>IF(I174=MIN($J$153:$J$202),1,"")</f>
        <v/>
      </c>
    </row>
    <row r="175" spans="1:11" hidden="1">
      <c r="A175" s="87">
        <v>4</v>
      </c>
      <c r="B175" s="88">
        <f>LOOKUP(A175,Seznamy!$A$3:$A$38,Seznamy!$B$3:$B$38)</f>
        <v>125009</v>
      </c>
      <c r="C175" s="89" t="str">
        <f>LOOKUP(A175,Seznamy!$A$3:$A$38,Seznamy!$C$3:$C$38)</f>
        <v>Ruda nad Moravou</v>
      </c>
      <c r="D175" s="90">
        <f>LOOKUP(A175,Seznamy!$A$3:$A$38,Seznamy!$F$3:$F$38)</f>
        <v>9028</v>
      </c>
      <c r="E175" s="90">
        <f>LOOKUP(A175,Seznamy!$A$3:$A$38,Seznamy!$G$3:$G$38)</f>
        <v>218500</v>
      </c>
      <c r="F175" s="91">
        <f>LOOKUP(A175,Seznamy!$A$3:$A$38,Seznamy!$J$3:$J$38)</f>
        <v>60</v>
      </c>
      <c r="G175" s="91">
        <v>22</v>
      </c>
      <c r="H175" s="89" t="str">
        <f>LOOKUP(G175,Komplexní!$A$40:$A$82,Komplexní!$B$40:$B$82)</f>
        <v>Lesní společnost Ledeč nad Sázavou, a.s.</v>
      </c>
      <c r="I175" s="92">
        <f t="array" ref="I175">SUM(IF((Komplexní!$A$3:$A$38=A175)*(Komplexní!$D$1:$AJ$1=G175),Komplexní!$D$3:$AJ$38))</f>
        <v>0</v>
      </c>
      <c r="J175" s="116" t="str">
        <f>IF(I175=0,"",I175)</f>
        <v/>
      </c>
      <c r="K175" s="93" t="str">
        <f>IF(I175=MIN($J$153:$J$202),1,"")</f>
        <v/>
      </c>
    </row>
    <row r="176" spans="1:11" hidden="1">
      <c r="A176" s="87">
        <v>4</v>
      </c>
      <c r="B176" s="88">
        <f>LOOKUP(A176,Seznamy!$A$3:$A$38,Seznamy!$B$3:$B$38)</f>
        <v>125009</v>
      </c>
      <c r="C176" s="89" t="str">
        <f>LOOKUP(A176,Seznamy!$A$3:$A$38,Seznamy!$C$3:$C$38)</f>
        <v>Ruda nad Moravou</v>
      </c>
      <c r="D176" s="90">
        <f>LOOKUP(A176,Seznamy!$A$3:$A$38,Seznamy!$F$3:$F$38)</f>
        <v>9028</v>
      </c>
      <c r="E176" s="90">
        <f>LOOKUP(A176,Seznamy!$A$3:$A$38,Seznamy!$G$3:$G$38)</f>
        <v>218500</v>
      </c>
      <c r="F176" s="91">
        <f>LOOKUP(A176,Seznamy!$A$3:$A$38,Seznamy!$J$3:$J$38)</f>
        <v>60</v>
      </c>
      <c r="G176" s="91">
        <v>23</v>
      </c>
      <c r="H176" s="89" t="str">
        <f>LOOKUP(G176,Komplexní!$A$40:$A$82,Komplexní!$B$40:$B$82)</f>
        <v>Pradědský lesní závod, a.s.</v>
      </c>
      <c r="I176" s="92">
        <f t="array" ref="I176">SUM(IF((Komplexní!$A$3:$A$38=A176)*(Komplexní!$D$1:$AJ$1=G176),Komplexní!$D$3:$AJ$38))</f>
        <v>0</v>
      </c>
      <c r="J176" s="116" t="str">
        <f>IF(I176=0,"",I176)</f>
        <v/>
      </c>
      <c r="K176" s="93" t="str">
        <f>IF(I176=MIN($J$153:$J$202),1,"")</f>
        <v/>
      </c>
    </row>
    <row r="177" spans="1:11" hidden="1">
      <c r="A177" s="87">
        <v>4</v>
      </c>
      <c r="B177" s="88">
        <f>LOOKUP(A177,Seznamy!$A$3:$A$38,Seznamy!$B$3:$B$38)</f>
        <v>125009</v>
      </c>
      <c r="C177" s="89" t="str">
        <f>LOOKUP(A177,Seznamy!$A$3:$A$38,Seznamy!$C$3:$C$38)</f>
        <v>Ruda nad Moravou</v>
      </c>
      <c r="D177" s="90">
        <f>LOOKUP(A177,Seznamy!$A$3:$A$38,Seznamy!$F$3:$F$38)</f>
        <v>9028</v>
      </c>
      <c r="E177" s="90">
        <f>LOOKUP(A177,Seznamy!$A$3:$A$38,Seznamy!$G$3:$G$38)</f>
        <v>218500</v>
      </c>
      <c r="F177" s="91">
        <f>LOOKUP(A177,Seznamy!$A$3:$A$38,Seznamy!$J$3:$J$38)</f>
        <v>60</v>
      </c>
      <c r="G177" s="91">
        <v>24</v>
      </c>
      <c r="H177" s="89" t="str">
        <f>LOOKUP(G177,Komplexní!$A$40:$A$82,Komplexní!$B$40:$B$82)</f>
        <v>JACER - CZ a.s.</v>
      </c>
      <c r="I177" s="92">
        <f t="array" ref="I177">SUM(IF((Komplexní!$A$3:$A$38=A177)*(Komplexní!$D$1:$AJ$1=G177),Komplexní!$D$3:$AJ$38))</f>
        <v>0</v>
      </c>
      <c r="J177" s="116" t="str">
        <f>IF(I177=0,"",I177)</f>
        <v/>
      </c>
      <c r="K177" s="93" t="str">
        <f>IF(I177=MIN($J$153:$J$202),1,"")</f>
        <v/>
      </c>
    </row>
    <row r="178" spans="1:11" hidden="1">
      <c r="A178" s="87">
        <v>4</v>
      </c>
      <c r="B178" s="88">
        <f>LOOKUP(A178,Seznamy!$A$3:$A$38,Seznamy!$B$3:$B$38)</f>
        <v>125009</v>
      </c>
      <c r="C178" s="89" t="str">
        <f>LOOKUP(A178,Seznamy!$A$3:$A$38,Seznamy!$C$3:$C$38)</f>
        <v>Ruda nad Moravou</v>
      </c>
      <c r="D178" s="90">
        <f>LOOKUP(A178,Seznamy!$A$3:$A$38,Seznamy!$F$3:$F$38)</f>
        <v>9028</v>
      </c>
      <c r="E178" s="90">
        <f>LOOKUP(A178,Seznamy!$A$3:$A$38,Seznamy!$G$3:$G$38)</f>
        <v>218500</v>
      </c>
      <c r="F178" s="91">
        <f>LOOKUP(A178,Seznamy!$A$3:$A$38,Seznamy!$J$3:$J$38)</f>
        <v>60</v>
      </c>
      <c r="G178" s="91">
        <v>26</v>
      </c>
      <c r="H178" s="89" t="str">
        <f>LOOKUP(G178,Komplexní!$A$40:$A$82,Komplexní!$B$40:$B$82)</f>
        <v>DEBLICE - lesy s.r.o.</v>
      </c>
      <c r="I178" s="92">
        <f t="array" ref="I178">SUM(IF((Komplexní!$A$3:$A$38=A178)*(Komplexní!$D$1:$AJ$1=G178),Komplexní!$D$3:$AJ$38))</f>
        <v>0</v>
      </c>
      <c r="J178" s="116" t="str">
        <f>IF(I178=0,"",I178)</f>
        <v/>
      </c>
      <c r="K178" s="93" t="str">
        <f>IF(I178=MIN($J$153:$J$202),1,"")</f>
        <v/>
      </c>
    </row>
    <row r="179" spans="1:11" hidden="1">
      <c r="A179" s="87">
        <v>4</v>
      </c>
      <c r="B179" s="88">
        <f>LOOKUP(A179,Seznamy!$A$3:$A$38,Seznamy!$B$3:$B$38)</f>
        <v>125009</v>
      </c>
      <c r="C179" s="89" t="str">
        <f>LOOKUP(A179,Seznamy!$A$3:$A$38,Seznamy!$C$3:$C$38)</f>
        <v>Ruda nad Moravou</v>
      </c>
      <c r="D179" s="90">
        <f>LOOKUP(A179,Seznamy!$A$3:$A$38,Seznamy!$F$3:$F$38)</f>
        <v>9028</v>
      </c>
      <c r="E179" s="90">
        <f>LOOKUP(A179,Seznamy!$A$3:$A$38,Seznamy!$G$3:$G$38)</f>
        <v>218500</v>
      </c>
      <c r="F179" s="91">
        <f>LOOKUP(A179,Seznamy!$A$3:$A$38,Seznamy!$J$3:$J$38)</f>
        <v>60</v>
      </c>
      <c r="G179" s="91">
        <v>27</v>
      </c>
      <c r="H179" s="89">
        <f>LOOKUP(G179,Komplexní!$A$40:$A$82,Komplexní!$B$40:$B$82)</f>
        <v>0</v>
      </c>
      <c r="I179" s="92">
        <f t="array" ref="I179">SUM(IF((Komplexní!$A$3:$A$38=A179)*(Komplexní!$D$1:$AJ$1=G179),Komplexní!$D$3:$AJ$38))</f>
        <v>0</v>
      </c>
      <c r="J179" s="116" t="str">
        <f>IF(I179=0,"",I179)</f>
        <v/>
      </c>
      <c r="K179" s="93" t="str">
        <f>IF(I179=MIN($J$153:$J$202),1,"")</f>
        <v/>
      </c>
    </row>
    <row r="180" spans="1:11" hidden="1">
      <c r="A180" s="87">
        <v>4</v>
      </c>
      <c r="B180" s="88">
        <f>LOOKUP(A180,Seznamy!$A$3:$A$38,Seznamy!$B$3:$B$38)</f>
        <v>125009</v>
      </c>
      <c r="C180" s="89" t="str">
        <f>LOOKUP(A180,Seznamy!$A$3:$A$38,Seznamy!$C$3:$C$38)</f>
        <v>Ruda nad Moravou</v>
      </c>
      <c r="D180" s="90">
        <f>LOOKUP(A180,Seznamy!$A$3:$A$38,Seznamy!$F$3:$F$38)</f>
        <v>9028</v>
      </c>
      <c r="E180" s="90">
        <f>LOOKUP(A180,Seznamy!$A$3:$A$38,Seznamy!$G$3:$G$38)</f>
        <v>218500</v>
      </c>
      <c r="F180" s="91">
        <f>LOOKUP(A180,Seznamy!$A$3:$A$38,Seznamy!$J$3:$J$38)</f>
        <v>60</v>
      </c>
      <c r="G180" s="91">
        <v>28</v>
      </c>
      <c r="H180" s="89">
        <f>LOOKUP(G180,Komplexní!$A$40:$A$82,Komplexní!$B$40:$B$82)</f>
        <v>0</v>
      </c>
      <c r="I180" s="92">
        <f t="array" ref="I180">SUM(IF((Komplexní!$A$3:$A$38=A180)*(Komplexní!$D$1:$AJ$1=G180),Komplexní!$D$3:$AJ$38))</f>
        <v>0</v>
      </c>
      <c r="J180" s="116" t="str">
        <f>IF(I180=0,"",I180)</f>
        <v/>
      </c>
      <c r="K180" s="93" t="str">
        <f>IF(I180=MIN($J$153:$J$202),1,"")</f>
        <v/>
      </c>
    </row>
    <row r="181" spans="1:11" hidden="1">
      <c r="A181" s="87">
        <v>4</v>
      </c>
      <c r="B181" s="88">
        <f>LOOKUP(A181,Seznamy!$A$3:$A$38,Seznamy!$B$3:$B$38)</f>
        <v>125009</v>
      </c>
      <c r="C181" s="89" t="str">
        <f>LOOKUP(A181,Seznamy!$A$3:$A$38,Seznamy!$C$3:$C$38)</f>
        <v>Ruda nad Moravou</v>
      </c>
      <c r="D181" s="90">
        <f>LOOKUP(A181,Seznamy!$A$3:$A$38,Seznamy!$F$3:$F$38)</f>
        <v>9028</v>
      </c>
      <c r="E181" s="90">
        <f>LOOKUP(A181,Seznamy!$A$3:$A$38,Seznamy!$G$3:$G$38)</f>
        <v>218500</v>
      </c>
      <c r="F181" s="91">
        <f>LOOKUP(A181,Seznamy!$A$3:$A$38,Seznamy!$J$3:$J$38)</f>
        <v>60</v>
      </c>
      <c r="G181" s="91">
        <v>29</v>
      </c>
      <c r="H181" s="89">
        <f>LOOKUP(G181,Komplexní!$A$40:$A$82,Komplexní!$B$40:$B$82)</f>
        <v>0</v>
      </c>
      <c r="I181" s="92">
        <f t="array" ref="I181">SUM(IF((Komplexní!$A$3:$A$38=A181)*(Komplexní!$D$1:$AJ$1=G181),Komplexní!$D$3:$AJ$38))</f>
        <v>0</v>
      </c>
      <c r="J181" s="116" t="str">
        <f>IF(I181=0,"",I181)</f>
        <v/>
      </c>
      <c r="K181" s="93" t="str">
        <f>IF(I181=MIN($J$153:$J$202),1,"")</f>
        <v/>
      </c>
    </row>
    <row r="182" spans="1:11" hidden="1">
      <c r="A182" s="87">
        <v>4</v>
      </c>
      <c r="B182" s="88">
        <f>LOOKUP(A182,Seznamy!$A$3:$A$38,Seznamy!$B$3:$B$38)</f>
        <v>125009</v>
      </c>
      <c r="C182" s="89" t="str">
        <f>LOOKUP(A182,Seznamy!$A$3:$A$38,Seznamy!$C$3:$C$38)</f>
        <v>Ruda nad Moravou</v>
      </c>
      <c r="D182" s="90">
        <f>LOOKUP(A182,Seznamy!$A$3:$A$38,Seznamy!$F$3:$F$38)</f>
        <v>9028</v>
      </c>
      <c r="E182" s="90">
        <f>LOOKUP(A182,Seznamy!$A$3:$A$38,Seznamy!$G$3:$G$38)</f>
        <v>218500</v>
      </c>
      <c r="F182" s="91">
        <f>LOOKUP(A182,Seznamy!$A$3:$A$38,Seznamy!$J$3:$J$38)</f>
        <v>60</v>
      </c>
      <c r="G182" s="91">
        <v>30</v>
      </c>
      <c r="H182" s="89">
        <f>LOOKUP(G182,Komplexní!$A$40:$A$82,Komplexní!$B$40:$B$82)</f>
        <v>0</v>
      </c>
      <c r="I182" s="92">
        <f t="array" ref="I182">SUM(IF((Komplexní!$A$3:$A$38=A182)*(Komplexní!$D$1:$AJ$1=G182),Komplexní!$D$3:$AJ$38))</f>
        <v>0</v>
      </c>
      <c r="J182" s="116" t="str">
        <f>IF(I182=0,"",I182)</f>
        <v/>
      </c>
      <c r="K182" s="93" t="str">
        <f>IF(I182=MIN($J$153:$J$202),1,"")</f>
        <v/>
      </c>
    </row>
    <row r="183" spans="1:11" hidden="1">
      <c r="A183" s="87">
        <v>4</v>
      </c>
      <c r="B183" s="88">
        <f>LOOKUP(A183,Seznamy!$A$3:$A$38,Seznamy!$B$3:$B$38)</f>
        <v>125009</v>
      </c>
      <c r="C183" s="89" t="str">
        <f>LOOKUP(A183,Seznamy!$A$3:$A$38,Seznamy!$C$3:$C$38)</f>
        <v>Ruda nad Moravou</v>
      </c>
      <c r="D183" s="90">
        <f>LOOKUP(A183,Seznamy!$A$3:$A$38,Seznamy!$F$3:$F$38)</f>
        <v>9028</v>
      </c>
      <c r="E183" s="90">
        <f>LOOKUP(A183,Seznamy!$A$3:$A$38,Seznamy!$G$3:$G$38)</f>
        <v>218500</v>
      </c>
      <c r="F183" s="91">
        <f>LOOKUP(A183,Seznamy!$A$3:$A$38,Seznamy!$J$3:$J$38)</f>
        <v>60</v>
      </c>
      <c r="G183" s="91">
        <v>31</v>
      </c>
      <c r="H183" s="89">
        <f>LOOKUP(G183,Komplexní!$A$40:$A$82,Komplexní!$B$40:$B$82)</f>
        <v>0</v>
      </c>
      <c r="I183" s="92">
        <f t="array" ref="I183">SUM(IF((Komplexní!$A$3:$A$38=A183)*(Komplexní!$D$1:$AJ$1=G183),Komplexní!$D$3:$AJ$38))</f>
        <v>0</v>
      </c>
      <c r="J183" s="116" t="str">
        <f>IF(I183=0,"",I183)</f>
        <v/>
      </c>
      <c r="K183" s="93" t="str">
        <f>IF(I183=MIN($J$153:$J$202),1,"")</f>
        <v/>
      </c>
    </row>
    <row r="184" spans="1:11" hidden="1">
      <c r="A184" s="87">
        <v>4</v>
      </c>
      <c r="B184" s="88">
        <f>LOOKUP(A184,Seznamy!$A$3:$A$38,Seznamy!$B$3:$B$38)</f>
        <v>125009</v>
      </c>
      <c r="C184" s="89" t="str">
        <f>LOOKUP(A184,Seznamy!$A$3:$A$38,Seznamy!$C$3:$C$38)</f>
        <v>Ruda nad Moravou</v>
      </c>
      <c r="D184" s="90">
        <f>LOOKUP(A184,Seznamy!$A$3:$A$38,Seznamy!$F$3:$F$38)</f>
        <v>9028</v>
      </c>
      <c r="E184" s="90">
        <f>LOOKUP(A184,Seznamy!$A$3:$A$38,Seznamy!$G$3:$G$38)</f>
        <v>218500</v>
      </c>
      <c r="F184" s="91">
        <f>LOOKUP(A184,Seznamy!$A$3:$A$38,Seznamy!$J$3:$J$38)</f>
        <v>60</v>
      </c>
      <c r="G184" s="91">
        <v>32</v>
      </c>
      <c r="H184" s="89">
        <f>LOOKUP(G184,Komplexní!$A$40:$A$82,Komplexní!$B$40:$B$82)</f>
        <v>0</v>
      </c>
      <c r="I184" s="92">
        <f t="array" ref="I184">SUM(IF((Komplexní!$A$3:$A$38=A184)*(Komplexní!$D$1:$AJ$1=G184),Komplexní!$D$3:$AJ$38))</f>
        <v>0</v>
      </c>
      <c r="J184" s="116" t="str">
        <f>IF(I184=0,"",I184)</f>
        <v/>
      </c>
      <c r="K184" s="93" t="str">
        <f>IF(I184=MIN($J$153:$J$202),1,"")</f>
        <v/>
      </c>
    </row>
    <row r="185" spans="1:11" hidden="1">
      <c r="A185" s="87">
        <v>4</v>
      </c>
      <c r="B185" s="88">
        <f>LOOKUP(A185,Seznamy!$A$3:$A$38,Seznamy!$B$3:$B$38)</f>
        <v>125009</v>
      </c>
      <c r="C185" s="89" t="str">
        <f>LOOKUP(A185,Seznamy!$A$3:$A$38,Seznamy!$C$3:$C$38)</f>
        <v>Ruda nad Moravou</v>
      </c>
      <c r="D185" s="90">
        <f>LOOKUP(A185,Seznamy!$A$3:$A$38,Seznamy!$F$3:$F$38)</f>
        <v>9028</v>
      </c>
      <c r="E185" s="90">
        <f>LOOKUP(A185,Seznamy!$A$3:$A$38,Seznamy!$G$3:$G$38)</f>
        <v>218500</v>
      </c>
      <c r="F185" s="91">
        <f>LOOKUP(A185,Seznamy!$A$3:$A$38,Seznamy!$J$3:$J$38)</f>
        <v>60</v>
      </c>
      <c r="G185" s="91">
        <v>33</v>
      </c>
      <c r="H185" s="89">
        <f>LOOKUP(G185,Komplexní!$A$40:$A$82,Komplexní!$B$40:$B$82)</f>
        <v>0</v>
      </c>
      <c r="I185" s="92">
        <f t="array" ref="I185">SUM(IF((Komplexní!$A$3:$A$38=A185)*(Komplexní!$D$1:$AJ$1=G185),Komplexní!$D$3:$AJ$38))</f>
        <v>0</v>
      </c>
      <c r="J185" s="116" t="str">
        <f>IF(I185=0,"",I185)</f>
        <v/>
      </c>
      <c r="K185" s="93" t="str">
        <f>IF(I185=MIN($J$153:$J$202),1,"")</f>
        <v/>
      </c>
    </row>
    <row r="186" spans="1:11" hidden="1">
      <c r="A186" s="87">
        <v>4</v>
      </c>
      <c r="B186" s="88">
        <f>LOOKUP(A186,Seznamy!$A$3:$A$38,Seznamy!$B$3:$B$38)</f>
        <v>125009</v>
      </c>
      <c r="C186" s="89" t="str">
        <f>LOOKUP(A186,Seznamy!$A$3:$A$38,Seznamy!$C$3:$C$38)</f>
        <v>Ruda nad Moravou</v>
      </c>
      <c r="D186" s="90">
        <f>LOOKUP(A186,Seznamy!$A$3:$A$38,Seznamy!$F$3:$F$38)</f>
        <v>9028</v>
      </c>
      <c r="E186" s="90">
        <f>LOOKUP(A186,Seznamy!$A$3:$A$38,Seznamy!$G$3:$G$38)</f>
        <v>218500</v>
      </c>
      <c r="F186" s="91">
        <f>LOOKUP(A186,Seznamy!$A$3:$A$38,Seznamy!$J$3:$J$38)</f>
        <v>60</v>
      </c>
      <c r="G186" s="91">
        <v>34</v>
      </c>
      <c r="H186" s="89">
        <f>LOOKUP(G186,Komplexní!$A$40:$A$82,Komplexní!$B$40:$B$82)</f>
        <v>0</v>
      </c>
      <c r="I186" s="92">
        <f t="array" ref="I186">SUM(IF((Komplexní!$A$3:$A$38=A186)*(Komplexní!$D$1:$AJ$1=G186),Komplexní!$D$3:$AJ$38))</f>
        <v>0</v>
      </c>
      <c r="J186" s="116" t="str">
        <f>IF(I186=0,"",I186)</f>
        <v/>
      </c>
      <c r="K186" s="93" t="str">
        <f>IF(I186=MIN($J$153:$J$202),1,"")</f>
        <v/>
      </c>
    </row>
    <row r="187" spans="1:11" hidden="1">
      <c r="A187" s="87">
        <v>4</v>
      </c>
      <c r="B187" s="88">
        <f>LOOKUP(A187,Seznamy!$A$3:$A$38,Seznamy!$B$3:$B$38)</f>
        <v>125009</v>
      </c>
      <c r="C187" s="89" t="str">
        <f>LOOKUP(A187,Seznamy!$A$3:$A$38,Seznamy!$C$3:$C$38)</f>
        <v>Ruda nad Moravou</v>
      </c>
      <c r="D187" s="90">
        <f>LOOKUP(A187,Seznamy!$A$3:$A$38,Seznamy!$F$3:$F$38)</f>
        <v>9028</v>
      </c>
      <c r="E187" s="90">
        <f>LOOKUP(A187,Seznamy!$A$3:$A$38,Seznamy!$G$3:$G$38)</f>
        <v>218500</v>
      </c>
      <c r="F187" s="91">
        <f>LOOKUP(A187,Seznamy!$A$3:$A$38,Seznamy!$J$3:$J$38)</f>
        <v>60</v>
      </c>
      <c r="G187" s="91">
        <v>35</v>
      </c>
      <c r="H187" s="89">
        <f>LOOKUP(G187,Komplexní!$A$40:$A$82,Komplexní!$B$40:$B$82)</f>
        <v>0</v>
      </c>
      <c r="I187" s="92">
        <f t="array" ref="I187">SUM(IF((Komplexní!$A$3:$A$38=A187)*(Komplexní!$D$1:$AJ$1=G187),Komplexní!$D$3:$AJ$38))</f>
        <v>0</v>
      </c>
      <c r="J187" s="116" t="str">
        <f>IF(I187=0,"",I187)</f>
        <v/>
      </c>
      <c r="K187" s="93" t="str">
        <f>IF(I187=MIN($J$153:$J$202),1,"")</f>
        <v/>
      </c>
    </row>
    <row r="188" spans="1:11" hidden="1">
      <c r="A188" s="87">
        <v>4</v>
      </c>
      <c r="B188" s="88">
        <f>LOOKUP(A188,Seznamy!$A$3:$A$38,Seznamy!$B$3:$B$38)</f>
        <v>125009</v>
      </c>
      <c r="C188" s="89" t="str">
        <f>LOOKUP(A188,Seznamy!$A$3:$A$38,Seznamy!$C$3:$C$38)</f>
        <v>Ruda nad Moravou</v>
      </c>
      <c r="D188" s="90">
        <f>LOOKUP(A188,Seznamy!$A$3:$A$38,Seznamy!$F$3:$F$38)</f>
        <v>9028</v>
      </c>
      <c r="E188" s="90">
        <f>LOOKUP(A188,Seznamy!$A$3:$A$38,Seznamy!$G$3:$G$38)</f>
        <v>218500</v>
      </c>
      <c r="F188" s="91">
        <f>LOOKUP(A188,Seznamy!$A$3:$A$38,Seznamy!$J$3:$J$38)</f>
        <v>60</v>
      </c>
      <c r="G188" s="91">
        <v>36</v>
      </c>
      <c r="H188" s="89">
        <f>LOOKUP(G188,Komplexní!$A$40:$A$82,Komplexní!$B$40:$B$82)</f>
        <v>0</v>
      </c>
      <c r="I188" s="92">
        <f t="array" ref="I188">SUM(IF((Komplexní!$A$3:$A$38=A188)*(Komplexní!$D$1:$AJ$1=G188),Komplexní!$D$3:$AJ$38))</f>
        <v>0</v>
      </c>
      <c r="J188" s="116" t="str">
        <f>IF(I188=0,"",I188)</f>
        <v/>
      </c>
      <c r="K188" s="93" t="str">
        <f>IF(I188=MIN($J$153:$J$202),1,"")</f>
        <v/>
      </c>
    </row>
    <row r="189" spans="1:11" hidden="1">
      <c r="A189" s="87">
        <v>4</v>
      </c>
      <c r="B189" s="88">
        <f>LOOKUP(A189,Seznamy!$A$3:$A$38,Seznamy!$B$3:$B$38)</f>
        <v>125009</v>
      </c>
      <c r="C189" s="89" t="str">
        <f>LOOKUP(A189,Seznamy!$A$3:$A$38,Seznamy!$C$3:$C$38)</f>
        <v>Ruda nad Moravou</v>
      </c>
      <c r="D189" s="90">
        <f>LOOKUP(A189,Seznamy!$A$3:$A$38,Seznamy!$F$3:$F$38)</f>
        <v>9028</v>
      </c>
      <c r="E189" s="90">
        <f>LOOKUP(A189,Seznamy!$A$3:$A$38,Seznamy!$G$3:$G$38)</f>
        <v>218500</v>
      </c>
      <c r="F189" s="91">
        <f>LOOKUP(A189,Seznamy!$A$3:$A$38,Seznamy!$J$3:$J$38)</f>
        <v>60</v>
      </c>
      <c r="G189" s="91">
        <v>37</v>
      </c>
      <c r="H189" s="89">
        <f>LOOKUP(G189,Komplexní!$A$40:$A$82,Komplexní!$B$40:$B$82)</f>
        <v>0</v>
      </c>
      <c r="I189" s="92">
        <f t="array" ref="I189">SUM(IF((Komplexní!$A$3:$A$38=A189)*(Komplexní!$D$1:$AJ$1=G189),Komplexní!$D$3:$AJ$38))</f>
        <v>0</v>
      </c>
      <c r="J189" s="116" t="str">
        <f>IF(I189=0,"",I189)</f>
        <v/>
      </c>
      <c r="K189" s="93" t="str">
        <f>IF(I189=MIN($J$153:$J$202),1,"")</f>
        <v/>
      </c>
    </row>
    <row r="190" spans="1:11" hidden="1">
      <c r="A190" s="87">
        <v>4</v>
      </c>
      <c r="B190" s="88">
        <f>LOOKUP(A190,Seznamy!$A$3:$A$38,Seznamy!$B$3:$B$38)</f>
        <v>125009</v>
      </c>
      <c r="C190" s="89" t="str">
        <f>LOOKUP(A190,Seznamy!$A$3:$A$38,Seznamy!$C$3:$C$38)</f>
        <v>Ruda nad Moravou</v>
      </c>
      <c r="D190" s="90">
        <f>LOOKUP(A190,Seznamy!$A$3:$A$38,Seznamy!$F$3:$F$38)</f>
        <v>9028</v>
      </c>
      <c r="E190" s="90">
        <f>LOOKUP(A190,Seznamy!$A$3:$A$38,Seznamy!$G$3:$G$38)</f>
        <v>218500</v>
      </c>
      <c r="F190" s="91">
        <f>LOOKUP(A190,Seznamy!$A$3:$A$38,Seznamy!$J$3:$J$38)</f>
        <v>60</v>
      </c>
      <c r="G190" s="91">
        <v>38</v>
      </c>
      <c r="H190" s="89">
        <f>LOOKUP(G190,Komplexní!$A$40:$A$82,Komplexní!$B$40:$B$82)</f>
        <v>0</v>
      </c>
      <c r="I190" s="92">
        <f t="array" ref="I190">SUM(IF((Komplexní!$A$3:$A$38=A190)*(Komplexní!$D$1:$AJ$1=G190),Komplexní!$D$3:$AJ$38))</f>
        <v>0</v>
      </c>
      <c r="J190" s="116" t="str">
        <f>IF(I190=0,"",I190)</f>
        <v/>
      </c>
      <c r="K190" s="93" t="str">
        <f>IF(I190=MIN($J$153:$J$202),1,"")</f>
        <v/>
      </c>
    </row>
    <row r="191" spans="1:11" hidden="1">
      <c r="A191" s="87">
        <v>4</v>
      </c>
      <c r="B191" s="88">
        <f>LOOKUP(A191,Seznamy!$A$3:$A$38,Seznamy!$B$3:$B$38)</f>
        <v>125009</v>
      </c>
      <c r="C191" s="89" t="str">
        <f>LOOKUP(A191,Seznamy!$A$3:$A$38,Seznamy!$C$3:$C$38)</f>
        <v>Ruda nad Moravou</v>
      </c>
      <c r="D191" s="90">
        <f>LOOKUP(A191,Seznamy!$A$3:$A$38,Seznamy!$F$3:$F$38)</f>
        <v>9028</v>
      </c>
      <c r="E191" s="90">
        <f>LOOKUP(A191,Seznamy!$A$3:$A$38,Seznamy!$G$3:$G$38)</f>
        <v>218500</v>
      </c>
      <c r="F191" s="91">
        <f>LOOKUP(A191,Seznamy!$A$3:$A$38,Seznamy!$J$3:$J$38)</f>
        <v>60</v>
      </c>
      <c r="G191" s="91">
        <v>39</v>
      </c>
      <c r="H191" s="89">
        <f>LOOKUP(G191,Komplexní!$A$40:$A$82,Komplexní!$B$40:$B$82)</f>
        <v>0</v>
      </c>
      <c r="I191" s="92">
        <f t="array" ref="I191">SUM(IF((Komplexní!$A$3:$A$38=A191)*(Komplexní!$D$1:$AJ$1=G191),Komplexní!$D$3:$AJ$38))</f>
        <v>0</v>
      </c>
      <c r="J191" s="116" t="str">
        <f>IF(I191=0,"",I191)</f>
        <v/>
      </c>
      <c r="K191" s="93" t="str">
        <f>IF(I191=MIN($J$153:$J$202),1,"")</f>
        <v/>
      </c>
    </row>
    <row r="192" spans="1:11" hidden="1">
      <c r="A192" s="87">
        <v>4</v>
      </c>
      <c r="B192" s="88">
        <f>LOOKUP(A192,Seznamy!$A$3:$A$38,Seznamy!$B$3:$B$38)</f>
        <v>125009</v>
      </c>
      <c r="C192" s="89" t="str">
        <f>LOOKUP(A192,Seznamy!$A$3:$A$38,Seznamy!$C$3:$C$38)</f>
        <v>Ruda nad Moravou</v>
      </c>
      <c r="D192" s="90">
        <f>LOOKUP(A192,Seznamy!$A$3:$A$38,Seznamy!$F$3:$F$38)</f>
        <v>9028</v>
      </c>
      <c r="E192" s="90">
        <f>LOOKUP(A192,Seznamy!$A$3:$A$38,Seznamy!$G$3:$G$38)</f>
        <v>218500</v>
      </c>
      <c r="F192" s="91">
        <f>LOOKUP(A192,Seznamy!$A$3:$A$38,Seznamy!$J$3:$J$38)</f>
        <v>60</v>
      </c>
      <c r="G192" s="91">
        <v>40</v>
      </c>
      <c r="H192" s="89">
        <f>LOOKUP(G192,Komplexní!$A$40:$A$82,Komplexní!$B$40:$B$82)</f>
        <v>0</v>
      </c>
      <c r="I192" s="92">
        <f t="array" ref="I192">SUM(IF((Komplexní!$A$3:$A$38=A192)*(Komplexní!$D$1:$AJ$1=G192),Komplexní!$D$3:$AJ$38))</f>
        <v>0</v>
      </c>
      <c r="J192" s="116" t="str">
        <f>IF(I192=0,"",I192)</f>
        <v/>
      </c>
      <c r="K192" s="93" t="str">
        <f>IF(I192=MIN($J$153:$J$202),1,"")</f>
        <v/>
      </c>
    </row>
    <row r="193" spans="1:11" hidden="1">
      <c r="A193" s="87">
        <v>4</v>
      </c>
      <c r="B193" s="88">
        <f>LOOKUP(A193,Seznamy!$A$3:$A$38,Seznamy!$B$3:$B$38)</f>
        <v>125009</v>
      </c>
      <c r="C193" s="89" t="str">
        <f>LOOKUP(A193,Seznamy!$A$3:$A$38,Seznamy!$C$3:$C$38)</f>
        <v>Ruda nad Moravou</v>
      </c>
      <c r="D193" s="90">
        <f>LOOKUP(A193,Seznamy!$A$3:$A$38,Seznamy!$F$3:$F$38)</f>
        <v>9028</v>
      </c>
      <c r="E193" s="90">
        <f>LOOKUP(A193,Seznamy!$A$3:$A$38,Seznamy!$G$3:$G$38)</f>
        <v>218500</v>
      </c>
      <c r="F193" s="91">
        <f>LOOKUP(A193,Seznamy!$A$3:$A$38,Seznamy!$J$3:$J$38)</f>
        <v>60</v>
      </c>
      <c r="G193" s="91">
        <v>41</v>
      </c>
      <c r="H193" s="89">
        <f>LOOKUP(G193,Komplexní!$A$40:$A$82,Komplexní!$B$40:$B$82)</f>
        <v>0</v>
      </c>
      <c r="I193" s="92">
        <f t="array" ref="I193">SUM(IF((Komplexní!$A$3:$A$38=A193)*(Komplexní!$D$1:$AJ$1=G193),Komplexní!$D$3:$AJ$38))</f>
        <v>0</v>
      </c>
      <c r="J193" s="116" t="str">
        <f>IF(I193=0,"",I193)</f>
        <v/>
      </c>
      <c r="K193" s="93" t="str">
        <f>IF(I193=MIN($J$153:$J$202),1,"")</f>
        <v/>
      </c>
    </row>
    <row r="194" spans="1:11" hidden="1">
      <c r="A194" s="87">
        <v>4</v>
      </c>
      <c r="B194" s="88">
        <f>LOOKUP(A194,Seznamy!$A$3:$A$38,Seznamy!$B$3:$B$38)</f>
        <v>125009</v>
      </c>
      <c r="C194" s="89" t="str">
        <f>LOOKUP(A194,Seznamy!$A$3:$A$38,Seznamy!$C$3:$C$38)</f>
        <v>Ruda nad Moravou</v>
      </c>
      <c r="D194" s="90">
        <f>LOOKUP(A194,Seznamy!$A$3:$A$38,Seznamy!$F$3:$F$38)</f>
        <v>9028</v>
      </c>
      <c r="E194" s="90">
        <f>LOOKUP(A194,Seznamy!$A$3:$A$38,Seznamy!$G$3:$G$38)</f>
        <v>218500</v>
      </c>
      <c r="F194" s="91">
        <f>LOOKUP(A194,Seznamy!$A$3:$A$38,Seznamy!$J$3:$J$38)</f>
        <v>60</v>
      </c>
      <c r="G194" s="91">
        <v>42</v>
      </c>
      <c r="H194" s="89">
        <f>LOOKUP(G194,Komplexní!$A$40:$A$82,Komplexní!$B$40:$B$82)</f>
        <v>0</v>
      </c>
      <c r="I194" s="92">
        <f t="array" ref="I194">SUM(IF((Komplexní!$A$3:$A$38=A194)*(Komplexní!$D$1:$AJ$1=G194),Komplexní!$D$3:$AJ$38))</f>
        <v>0</v>
      </c>
      <c r="J194" s="116" t="str">
        <f>IF(I194=0,"",I194)</f>
        <v/>
      </c>
      <c r="K194" s="93" t="str">
        <f>IF(I194=MIN($J$153:$J$202),1,"")</f>
        <v/>
      </c>
    </row>
    <row r="195" spans="1:11" hidden="1">
      <c r="A195" s="87">
        <v>4</v>
      </c>
      <c r="B195" s="88">
        <f>LOOKUP(A195,Seznamy!$A$3:$A$38,Seznamy!$B$3:$B$38)</f>
        <v>125009</v>
      </c>
      <c r="C195" s="89" t="str">
        <f>LOOKUP(A195,Seznamy!$A$3:$A$38,Seznamy!$C$3:$C$38)</f>
        <v>Ruda nad Moravou</v>
      </c>
      <c r="D195" s="90">
        <f>LOOKUP(A195,Seznamy!$A$3:$A$38,Seznamy!$F$3:$F$38)</f>
        <v>9028</v>
      </c>
      <c r="E195" s="90">
        <f>LOOKUP(A195,Seznamy!$A$3:$A$38,Seznamy!$G$3:$G$38)</f>
        <v>218500</v>
      </c>
      <c r="F195" s="91">
        <f>LOOKUP(A195,Seznamy!$A$3:$A$38,Seznamy!$J$3:$J$38)</f>
        <v>60</v>
      </c>
      <c r="G195" s="91">
        <v>43</v>
      </c>
      <c r="H195" s="89">
        <f>LOOKUP(G195,Komplexní!$A$40:$A$82,Komplexní!$B$40:$B$82)</f>
        <v>0</v>
      </c>
      <c r="I195" s="92">
        <f t="array" ref="I195">SUM(IF((Komplexní!$A$3:$A$38=A195)*(Komplexní!$D$1:$AJ$1=G195),Komplexní!$D$3:$AJ$38))</f>
        <v>0</v>
      </c>
      <c r="J195" s="116" t="str">
        <f>IF(I195=0,"",I195)</f>
        <v/>
      </c>
      <c r="K195" s="93" t="str">
        <f>IF(I195=MIN($J$153:$J$202),1,"")</f>
        <v/>
      </c>
    </row>
    <row r="196" spans="1:11" hidden="1">
      <c r="A196" s="87">
        <v>4</v>
      </c>
      <c r="B196" s="88">
        <f>LOOKUP(A196,Seznamy!$A$3:$A$38,Seznamy!$B$3:$B$38)</f>
        <v>125009</v>
      </c>
      <c r="C196" s="89" t="str">
        <f>LOOKUP(A196,Seznamy!$A$3:$A$38,Seznamy!$C$3:$C$38)</f>
        <v>Ruda nad Moravou</v>
      </c>
      <c r="D196" s="90">
        <f>LOOKUP(A196,Seznamy!$A$3:$A$38,Seznamy!$F$3:$F$38)</f>
        <v>9028</v>
      </c>
      <c r="E196" s="90">
        <f>LOOKUP(A196,Seznamy!$A$3:$A$38,Seznamy!$G$3:$G$38)</f>
        <v>218500</v>
      </c>
      <c r="F196" s="91">
        <f>LOOKUP(A196,Seznamy!$A$3:$A$38,Seznamy!$J$3:$J$38)</f>
        <v>60</v>
      </c>
      <c r="G196" s="91">
        <v>44</v>
      </c>
      <c r="H196" s="89">
        <f>LOOKUP(G196,Komplexní!$A$40:$A$82,Komplexní!$B$40:$B$82)</f>
        <v>0</v>
      </c>
      <c r="I196" s="92">
        <f t="array" ref="I196">SUM(IF((Komplexní!$A$3:$A$38=A196)*(Komplexní!$D$1:$AJ$1=G196),Komplexní!$D$3:$AJ$38))</f>
        <v>0</v>
      </c>
      <c r="J196" s="116" t="str">
        <f>IF(I196=0,"",I196)</f>
        <v/>
      </c>
      <c r="K196" s="93" t="str">
        <f>IF(I196=MIN($J$153:$J$202),1,"")</f>
        <v/>
      </c>
    </row>
    <row r="197" spans="1:11" hidden="1">
      <c r="A197" s="87">
        <v>4</v>
      </c>
      <c r="B197" s="88">
        <f>LOOKUP(A197,Seznamy!$A$3:$A$38,Seznamy!$B$3:$B$38)</f>
        <v>125009</v>
      </c>
      <c r="C197" s="89" t="str">
        <f>LOOKUP(A197,Seznamy!$A$3:$A$38,Seznamy!$C$3:$C$38)</f>
        <v>Ruda nad Moravou</v>
      </c>
      <c r="D197" s="90">
        <f>LOOKUP(A197,Seznamy!$A$3:$A$38,Seznamy!$F$3:$F$38)</f>
        <v>9028</v>
      </c>
      <c r="E197" s="90">
        <f>LOOKUP(A197,Seznamy!$A$3:$A$38,Seznamy!$G$3:$G$38)</f>
        <v>218500</v>
      </c>
      <c r="F197" s="91">
        <f>LOOKUP(A197,Seznamy!$A$3:$A$38,Seznamy!$J$3:$J$38)</f>
        <v>60</v>
      </c>
      <c r="G197" s="91">
        <v>45</v>
      </c>
      <c r="H197" s="89">
        <f>LOOKUP(G197,Komplexní!$A$40:$A$82,Komplexní!$B$40:$B$82)</f>
        <v>0</v>
      </c>
      <c r="I197" s="92">
        <f t="array" ref="I197">SUM(IF((Komplexní!$A$3:$A$38=A197)*(Komplexní!$D$1:$AJ$1=G197),Komplexní!$D$3:$AJ$38))</f>
        <v>0</v>
      </c>
      <c r="J197" s="116" t="str">
        <f>IF(I197=0,"",I197)</f>
        <v/>
      </c>
      <c r="K197" s="93" t="str">
        <f>IF(I197=MIN($J$153:$J$202),1,"")</f>
        <v/>
      </c>
    </row>
    <row r="198" spans="1:11" hidden="1">
      <c r="A198" s="87">
        <v>4</v>
      </c>
      <c r="B198" s="88">
        <f>LOOKUP(A198,Seznamy!$A$3:$A$38,Seznamy!$B$3:$B$38)</f>
        <v>125009</v>
      </c>
      <c r="C198" s="89" t="str">
        <f>LOOKUP(A198,Seznamy!$A$3:$A$38,Seznamy!$C$3:$C$38)</f>
        <v>Ruda nad Moravou</v>
      </c>
      <c r="D198" s="90">
        <f>LOOKUP(A198,Seznamy!$A$3:$A$38,Seznamy!$F$3:$F$38)</f>
        <v>9028</v>
      </c>
      <c r="E198" s="90">
        <f>LOOKUP(A198,Seznamy!$A$3:$A$38,Seznamy!$G$3:$G$38)</f>
        <v>218500</v>
      </c>
      <c r="F198" s="91">
        <f>LOOKUP(A198,Seznamy!$A$3:$A$38,Seznamy!$J$3:$J$38)</f>
        <v>60</v>
      </c>
      <c r="G198" s="91">
        <v>46</v>
      </c>
      <c r="H198" s="89">
        <f>LOOKUP(G198,Komplexní!$A$40:$A$82,Komplexní!$B$40:$B$82)</f>
        <v>0</v>
      </c>
      <c r="I198" s="92">
        <f t="array" ref="I198">SUM(IF((Komplexní!$A$3:$A$38=A198)*(Komplexní!$D$1:$AJ$1=G198),Komplexní!$D$3:$AJ$38))</f>
        <v>0</v>
      </c>
      <c r="J198" s="116" t="str">
        <f>IF(I198=0,"",I198)</f>
        <v/>
      </c>
      <c r="K198" s="93" t="str">
        <f>IF(I198=MIN($J$153:$J$202),1,"")</f>
        <v/>
      </c>
    </row>
    <row r="199" spans="1:11" hidden="1">
      <c r="A199" s="87">
        <v>4</v>
      </c>
      <c r="B199" s="88">
        <f>LOOKUP(A199,Seznamy!$A$3:$A$38,Seznamy!$B$3:$B$38)</f>
        <v>125009</v>
      </c>
      <c r="C199" s="89" t="str">
        <f>LOOKUP(A199,Seznamy!$A$3:$A$38,Seznamy!$C$3:$C$38)</f>
        <v>Ruda nad Moravou</v>
      </c>
      <c r="D199" s="90">
        <f>LOOKUP(A199,Seznamy!$A$3:$A$38,Seznamy!$F$3:$F$38)</f>
        <v>9028</v>
      </c>
      <c r="E199" s="90">
        <f>LOOKUP(A199,Seznamy!$A$3:$A$38,Seznamy!$G$3:$G$38)</f>
        <v>218500</v>
      </c>
      <c r="F199" s="91">
        <f>LOOKUP(A199,Seznamy!$A$3:$A$38,Seznamy!$J$3:$J$38)</f>
        <v>60</v>
      </c>
      <c r="G199" s="91">
        <v>47</v>
      </c>
      <c r="H199" s="89">
        <f>LOOKUP(G199,Komplexní!$A$40:$A$82,Komplexní!$B$40:$B$82)</f>
        <v>0</v>
      </c>
      <c r="I199" s="92">
        <f t="array" ref="I199">SUM(IF((Komplexní!$A$3:$A$38=A199)*(Komplexní!$D$1:$AJ$1=G199),Komplexní!$D$3:$AJ$38))</f>
        <v>0</v>
      </c>
      <c r="J199" s="116" t="str">
        <f>IF(I199=0,"",I199)</f>
        <v/>
      </c>
      <c r="K199" s="93" t="str">
        <f>IF(I199=MIN($J$153:$J$202),1,"")</f>
        <v/>
      </c>
    </row>
    <row r="200" spans="1:11" hidden="1">
      <c r="A200" s="87">
        <v>4</v>
      </c>
      <c r="B200" s="88">
        <f>LOOKUP(A200,Seznamy!$A$3:$A$38,Seznamy!$B$3:$B$38)</f>
        <v>125009</v>
      </c>
      <c r="C200" s="89" t="str">
        <f>LOOKUP(A200,Seznamy!$A$3:$A$38,Seznamy!$C$3:$C$38)</f>
        <v>Ruda nad Moravou</v>
      </c>
      <c r="D200" s="90">
        <f>LOOKUP(A200,Seznamy!$A$3:$A$38,Seznamy!$F$3:$F$38)</f>
        <v>9028</v>
      </c>
      <c r="E200" s="90">
        <f>LOOKUP(A200,Seznamy!$A$3:$A$38,Seznamy!$G$3:$G$38)</f>
        <v>218500</v>
      </c>
      <c r="F200" s="91">
        <f>LOOKUP(A200,Seznamy!$A$3:$A$38,Seznamy!$J$3:$J$38)</f>
        <v>60</v>
      </c>
      <c r="G200" s="91">
        <v>48</v>
      </c>
      <c r="H200" s="89">
        <f>LOOKUP(G200,Komplexní!$A$40:$A$82,Komplexní!$B$40:$B$82)</f>
        <v>0</v>
      </c>
      <c r="I200" s="92">
        <f t="array" ref="I200">SUM(IF((Komplexní!$A$3:$A$38=A200)*(Komplexní!$D$1:$AJ$1=G200),Komplexní!$D$3:$AJ$38))</f>
        <v>0</v>
      </c>
      <c r="J200" s="116" t="str">
        <f>IF(I200=0,"",I200)</f>
        <v/>
      </c>
      <c r="K200" s="93" t="str">
        <f>IF(I200=MIN($J$153:$J$202),1,"")</f>
        <v/>
      </c>
    </row>
    <row r="201" spans="1:11" hidden="1">
      <c r="A201" s="87">
        <v>4</v>
      </c>
      <c r="B201" s="88">
        <f>LOOKUP(A201,Seznamy!$A$3:$A$38,Seznamy!$B$3:$B$38)</f>
        <v>125009</v>
      </c>
      <c r="C201" s="89" t="str">
        <f>LOOKUP(A201,Seznamy!$A$3:$A$38,Seznamy!$C$3:$C$38)</f>
        <v>Ruda nad Moravou</v>
      </c>
      <c r="D201" s="90">
        <f>LOOKUP(A201,Seznamy!$A$3:$A$38,Seznamy!$F$3:$F$38)</f>
        <v>9028</v>
      </c>
      <c r="E201" s="90">
        <f>LOOKUP(A201,Seznamy!$A$3:$A$38,Seznamy!$G$3:$G$38)</f>
        <v>218500</v>
      </c>
      <c r="F201" s="91">
        <f>LOOKUP(A201,Seznamy!$A$3:$A$38,Seznamy!$J$3:$J$38)</f>
        <v>60</v>
      </c>
      <c r="G201" s="91">
        <v>49</v>
      </c>
      <c r="H201" s="89">
        <f>LOOKUP(G201,Komplexní!$A$40:$A$82,Komplexní!$B$40:$B$82)</f>
        <v>0</v>
      </c>
      <c r="I201" s="92">
        <f t="array" ref="I201">SUM(IF((Komplexní!$A$3:$A$38=A201)*(Komplexní!$D$1:$AJ$1=G201),Komplexní!$D$3:$AJ$38))</f>
        <v>0</v>
      </c>
      <c r="J201" s="116" t="str">
        <f>IF(I201=0,"",I201)</f>
        <v/>
      </c>
      <c r="K201" s="93" t="str">
        <f>IF(I201=MIN($J$153:$J$202),1,"")</f>
        <v/>
      </c>
    </row>
    <row r="202" spans="1:11" hidden="1">
      <c r="A202" s="87">
        <v>4</v>
      </c>
      <c r="B202" s="88">
        <f>LOOKUP(A202,Seznamy!$A$3:$A$38,Seznamy!$B$3:$B$38)</f>
        <v>125009</v>
      </c>
      <c r="C202" s="89" t="str">
        <f>LOOKUP(A202,Seznamy!$A$3:$A$38,Seznamy!$C$3:$C$38)</f>
        <v>Ruda nad Moravou</v>
      </c>
      <c r="D202" s="90">
        <f>LOOKUP(A202,Seznamy!$A$3:$A$38,Seznamy!$F$3:$F$38)</f>
        <v>9028</v>
      </c>
      <c r="E202" s="90">
        <f>LOOKUP(A202,Seznamy!$A$3:$A$38,Seznamy!$G$3:$G$38)</f>
        <v>218500</v>
      </c>
      <c r="F202" s="91">
        <f>LOOKUP(A202,Seznamy!$A$3:$A$38,Seznamy!$J$3:$J$38)</f>
        <v>60</v>
      </c>
      <c r="G202" s="91">
        <v>50</v>
      </c>
      <c r="H202" s="89">
        <f>LOOKUP(G202,Komplexní!$A$40:$A$82,Komplexní!$B$40:$B$82)</f>
        <v>0</v>
      </c>
      <c r="I202" s="92">
        <f t="array" ref="I202">SUM(IF((Komplexní!$A$3:$A$38=A202)*(Komplexní!$D$1:$AJ$1=G202),Komplexní!$D$3:$AJ$38))</f>
        <v>0</v>
      </c>
      <c r="J202" s="116" t="str">
        <f>IF(I202=0,"",I202)</f>
        <v/>
      </c>
      <c r="K202" s="93" t="str">
        <f>IF(I202=MIN($J$153:$J$202),1,"")</f>
        <v/>
      </c>
    </row>
    <row r="203" spans="1:11">
      <c r="A203" s="53">
        <v>5</v>
      </c>
      <c r="B203" s="54">
        <f>LOOKUP(A203,Seznamy!$A$3:$A$38,Seznamy!$B$3:$B$38)</f>
        <v>136002</v>
      </c>
      <c r="C203" s="55" t="str">
        <f>LOOKUP(A203,Seznamy!$A$3:$A$38,Seznamy!$C$3:$C$38)</f>
        <v>Brumov</v>
      </c>
      <c r="D203" s="56">
        <f>LOOKUP(A203,Seznamy!$A$3:$A$38,Seznamy!$F$3:$F$38)</f>
        <v>6275</v>
      </c>
      <c r="E203" s="56">
        <f>LOOKUP(A203,Seznamy!$A$3:$A$38,Seznamy!$G$3:$G$38)</f>
        <v>195400</v>
      </c>
      <c r="F203" s="57">
        <f>LOOKUP(A203,Seznamy!$A$3:$A$38,Seznamy!$J$3:$J$38)</f>
        <v>60</v>
      </c>
      <c r="G203" s="57">
        <v>14</v>
      </c>
      <c r="H203" s="55" t="str">
        <f>LOOKUP(G203,Komplexní!$A$40:$A$82,Komplexní!$B$40:$B$82)</f>
        <v>Kloboucká lesní s.r.o.</v>
      </c>
      <c r="I203" s="58">
        <f t="array" ref="I203">SUM(IF((Komplexní!$A$3:$A$38=A203)*(Komplexní!$D$1:$AJ$1=G203),Komplexní!$D$3:$AJ$38))</f>
        <v>-90240985</v>
      </c>
      <c r="J203" s="115">
        <f>IF(I203=0,"",I203)</f>
        <v>-90240985</v>
      </c>
      <c r="K203" s="59">
        <f>IF(I203=MIN($J$203:$J$252),1,"")</f>
        <v>1</v>
      </c>
    </row>
    <row r="204" spans="1:11">
      <c r="A204" s="53">
        <v>5</v>
      </c>
      <c r="B204" s="54">
        <f>LOOKUP(A204,Seznamy!$A$3:$A$38,Seznamy!$B$3:$B$38)</f>
        <v>136002</v>
      </c>
      <c r="C204" s="55" t="str">
        <f>LOOKUP(A204,Seznamy!$A$3:$A$38,Seznamy!$C$3:$C$38)</f>
        <v>Brumov</v>
      </c>
      <c r="D204" s="56">
        <f>LOOKUP(A204,Seznamy!$A$3:$A$38,Seznamy!$F$3:$F$38)</f>
        <v>6275</v>
      </c>
      <c r="E204" s="56">
        <f>LOOKUP(A204,Seznamy!$A$3:$A$38,Seznamy!$G$3:$G$38)</f>
        <v>195400</v>
      </c>
      <c r="F204" s="57">
        <f>LOOKUP(A204,Seznamy!$A$3:$A$38,Seznamy!$J$3:$J$38)</f>
        <v>60</v>
      </c>
      <c r="G204" s="57">
        <v>11</v>
      </c>
      <c r="H204" s="55" t="str">
        <f>LOOKUP(G204,Komplexní!$A$40:$A$82,Komplexní!$B$40:$B$82)</f>
        <v>UNILES a.s.</v>
      </c>
      <c r="I204" s="58">
        <f t="array" ref="I204">SUM(IF((Komplexní!$A$3:$A$38=A204)*(Komplexní!$D$1:$AJ$1=G204),Komplexní!$D$3:$AJ$38))</f>
        <v>-83455072</v>
      </c>
      <c r="J204" s="115">
        <f>IF(I204=0,"",I204)</f>
        <v>-83455072</v>
      </c>
      <c r="K204" s="59" t="str">
        <f>IF(I204=MIN($J$203:$J$252),1,"")</f>
        <v/>
      </c>
    </row>
    <row r="205" spans="1:11" hidden="1">
      <c r="A205" s="53">
        <v>5</v>
      </c>
      <c r="B205" s="54">
        <f>LOOKUP(A205,Seznamy!$A$3:$A$38,Seznamy!$B$3:$B$38)</f>
        <v>136002</v>
      </c>
      <c r="C205" s="55" t="str">
        <f>LOOKUP(A205,Seznamy!$A$3:$A$38,Seznamy!$C$3:$C$38)</f>
        <v>Brumov</v>
      </c>
      <c r="D205" s="56">
        <f>LOOKUP(A205,Seznamy!$A$3:$A$38,Seznamy!$F$3:$F$38)</f>
        <v>6275</v>
      </c>
      <c r="E205" s="56">
        <f>LOOKUP(A205,Seznamy!$A$3:$A$38,Seznamy!$G$3:$G$38)</f>
        <v>195400</v>
      </c>
      <c r="F205" s="57">
        <f>LOOKUP(A205,Seznamy!$A$3:$A$38,Seznamy!$J$3:$J$38)</f>
        <v>60</v>
      </c>
      <c r="G205" s="57">
        <v>1</v>
      </c>
      <c r="H205" s="55" t="str">
        <f>LOOKUP(G205,Komplexní!$A$40:$A$82,Komplexní!$B$40:$B$82)</f>
        <v>KAISER s.r.o.</v>
      </c>
      <c r="I205" s="58">
        <f t="array" ref="I205">SUM(IF((Komplexní!$A$3:$A$38=A205)*(Komplexní!$D$1:$AJ$1=G205),Komplexní!$D$3:$AJ$38))</f>
        <v>0</v>
      </c>
      <c r="J205" s="115" t="str">
        <f>IF(I205=0,"",I205)</f>
        <v/>
      </c>
      <c r="K205" s="59" t="str">
        <f>IF(I205=MIN($J$203:$J$252),1,"")</f>
        <v/>
      </c>
    </row>
    <row r="206" spans="1:11" hidden="1">
      <c r="A206" s="53">
        <v>5</v>
      </c>
      <c r="B206" s="54">
        <f>LOOKUP(A206,Seznamy!$A$3:$A$38,Seznamy!$B$3:$B$38)</f>
        <v>136002</v>
      </c>
      <c r="C206" s="55" t="str">
        <f>LOOKUP(A206,Seznamy!$A$3:$A$38,Seznamy!$C$3:$C$38)</f>
        <v>Brumov</v>
      </c>
      <c r="D206" s="56">
        <f>LOOKUP(A206,Seznamy!$A$3:$A$38,Seznamy!$F$3:$F$38)</f>
        <v>6275</v>
      </c>
      <c r="E206" s="56">
        <f>LOOKUP(A206,Seznamy!$A$3:$A$38,Seznamy!$G$3:$G$38)</f>
        <v>195400</v>
      </c>
      <c r="F206" s="57">
        <f>LOOKUP(A206,Seznamy!$A$3:$A$38,Seznamy!$J$3:$J$38)</f>
        <v>60</v>
      </c>
      <c r="G206" s="57">
        <v>2</v>
      </c>
      <c r="H206" s="55" t="str">
        <f>LOOKUP(G206,Komplexní!$A$40:$A$82,Komplexní!$B$40:$B$82)</f>
        <v>Lesní společnost Přimda, a.s.</v>
      </c>
      <c r="I206" s="58">
        <f t="array" ref="I206">SUM(IF((Komplexní!$A$3:$A$38=A206)*(Komplexní!$D$1:$AJ$1=G206),Komplexní!$D$3:$AJ$38))</f>
        <v>0</v>
      </c>
      <c r="J206" s="115" t="str">
        <f>IF(I206=0,"",I206)</f>
        <v/>
      </c>
      <c r="K206" s="59" t="str">
        <f>IF(I206=MIN($J$203:$J$252),1,"")</f>
        <v/>
      </c>
    </row>
    <row r="207" spans="1:11" hidden="1">
      <c r="A207" s="53">
        <v>5</v>
      </c>
      <c r="B207" s="54">
        <f>LOOKUP(A207,Seznamy!$A$3:$A$38,Seznamy!$B$3:$B$38)</f>
        <v>136002</v>
      </c>
      <c r="C207" s="55" t="str">
        <f>LOOKUP(A207,Seznamy!$A$3:$A$38,Seznamy!$C$3:$C$38)</f>
        <v>Brumov</v>
      </c>
      <c r="D207" s="56">
        <f>LOOKUP(A207,Seznamy!$A$3:$A$38,Seznamy!$F$3:$F$38)</f>
        <v>6275</v>
      </c>
      <c r="E207" s="56">
        <f>LOOKUP(A207,Seznamy!$A$3:$A$38,Seznamy!$G$3:$G$38)</f>
        <v>195400</v>
      </c>
      <c r="F207" s="57">
        <f>LOOKUP(A207,Seznamy!$A$3:$A$38,Seznamy!$J$3:$J$38)</f>
        <v>60</v>
      </c>
      <c r="G207" s="57">
        <v>3</v>
      </c>
      <c r="H207" s="55" t="str">
        <f>LOOKUP(G207,Komplexní!$A$40:$A$82,Komplexní!$B$40:$B$82)</f>
        <v>ACLESIA, spol. s r.o.</v>
      </c>
      <c r="I207" s="58">
        <f t="array" ref="I207">SUM(IF((Komplexní!$A$3:$A$38=A207)*(Komplexní!$D$1:$AJ$1=G207),Komplexní!$D$3:$AJ$38))</f>
        <v>0</v>
      </c>
      <c r="J207" s="115" t="str">
        <f>IF(I207=0,"",I207)</f>
        <v/>
      </c>
      <c r="K207" s="59" t="str">
        <f>IF(I207=MIN($J$203:$J$252),1,"")</f>
        <v/>
      </c>
    </row>
    <row r="208" spans="1:11" hidden="1">
      <c r="A208" s="53">
        <v>5</v>
      </c>
      <c r="B208" s="54">
        <f>LOOKUP(A208,Seznamy!$A$3:$A$38,Seznamy!$B$3:$B$38)</f>
        <v>136002</v>
      </c>
      <c r="C208" s="55" t="str">
        <f>LOOKUP(A208,Seznamy!$A$3:$A$38,Seznamy!$C$3:$C$38)</f>
        <v>Brumov</v>
      </c>
      <c r="D208" s="56">
        <f>LOOKUP(A208,Seznamy!$A$3:$A$38,Seznamy!$F$3:$F$38)</f>
        <v>6275</v>
      </c>
      <c r="E208" s="56">
        <f>LOOKUP(A208,Seznamy!$A$3:$A$38,Seznamy!$G$3:$G$38)</f>
        <v>195400</v>
      </c>
      <c r="F208" s="57">
        <f>LOOKUP(A208,Seznamy!$A$3:$A$38,Seznamy!$J$3:$J$38)</f>
        <v>60</v>
      </c>
      <c r="G208" s="57">
        <v>4</v>
      </c>
      <c r="H208" s="55" t="str">
        <f>LOOKUP(G208,Komplexní!$A$40:$A$82,Komplexní!$B$40:$B$82)</f>
        <v>LST a.s.</v>
      </c>
      <c r="I208" s="58">
        <f t="array" ref="I208">SUM(IF((Komplexní!$A$3:$A$38=A208)*(Komplexní!$D$1:$AJ$1=G208),Komplexní!$D$3:$AJ$38))</f>
        <v>0</v>
      </c>
      <c r="J208" s="115" t="str">
        <f>IF(I208=0,"",I208)</f>
        <v/>
      </c>
      <c r="K208" s="59" t="str">
        <f>IF(I208=MIN($J$203:$J$252),1,"")</f>
        <v/>
      </c>
    </row>
    <row r="209" spans="1:11" hidden="1">
      <c r="A209" s="53">
        <v>5</v>
      </c>
      <c r="B209" s="54">
        <f>LOOKUP(A209,Seznamy!$A$3:$A$38,Seznamy!$B$3:$B$38)</f>
        <v>136002</v>
      </c>
      <c r="C209" s="55" t="str">
        <f>LOOKUP(A209,Seznamy!$A$3:$A$38,Seznamy!$C$3:$C$38)</f>
        <v>Brumov</v>
      </c>
      <c r="D209" s="56">
        <f>LOOKUP(A209,Seznamy!$A$3:$A$38,Seznamy!$F$3:$F$38)</f>
        <v>6275</v>
      </c>
      <c r="E209" s="56">
        <f>LOOKUP(A209,Seznamy!$A$3:$A$38,Seznamy!$G$3:$G$38)</f>
        <v>195400</v>
      </c>
      <c r="F209" s="57">
        <f>LOOKUP(A209,Seznamy!$A$3:$A$38,Seznamy!$J$3:$J$38)</f>
        <v>60</v>
      </c>
      <c r="G209" s="57">
        <v>5</v>
      </c>
      <c r="H209" s="55" t="str">
        <f>LOOKUP(G209,Komplexní!$A$40:$A$82,Komplexní!$B$40:$B$82)</f>
        <v>T.E.P. HOLZ, s.r.o.</v>
      </c>
      <c r="I209" s="58">
        <f t="array" ref="I209">SUM(IF((Komplexní!$A$3:$A$38=A209)*(Komplexní!$D$1:$AJ$1=G209),Komplexní!$D$3:$AJ$38))</f>
        <v>0</v>
      </c>
      <c r="J209" s="115" t="str">
        <f>IF(I209=0,"",I209)</f>
        <v/>
      </c>
      <c r="K209" s="59" t="str">
        <f>IF(I209=MIN($J$203:$J$252),1,"")</f>
        <v/>
      </c>
    </row>
    <row r="210" spans="1:11" hidden="1">
      <c r="A210" s="53">
        <v>5</v>
      </c>
      <c r="B210" s="54">
        <f>LOOKUP(A210,Seznamy!$A$3:$A$38,Seznamy!$B$3:$B$38)</f>
        <v>136002</v>
      </c>
      <c r="C210" s="55" t="str">
        <f>LOOKUP(A210,Seznamy!$A$3:$A$38,Seznamy!$C$3:$C$38)</f>
        <v>Brumov</v>
      </c>
      <c r="D210" s="56">
        <f>LOOKUP(A210,Seznamy!$A$3:$A$38,Seznamy!$F$3:$F$38)</f>
        <v>6275</v>
      </c>
      <c r="E210" s="56">
        <f>LOOKUP(A210,Seznamy!$A$3:$A$38,Seznamy!$G$3:$G$38)</f>
        <v>195400</v>
      </c>
      <c r="F210" s="57">
        <f>LOOKUP(A210,Seznamy!$A$3:$A$38,Seznamy!$J$3:$J$38)</f>
        <v>60</v>
      </c>
      <c r="G210" s="57">
        <v>6</v>
      </c>
      <c r="H210" s="55" t="str">
        <f>LOOKUP(G210,Komplexní!$A$40:$A$82,Komplexní!$B$40:$B$82)</f>
        <v>Petra spol. s r.o.</v>
      </c>
      <c r="I210" s="58">
        <f t="array" ref="I210">SUM(IF((Komplexní!$A$3:$A$38=A210)*(Komplexní!$D$1:$AJ$1=G210),Komplexní!$D$3:$AJ$38))</f>
        <v>0</v>
      </c>
      <c r="J210" s="115" t="str">
        <f>IF(I210=0,"",I210)</f>
        <v/>
      </c>
      <c r="K210" s="59" t="str">
        <f>IF(I210=MIN($J$203:$J$252),1,"")</f>
        <v/>
      </c>
    </row>
    <row r="211" spans="1:11" hidden="1">
      <c r="A211" s="53">
        <v>5</v>
      </c>
      <c r="B211" s="54">
        <f>LOOKUP(A211,Seznamy!$A$3:$A$38,Seznamy!$B$3:$B$38)</f>
        <v>136002</v>
      </c>
      <c r="C211" s="55" t="str">
        <f>LOOKUP(A211,Seznamy!$A$3:$A$38,Seznamy!$C$3:$C$38)</f>
        <v>Brumov</v>
      </c>
      <c r="D211" s="56">
        <f>LOOKUP(A211,Seznamy!$A$3:$A$38,Seznamy!$F$3:$F$38)</f>
        <v>6275</v>
      </c>
      <c r="E211" s="56">
        <f>LOOKUP(A211,Seznamy!$A$3:$A$38,Seznamy!$G$3:$G$38)</f>
        <v>195400</v>
      </c>
      <c r="F211" s="57">
        <f>LOOKUP(A211,Seznamy!$A$3:$A$38,Seznamy!$J$3:$J$38)</f>
        <v>60</v>
      </c>
      <c r="G211" s="57">
        <v>7</v>
      </c>
      <c r="H211" s="55" t="str">
        <f>LOOKUP(G211,Komplexní!$A$40:$A$82,Komplexní!$B$40:$B$82)</f>
        <v>Sušická lesní a obchodní s.r.o.</v>
      </c>
      <c r="I211" s="58">
        <f t="array" ref="I211">SUM(IF((Komplexní!$A$3:$A$38=A211)*(Komplexní!$D$1:$AJ$1=G211),Komplexní!$D$3:$AJ$38))</f>
        <v>0</v>
      </c>
      <c r="J211" s="115" t="str">
        <f>IF(I211=0,"",I211)</f>
        <v/>
      </c>
      <c r="K211" s="59" t="str">
        <f>IF(I211=MIN($J$203:$J$252),1,"")</f>
        <v/>
      </c>
    </row>
    <row r="212" spans="1:11" hidden="1">
      <c r="A212" s="53">
        <v>5</v>
      </c>
      <c r="B212" s="54">
        <f>LOOKUP(A212,Seznamy!$A$3:$A$38,Seznamy!$B$3:$B$38)</f>
        <v>136002</v>
      </c>
      <c r="C212" s="55" t="str">
        <f>LOOKUP(A212,Seznamy!$A$3:$A$38,Seznamy!$C$3:$C$38)</f>
        <v>Brumov</v>
      </c>
      <c r="D212" s="56">
        <f>LOOKUP(A212,Seznamy!$A$3:$A$38,Seznamy!$F$3:$F$38)</f>
        <v>6275</v>
      </c>
      <c r="E212" s="56">
        <f>LOOKUP(A212,Seznamy!$A$3:$A$38,Seznamy!$G$3:$G$38)</f>
        <v>195400</v>
      </c>
      <c r="F212" s="57">
        <f>LOOKUP(A212,Seznamy!$A$3:$A$38,Seznamy!$J$3:$J$38)</f>
        <v>60</v>
      </c>
      <c r="G212" s="57">
        <v>8</v>
      </c>
      <c r="H212" s="55" t="str">
        <f>LOOKUP(G212,Komplexní!$A$40:$A$82,Komplexní!$B$40:$B$82)</f>
        <v>ARBOLES s.r.o.</v>
      </c>
      <c r="I212" s="58">
        <f t="array" ref="I212">SUM(IF((Komplexní!$A$3:$A$38=A212)*(Komplexní!$D$1:$AJ$1=G212),Komplexní!$D$3:$AJ$38))</f>
        <v>0</v>
      </c>
      <c r="J212" s="115" t="str">
        <f>IF(I212=0,"",I212)</f>
        <v/>
      </c>
      <c r="K212" s="59" t="str">
        <f>IF(I212=MIN($J$203:$J$252),1,"")</f>
        <v/>
      </c>
    </row>
    <row r="213" spans="1:11" hidden="1">
      <c r="A213" s="53">
        <v>5</v>
      </c>
      <c r="B213" s="54">
        <f>LOOKUP(A213,Seznamy!$A$3:$A$38,Seznamy!$B$3:$B$38)</f>
        <v>136002</v>
      </c>
      <c r="C213" s="55" t="str">
        <f>LOOKUP(A213,Seznamy!$A$3:$A$38,Seznamy!$C$3:$C$38)</f>
        <v>Brumov</v>
      </c>
      <c r="D213" s="56">
        <f>LOOKUP(A213,Seznamy!$A$3:$A$38,Seznamy!$F$3:$F$38)</f>
        <v>6275</v>
      </c>
      <c r="E213" s="56">
        <f>LOOKUP(A213,Seznamy!$A$3:$A$38,Seznamy!$G$3:$G$38)</f>
        <v>195400</v>
      </c>
      <c r="F213" s="57">
        <f>LOOKUP(A213,Seznamy!$A$3:$A$38,Seznamy!$J$3:$J$38)</f>
        <v>60</v>
      </c>
      <c r="G213" s="57">
        <v>9</v>
      </c>
      <c r="H213" s="55" t="str">
        <f>LOOKUP(G213,Komplexní!$A$40:$A$82,Komplexní!$B$40:$B$82)</f>
        <v>Stora Enso Wood Products Planá s.r.o.</v>
      </c>
      <c r="I213" s="58">
        <f t="array" ref="I213">SUM(IF((Komplexní!$A$3:$A$38=A213)*(Komplexní!$D$1:$AJ$1=G213),Komplexní!$D$3:$AJ$38))</f>
        <v>0</v>
      </c>
      <c r="J213" s="115" t="str">
        <f>IF(I213=0,"",I213)</f>
        <v/>
      </c>
      <c r="K213" s="59" t="str">
        <f>IF(I213=MIN($J$203:$J$252),1,"")</f>
        <v/>
      </c>
    </row>
    <row r="214" spans="1:11" hidden="1">
      <c r="A214" s="53">
        <v>5</v>
      </c>
      <c r="B214" s="54">
        <f>LOOKUP(A214,Seznamy!$A$3:$A$38,Seznamy!$B$3:$B$38)</f>
        <v>136002</v>
      </c>
      <c r="C214" s="55" t="str">
        <f>LOOKUP(A214,Seznamy!$A$3:$A$38,Seznamy!$C$3:$C$38)</f>
        <v>Brumov</v>
      </c>
      <c r="D214" s="56">
        <f>LOOKUP(A214,Seznamy!$A$3:$A$38,Seznamy!$F$3:$F$38)</f>
        <v>6275</v>
      </c>
      <c r="E214" s="56">
        <f>LOOKUP(A214,Seznamy!$A$3:$A$38,Seznamy!$G$3:$G$38)</f>
        <v>195400</v>
      </c>
      <c r="F214" s="57">
        <f>LOOKUP(A214,Seznamy!$A$3:$A$38,Seznamy!$J$3:$J$38)</f>
        <v>60</v>
      </c>
      <c r="G214" s="57">
        <v>10</v>
      </c>
      <c r="H214" s="55" t="str">
        <f>LOOKUP(G214,Komplexní!$A$40:$A$82,Komplexní!$B$40:$B$82)</f>
        <v>Stora Enso Wood Products Ždírec s.r.o.</v>
      </c>
      <c r="I214" s="58">
        <f t="array" ref="I214">SUM(IF((Komplexní!$A$3:$A$38=A214)*(Komplexní!$D$1:$AJ$1=G214),Komplexní!$D$3:$AJ$38))</f>
        <v>0</v>
      </c>
      <c r="J214" s="115" t="str">
        <f>IF(I214=0,"",I214)</f>
        <v/>
      </c>
      <c r="K214" s="59" t="str">
        <f>IF(I214=MIN($J$203:$J$252),1,"")</f>
        <v/>
      </c>
    </row>
    <row r="215" spans="1:11" hidden="1">
      <c r="A215" s="53">
        <v>5</v>
      </c>
      <c r="B215" s="54">
        <f>LOOKUP(A215,Seznamy!$A$3:$A$38,Seznamy!$B$3:$B$38)</f>
        <v>136002</v>
      </c>
      <c r="C215" s="55" t="str">
        <f>LOOKUP(A215,Seznamy!$A$3:$A$38,Seznamy!$C$3:$C$38)</f>
        <v>Brumov</v>
      </c>
      <c r="D215" s="56">
        <f>LOOKUP(A215,Seznamy!$A$3:$A$38,Seznamy!$F$3:$F$38)</f>
        <v>6275</v>
      </c>
      <c r="E215" s="56">
        <f>LOOKUP(A215,Seznamy!$A$3:$A$38,Seznamy!$G$3:$G$38)</f>
        <v>195400</v>
      </c>
      <c r="F215" s="57">
        <f>LOOKUP(A215,Seznamy!$A$3:$A$38,Seznamy!$J$3:$J$38)</f>
        <v>60</v>
      </c>
      <c r="G215" s="57">
        <v>12</v>
      </c>
      <c r="H215" s="55" t="str">
        <f>LOOKUP(G215,Komplexní!$A$40:$A$82,Komplexní!$B$40:$B$82)</f>
        <v>Jihozápadní dřevařská a.s.</v>
      </c>
      <c r="I215" s="58">
        <f t="array" ref="I215">SUM(IF((Komplexní!$A$3:$A$38=A215)*(Komplexní!$D$1:$AJ$1=G215),Komplexní!$D$3:$AJ$38))</f>
        <v>0</v>
      </c>
      <c r="J215" s="115" t="str">
        <f>IF(I215=0,"",I215)</f>
        <v/>
      </c>
      <c r="K215" s="59" t="str">
        <f>IF(I215=MIN($J$203:$J$252),1,"")</f>
        <v/>
      </c>
    </row>
    <row r="216" spans="1:11" hidden="1">
      <c r="A216" s="53">
        <v>5</v>
      </c>
      <c r="B216" s="54">
        <f>LOOKUP(A216,Seznamy!$A$3:$A$38,Seznamy!$B$3:$B$38)</f>
        <v>136002</v>
      </c>
      <c r="C216" s="55" t="str">
        <f>LOOKUP(A216,Seznamy!$A$3:$A$38,Seznamy!$C$3:$C$38)</f>
        <v>Brumov</v>
      </c>
      <c r="D216" s="56">
        <f>LOOKUP(A216,Seznamy!$A$3:$A$38,Seznamy!$F$3:$F$38)</f>
        <v>6275</v>
      </c>
      <c r="E216" s="56">
        <f>LOOKUP(A216,Seznamy!$A$3:$A$38,Seznamy!$G$3:$G$38)</f>
        <v>195400</v>
      </c>
      <c r="F216" s="57">
        <f>LOOKUP(A216,Seznamy!$A$3:$A$38,Seznamy!$J$3:$J$38)</f>
        <v>60</v>
      </c>
      <c r="G216" s="57">
        <v>13</v>
      </c>
      <c r="H216" s="55" t="str">
        <f>LOOKUP(G216,Komplexní!$A$40:$A$82,Komplexní!$B$40:$B$82)</f>
        <v>LDF Rožnov a.s.</v>
      </c>
      <c r="I216" s="58">
        <f t="array" ref="I216">SUM(IF((Komplexní!$A$3:$A$38=A216)*(Komplexní!$D$1:$AJ$1=G216),Komplexní!$D$3:$AJ$38))</f>
        <v>0</v>
      </c>
      <c r="J216" s="115" t="str">
        <f>IF(I216=0,"",I216)</f>
        <v/>
      </c>
      <c r="K216" s="59" t="str">
        <f>IF(I216=MIN($J$203:$J$252),1,"")</f>
        <v/>
      </c>
    </row>
    <row r="217" spans="1:11" hidden="1">
      <c r="A217" s="53">
        <v>5</v>
      </c>
      <c r="B217" s="54">
        <f>LOOKUP(A217,Seznamy!$A$3:$A$38,Seznamy!$B$3:$B$38)</f>
        <v>136002</v>
      </c>
      <c r="C217" s="55" t="str">
        <f>LOOKUP(A217,Seznamy!$A$3:$A$38,Seznamy!$C$3:$C$38)</f>
        <v>Brumov</v>
      </c>
      <c r="D217" s="56">
        <f>LOOKUP(A217,Seznamy!$A$3:$A$38,Seznamy!$F$3:$F$38)</f>
        <v>6275</v>
      </c>
      <c r="E217" s="56">
        <f>LOOKUP(A217,Seznamy!$A$3:$A$38,Seznamy!$G$3:$G$38)</f>
        <v>195400</v>
      </c>
      <c r="F217" s="57">
        <f>LOOKUP(A217,Seznamy!$A$3:$A$38,Seznamy!$J$3:$J$38)</f>
        <v>60</v>
      </c>
      <c r="G217" s="57">
        <v>15</v>
      </c>
      <c r="H217" s="55" t="str">
        <f>LOOKUP(G217,Komplexní!$A$40:$A$82,Komplexní!$B$40:$B$82)</f>
        <v>Opavská lesní a.s.</v>
      </c>
      <c r="I217" s="58">
        <f t="array" ref="I217">SUM(IF((Komplexní!$A$3:$A$38=A217)*(Komplexní!$D$1:$AJ$1=G217),Komplexní!$D$3:$AJ$38))</f>
        <v>0</v>
      </c>
      <c r="J217" s="115" t="str">
        <f>IF(I217=0,"",I217)</f>
        <v/>
      </c>
      <c r="K217" s="59" t="str">
        <f>IF(I217=MIN($J$203:$J$252),1,"")</f>
        <v/>
      </c>
    </row>
    <row r="218" spans="1:11" hidden="1">
      <c r="A218" s="53">
        <v>5</v>
      </c>
      <c r="B218" s="54">
        <f>LOOKUP(A218,Seznamy!$A$3:$A$38,Seznamy!$B$3:$B$38)</f>
        <v>136002</v>
      </c>
      <c r="C218" s="55" t="str">
        <f>LOOKUP(A218,Seznamy!$A$3:$A$38,Seznamy!$C$3:$C$38)</f>
        <v>Brumov</v>
      </c>
      <c r="D218" s="56">
        <f>LOOKUP(A218,Seznamy!$A$3:$A$38,Seznamy!$F$3:$F$38)</f>
        <v>6275</v>
      </c>
      <c r="E218" s="56">
        <f>LOOKUP(A218,Seznamy!$A$3:$A$38,Seznamy!$G$3:$G$38)</f>
        <v>195400</v>
      </c>
      <c r="F218" s="57">
        <f>LOOKUP(A218,Seznamy!$A$3:$A$38,Seznamy!$J$3:$J$38)</f>
        <v>60</v>
      </c>
      <c r="G218" s="57">
        <v>16</v>
      </c>
      <c r="H218" s="55" t="str">
        <f>LOOKUP(G218,Komplexní!$A$40:$A$82,Komplexní!$B$40:$B$82)</f>
        <v>Lesostavby Frýdek-Místek a.s.</v>
      </c>
      <c r="I218" s="58">
        <f t="array" ref="I218">SUM(IF((Komplexní!$A$3:$A$38=A218)*(Komplexní!$D$1:$AJ$1=G218),Komplexní!$D$3:$AJ$38))</f>
        <v>0</v>
      </c>
      <c r="J218" s="115" t="str">
        <f>IF(I218=0,"",I218)</f>
        <v/>
      </c>
      <c r="K218" s="59" t="str">
        <f>IF(I218=MIN($J$203:$J$252),1,"")</f>
        <v/>
      </c>
    </row>
    <row r="219" spans="1:11" hidden="1">
      <c r="A219" s="53">
        <v>5</v>
      </c>
      <c r="B219" s="54">
        <f>LOOKUP(A219,Seznamy!$A$3:$A$38,Seznamy!$B$3:$B$38)</f>
        <v>136002</v>
      </c>
      <c r="C219" s="55" t="str">
        <f>LOOKUP(A219,Seznamy!$A$3:$A$38,Seznamy!$C$3:$C$38)</f>
        <v>Brumov</v>
      </c>
      <c r="D219" s="56">
        <f>LOOKUP(A219,Seznamy!$A$3:$A$38,Seznamy!$F$3:$F$38)</f>
        <v>6275</v>
      </c>
      <c r="E219" s="56">
        <f>LOOKUP(A219,Seznamy!$A$3:$A$38,Seznamy!$G$3:$G$38)</f>
        <v>195400</v>
      </c>
      <c r="F219" s="57">
        <f>LOOKUP(A219,Seznamy!$A$3:$A$38,Seznamy!$J$3:$J$38)</f>
        <v>60</v>
      </c>
      <c r="G219" s="57">
        <v>17</v>
      </c>
      <c r="H219" s="55" t="str">
        <f>LOOKUP(G219,Komplexní!$A$40:$A$82,Komplexní!$B$40:$B$82)</f>
        <v>Drevo-Málek s.r.o.</v>
      </c>
      <c r="I219" s="58">
        <f t="array" ref="I219">SUM(IF((Komplexní!$A$3:$A$38=A219)*(Komplexní!$D$1:$AJ$1=G219),Komplexní!$D$3:$AJ$38))</f>
        <v>0</v>
      </c>
      <c r="J219" s="115" t="str">
        <f>IF(I219=0,"",I219)</f>
        <v/>
      </c>
      <c r="K219" s="59" t="str">
        <f>IF(I219=MIN($J$203:$J$252),1,"")</f>
        <v/>
      </c>
    </row>
    <row r="220" spans="1:11" hidden="1">
      <c r="A220" s="53">
        <v>5</v>
      </c>
      <c r="B220" s="54">
        <f>LOOKUP(A220,Seznamy!$A$3:$A$38,Seznamy!$B$3:$B$38)</f>
        <v>136002</v>
      </c>
      <c r="C220" s="55" t="str">
        <f>LOOKUP(A220,Seznamy!$A$3:$A$38,Seznamy!$C$3:$C$38)</f>
        <v>Brumov</v>
      </c>
      <c r="D220" s="56">
        <f>LOOKUP(A220,Seznamy!$A$3:$A$38,Seznamy!$F$3:$F$38)</f>
        <v>6275</v>
      </c>
      <c r="E220" s="56">
        <f>LOOKUP(A220,Seznamy!$A$3:$A$38,Seznamy!$G$3:$G$38)</f>
        <v>195400</v>
      </c>
      <c r="F220" s="57">
        <f>LOOKUP(A220,Seznamy!$A$3:$A$38,Seznamy!$J$3:$J$38)</f>
        <v>60</v>
      </c>
      <c r="G220" s="57">
        <v>18</v>
      </c>
      <c r="H220" s="55" t="str">
        <f>LOOKUP(G220,Komplexní!$A$40:$A$82,Komplexní!$B$40:$B$82)</f>
        <v>Lesní společnost Bečov, s.r.o.</v>
      </c>
      <c r="I220" s="58">
        <f t="array" ref="I220">SUM(IF((Komplexní!$A$3:$A$38=A220)*(Komplexní!$D$1:$AJ$1=G220),Komplexní!$D$3:$AJ$38))</f>
        <v>0</v>
      </c>
      <c r="J220" s="115" t="str">
        <f>IF(I220=0,"",I220)</f>
        <v/>
      </c>
      <c r="K220" s="59" t="str">
        <f>IF(I220=MIN($J$203:$J$252),1,"")</f>
        <v/>
      </c>
    </row>
    <row r="221" spans="1:11" hidden="1">
      <c r="A221" s="53">
        <v>5</v>
      </c>
      <c r="B221" s="54">
        <f>LOOKUP(A221,Seznamy!$A$3:$A$38,Seznamy!$B$3:$B$38)</f>
        <v>136002</v>
      </c>
      <c r="C221" s="55" t="str">
        <f>LOOKUP(A221,Seznamy!$A$3:$A$38,Seznamy!$C$3:$C$38)</f>
        <v>Brumov</v>
      </c>
      <c r="D221" s="56">
        <f>LOOKUP(A221,Seznamy!$A$3:$A$38,Seznamy!$F$3:$F$38)</f>
        <v>6275</v>
      </c>
      <c r="E221" s="56">
        <f>LOOKUP(A221,Seznamy!$A$3:$A$38,Seznamy!$G$3:$G$38)</f>
        <v>195400</v>
      </c>
      <c r="F221" s="57">
        <f>LOOKUP(A221,Seznamy!$A$3:$A$38,Seznamy!$J$3:$J$38)</f>
        <v>60</v>
      </c>
      <c r="G221" s="57">
        <v>19</v>
      </c>
      <c r="H221" s="55" t="str">
        <f>LOOKUP(G221,Komplexní!$A$40:$A$82,Komplexní!$B$40:$B$82)</f>
        <v>SOLITERA spol. s r.o.</v>
      </c>
      <c r="I221" s="58">
        <f t="array" ref="I221">SUM(IF((Komplexní!$A$3:$A$38=A221)*(Komplexní!$D$1:$AJ$1=G221),Komplexní!$D$3:$AJ$38))</f>
        <v>0</v>
      </c>
      <c r="J221" s="115" t="str">
        <f>IF(I221=0,"",I221)</f>
        <v/>
      </c>
      <c r="K221" s="59" t="str">
        <f>IF(I221=MIN($J$203:$J$252),1,"")</f>
        <v/>
      </c>
    </row>
    <row r="222" spans="1:11" hidden="1">
      <c r="A222" s="53">
        <v>5</v>
      </c>
      <c r="B222" s="54">
        <f>LOOKUP(A222,Seznamy!$A$3:$A$38,Seznamy!$B$3:$B$38)</f>
        <v>136002</v>
      </c>
      <c r="C222" s="55" t="str">
        <f>LOOKUP(A222,Seznamy!$A$3:$A$38,Seznamy!$C$3:$C$38)</f>
        <v>Brumov</v>
      </c>
      <c r="D222" s="56">
        <f>LOOKUP(A222,Seznamy!$A$3:$A$38,Seznamy!$F$3:$F$38)</f>
        <v>6275</v>
      </c>
      <c r="E222" s="56">
        <f>LOOKUP(A222,Seznamy!$A$3:$A$38,Seznamy!$G$3:$G$38)</f>
        <v>195400</v>
      </c>
      <c r="F222" s="57">
        <f>LOOKUP(A222,Seznamy!$A$3:$A$38,Seznamy!$J$3:$J$38)</f>
        <v>60</v>
      </c>
      <c r="G222" s="57">
        <v>20</v>
      </c>
      <c r="H222" s="55" t="str">
        <f>LOOKUP(G222,Komplexní!$A$40:$A$82,Komplexní!$B$40:$B$82)</f>
        <v>Lesy Beskydy, a.s.</v>
      </c>
      <c r="I222" s="58">
        <f t="array" ref="I222">SUM(IF((Komplexní!$A$3:$A$38=A222)*(Komplexní!$D$1:$AJ$1=G222),Komplexní!$D$3:$AJ$38))</f>
        <v>0</v>
      </c>
      <c r="J222" s="115" t="str">
        <f>IF(I222=0,"",I222)</f>
        <v/>
      </c>
      <c r="K222" s="59" t="str">
        <f>IF(I222=MIN($J$203:$J$252),1,"")</f>
        <v/>
      </c>
    </row>
    <row r="223" spans="1:11" hidden="1">
      <c r="A223" s="53">
        <v>5</v>
      </c>
      <c r="B223" s="54">
        <f>LOOKUP(A223,Seznamy!$A$3:$A$38,Seznamy!$B$3:$B$38)</f>
        <v>136002</v>
      </c>
      <c r="C223" s="55" t="str">
        <f>LOOKUP(A223,Seznamy!$A$3:$A$38,Seznamy!$C$3:$C$38)</f>
        <v>Brumov</v>
      </c>
      <c r="D223" s="56">
        <f>LOOKUP(A223,Seznamy!$A$3:$A$38,Seznamy!$F$3:$F$38)</f>
        <v>6275</v>
      </c>
      <c r="E223" s="56">
        <f>LOOKUP(A223,Seznamy!$A$3:$A$38,Seznamy!$G$3:$G$38)</f>
        <v>195400</v>
      </c>
      <c r="F223" s="57">
        <f>LOOKUP(A223,Seznamy!$A$3:$A$38,Seznamy!$J$3:$J$38)</f>
        <v>60</v>
      </c>
      <c r="G223" s="57">
        <v>21</v>
      </c>
      <c r="H223" s="55" t="str">
        <f>LOOKUP(G223,Komplexní!$A$40:$A$82,Komplexní!$B$40:$B$82)</f>
        <v>Triumfa Energo s.r.o.</v>
      </c>
      <c r="I223" s="58">
        <f t="array" ref="I223">SUM(IF((Komplexní!$A$3:$A$38=A223)*(Komplexní!$D$1:$AJ$1=G223),Komplexní!$D$3:$AJ$38))</f>
        <v>0</v>
      </c>
      <c r="J223" s="115" t="str">
        <f>IF(I223=0,"",I223)</f>
        <v/>
      </c>
      <c r="K223" s="59" t="str">
        <f>IF(I223=MIN($J$203:$J$252),1,"")</f>
        <v/>
      </c>
    </row>
    <row r="224" spans="1:11" hidden="1">
      <c r="A224" s="53">
        <v>5</v>
      </c>
      <c r="B224" s="54">
        <f>LOOKUP(A224,Seznamy!$A$3:$A$38,Seznamy!$B$3:$B$38)</f>
        <v>136002</v>
      </c>
      <c r="C224" s="55" t="str">
        <f>LOOKUP(A224,Seznamy!$A$3:$A$38,Seznamy!$C$3:$C$38)</f>
        <v>Brumov</v>
      </c>
      <c r="D224" s="56">
        <f>LOOKUP(A224,Seznamy!$A$3:$A$38,Seznamy!$F$3:$F$38)</f>
        <v>6275</v>
      </c>
      <c r="E224" s="56">
        <f>LOOKUP(A224,Seznamy!$A$3:$A$38,Seznamy!$G$3:$G$38)</f>
        <v>195400</v>
      </c>
      <c r="F224" s="57">
        <f>LOOKUP(A224,Seznamy!$A$3:$A$38,Seznamy!$J$3:$J$38)</f>
        <v>60</v>
      </c>
      <c r="G224" s="57">
        <v>22</v>
      </c>
      <c r="H224" s="55" t="str">
        <f>LOOKUP(G224,Komplexní!$A$40:$A$82,Komplexní!$B$40:$B$82)</f>
        <v>Lesní společnost Ledeč nad Sázavou, a.s.</v>
      </c>
      <c r="I224" s="58">
        <f t="array" ref="I224">SUM(IF((Komplexní!$A$3:$A$38=A224)*(Komplexní!$D$1:$AJ$1=G224),Komplexní!$D$3:$AJ$38))</f>
        <v>0</v>
      </c>
      <c r="J224" s="115" t="str">
        <f>IF(I224=0,"",I224)</f>
        <v/>
      </c>
      <c r="K224" s="59" t="str">
        <f>IF(I224=MIN($J$203:$J$252),1,"")</f>
        <v/>
      </c>
    </row>
    <row r="225" spans="1:11" hidden="1">
      <c r="A225" s="53">
        <v>5</v>
      </c>
      <c r="B225" s="54">
        <f>LOOKUP(A225,Seznamy!$A$3:$A$38,Seznamy!$B$3:$B$38)</f>
        <v>136002</v>
      </c>
      <c r="C225" s="55" t="str">
        <f>LOOKUP(A225,Seznamy!$A$3:$A$38,Seznamy!$C$3:$C$38)</f>
        <v>Brumov</v>
      </c>
      <c r="D225" s="56">
        <f>LOOKUP(A225,Seznamy!$A$3:$A$38,Seznamy!$F$3:$F$38)</f>
        <v>6275</v>
      </c>
      <c r="E225" s="56">
        <f>LOOKUP(A225,Seznamy!$A$3:$A$38,Seznamy!$G$3:$G$38)</f>
        <v>195400</v>
      </c>
      <c r="F225" s="57">
        <f>LOOKUP(A225,Seznamy!$A$3:$A$38,Seznamy!$J$3:$J$38)</f>
        <v>60</v>
      </c>
      <c r="G225" s="57">
        <v>23</v>
      </c>
      <c r="H225" s="55" t="str">
        <f>LOOKUP(G225,Komplexní!$A$40:$A$82,Komplexní!$B$40:$B$82)</f>
        <v>Pradědský lesní závod, a.s.</v>
      </c>
      <c r="I225" s="58">
        <f t="array" ref="I225">SUM(IF((Komplexní!$A$3:$A$38=A225)*(Komplexní!$D$1:$AJ$1=G225),Komplexní!$D$3:$AJ$38))</f>
        <v>0</v>
      </c>
      <c r="J225" s="115" t="str">
        <f>IF(I225=0,"",I225)</f>
        <v/>
      </c>
      <c r="K225" s="59" t="str">
        <f>IF(I225=MIN($J$203:$J$252),1,"")</f>
        <v/>
      </c>
    </row>
    <row r="226" spans="1:11" hidden="1">
      <c r="A226" s="53">
        <v>5</v>
      </c>
      <c r="B226" s="54">
        <f>LOOKUP(A226,Seznamy!$A$3:$A$38,Seznamy!$B$3:$B$38)</f>
        <v>136002</v>
      </c>
      <c r="C226" s="55" t="str">
        <f>LOOKUP(A226,Seznamy!$A$3:$A$38,Seznamy!$C$3:$C$38)</f>
        <v>Brumov</v>
      </c>
      <c r="D226" s="56">
        <f>LOOKUP(A226,Seznamy!$A$3:$A$38,Seznamy!$F$3:$F$38)</f>
        <v>6275</v>
      </c>
      <c r="E226" s="56">
        <f>LOOKUP(A226,Seznamy!$A$3:$A$38,Seznamy!$G$3:$G$38)</f>
        <v>195400</v>
      </c>
      <c r="F226" s="57">
        <f>LOOKUP(A226,Seznamy!$A$3:$A$38,Seznamy!$J$3:$J$38)</f>
        <v>60</v>
      </c>
      <c r="G226" s="57">
        <v>24</v>
      </c>
      <c r="H226" s="55" t="str">
        <f>LOOKUP(G226,Komplexní!$A$40:$A$82,Komplexní!$B$40:$B$82)</f>
        <v>JACER - CZ a.s.</v>
      </c>
      <c r="I226" s="58">
        <f t="array" ref="I226">SUM(IF((Komplexní!$A$3:$A$38=A226)*(Komplexní!$D$1:$AJ$1=G226),Komplexní!$D$3:$AJ$38))</f>
        <v>0</v>
      </c>
      <c r="J226" s="115" t="str">
        <f>IF(I226=0,"",I226)</f>
        <v/>
      </c>
      <c r="K226" s="59" t="str">
        <f>IF(I226=MIN($J$203:$J$252),1,"")</f>
        <v/>
      </c>
    </row>
    <row r="227" spans="1:11" hidden="1">
      <c r="A227" s="53">
        <v>5</v>
      </c>
      <c r="B227" s="54">
        <f>LOOKUP(A227,Seznamy!$A$3:$A$38,Seznamy!$B$3:$B$38)</f>
        <v>136002</v>
      </c>
      <c r="C227" s="55" t="str">
        <f>LOOKUP(A227,Seznamy!$A$3:$A$38,Seznamy!$C$3:$C$38)</f>
        <v>Brumov</v>
      </c>
      <c r="D227" s="56">
        <f>LOOKUP(A227,Seznamy!$A$3:$A$38,Seznamy!$F$3:$F$38)</f>
        <v>6275</v>
      </c>
      <c r="E227" s="56">
        <f>LOOKUP(A227,Seznamy!$A$3:$A$38,Seznamy!$G$3:$G$38)</f>
        <v>195400</v>
      </c>
      <c r="F227" s="57">
        <f>LOOKUP(A227,Seznamy!$A$3:$A$38,Seznamy!$J$3:$J$38)</f>
        <v>60</v>
      </c>
      <c r="G227" s="57">
        <v>25</v>
      </c>
      <c r="H227" s="55" t="str">
        <f>LOOKUP(G227,Komplexní!$A$40:$A$82,Komplexní!$B$40:$B$82)</f>
        <v>KATR a.s.</v>
      </c>
      <c r="I227" s="58">
        <f t="array" ref="I227">SUM(IF((Komplexní!$A$3:$A$38=A227)*(Komplexní!$D$1:$AJ$1=G227),Komplexní!$D$3:$AJ$38))</f>
        <v>0</v>
      </c>
      <c r="J227" s="115" t="str">
        <f>IF(I227=0,"",I227)</f>
        <v/>
      </c>
      <c r="K227" s="59" t="str">
        <f>IF(I227=MIN($J$203:$J$252),1,"")</f>
        <v/>
      </c>
    </row>
    <row r="228" spans="1:11" hidden="1">
      <c r="A228" s="53">
        <v>5</v>
      </c>
      <c r="B228" s="54">
        <f>LOOKUP(A228,Seznamy!$A$3:$A$38,Seznamy!$B$3:$B$38)</f>
        <v>136002</v>
      </c>
      <c r="C228" s="55" t="str">
        <f>LOOKUP(A228,Seznamy!$A$3:$A$38,Seznamy!$C$3:$C$38)</f>
        <v>Brumov</v>
      </c>
      <c r="D228" s="56">
        <f>LOOKUP(A228,Seznamy!$A$3:$A$38,Seznamy!$F$3:$F$38)</f>
        <v>6275</v>
      </c>
      <c r="E228" s="56">
        <f>LOOKUP(A228,Seznamy!$A$3:$A$38,Seznamy!$G$3:$G$38)</f>
        <v>195400</v>
      </c>
      <c r="F228" s="57">
        <f>LOOKUP(A228,Seznamy!$A$3:$A$38,Seznamy!$J$3:$J$38)</f>
        <v>60</v>
      </c>
      <c r="G228" s="57">
        <v>26</v>
      </c>
      <c r="H228" s="55" t="str">
        <f>LOOKUP(G228,Komplexní!$A$40:$A$82,Komplexní!$B$40:$B$82)</f>
        <v>DEBLICE - lesy s.r.o.</v>
      </c>
      <c r="I228" s="58">
        <f t="array" ref="I228">SUM(IF((Komplexní!$A$3:$A$38=A228)*(Komplexní!$D$1:$AJ$1=G228),Komplexní!$D$3:$AJ$38))</f>
        <v>0</v>
      </c>
      <c r="J228" s="115" t="str">
        <f>IF(I228=0,"",I228)</f>
        <v/>
      </c>
      <c r="K228" s="59" t="str">
        <f>IF(I228=MIN($J$203:$J$252),1,"")</f>
        <v/>
      </c>
    </row>
    <row r="229" spans="1:11" hidden="1">
      <c r="A229" s="53">
        <v>5</v>
      </c>
      <c r="B229" s="54">
        <f>LOOKUP(A229,Seznamy!$A$3:$A$38,Seznamy!$B$3:$B$38)</f>
        <v>136002</v>
      </c>
      <c r="C229" s="55" t="str">
        <f>LOOKUP(A229,Seznamy!$A$3:$A$38,Seznamy!$C$3:$C$38)</f>
        <v>Brumov</v>
      </c>
      <c r="D229" s="56">
        <f>LOOKUP(A229,Seznamy!$A$3:$A$38,Seznamy!$F$3:$F$38)</f>
        <v>6275</v>
      </c>
      <c r="E229" s="56">
        <f>LOOKUP(A229,Seznamy!$A$3:$A$38,Seznamy!$G$3:$G$38)</f>
        <v>195400</v>
      </c>
      <c r="F229" s="57">
        <f>LOOKUP(A229,Seznamy!$A$3:$A$38,Seznamy!$J$3:$J$38)</f>
        <v>60</v>
      </c>
      <c r="G229" s="57">
        <v>27</v>
      </c>
      <c r="H229" s="55">
        <f>LOOKUP(G229,Komplexní!$A$40:$A$82,Komplexní!$B$40:$B$82)</f>
        <v>0</v>
      </c>
      <c r="I229" s="58">
        <f t="array" ref="I229">SUM(IF((Komplexní!$A$3:$A$38=A229)*(Komplexní!$D$1:$AJ$1=G229),Komplexní!$D$3:$AJ$38))</f>
        <v>0</v>
      </c>
      <c r="J229" s="115" t="str">
        <f>IF(I229=0,"",I229)</f>
        <v/>
      </c>
      <c r="K229" s="59" t="str">
        <f>IF(I229=MIN($J$203:$J$252),1,"")</f>
        <v/>
      </c>
    </row>
    <row r="230" spans="1:11" hidden="1">
      <c r="A230" s="53">
        <v>5</v>
      </c>
      <c r="B230" s="54">
        <f>LOOKUP(A230,Seznamy!$A$3:$A$38,Seznamy!$B$3:$B$38)</f>
        <v>136002</v>
      </c>
      <c r="C230" s="55" t="str">
        <f>LOOKUP(A230,Seznamy!$A$3:$A$38,Seznamy!$C$3:$C$38)</f>
        <v>Brumov</v>
      </c>
      <c r="D230" s="56">
        <f>LOOKUP(A230,Seznamy!$A$3:$A$38,Seznamy!$F$3:$F$38)</f>
        <v>6275</v>
      </c>
      <c r="E230" s="56">
        <f>LOOKUP(A230,Seznamy!$A$3:$A$38,Seznamy!$G$3:$G$38)</f>
        <v>195400</v>
      </c>
      <c r="F230" s="57">
        <f>LOOKUP(A230,Seznamy!$A$3:$A$38,Seznamy!$J$3:$J$38)</f>
        <v>60</v>
      </c>
      <c r="G230" s="57">
        <v>28</v>
      </c>
      <c r="H230" s="55">
        <f>LOOKUP(G230,Komplexní!$A$40:$A$82,Komplexní!$B$40:$B$82)</f>
        <v>0</v>
      </c>
      <c r="I230" s="58">
        <f t="array" ref="I230">SUM(IF((Komplexní!$A$3:$A$38=A230)*(Komplexní!$D$1:$AJ$1=G230),Komplexní!$D$3:$AJ$38))</f>
        <v>0</v>
      </c>
      <c r="J230" s="115" t="str">
        <f>IF(I230=0,"",I230)</f>
        <v/>
      </c>
      <c r="K230" s="59" t="str">
        <f>IF(I230=MIN($J$203:$J$252),1,"")</f>
        <v/>
      </c>
    </row>
    <row r="231" spans="1:11" hidden="1">
      <c r="A231" s="53">
        <v>5</v>
      </c>
      <c r="B231" s="54">
        <f>LOOKUP(A231,Seznamy!$A$3:$A$38,Seznamy!$B$3:$B$38)</f>
        <v>136002</v>
      </c>
      <c r="C231" s="55" t="str">
        <f>LOOKUP(A231,Seznamy!$A$3:$A$38,Seznamy!$C$3:$C$38)</f>
        <v>Brumov</v>
      </c>
      <c r="D231" s="56">
        <f>LOOKUP(A231,Seznamy!$A$3:$A$38,Seznamy!$F$3:$F$38)</f>
        <v>6275</v>
      </c>
      <c r="E231" s="56">
        <f>LOOKUP(A231,Seznamy!$A$3:$A$38,Seznamy!$G$3:$G$38)</f>
        <v>195400</v>
      </c>
      <c r="F231" s="57">
        <f>LOOKUP(A231,Seznamy!$A$3:$A$38,Seznamy!$J$3:$J$38)</f>
        <v>60</v>
      </c>
      <c r="G231" s="57">
        <v>29</v>
      </c>
      <c r="H231" s="55">
        <f>LOOKUP(G231,Komplexní!$A$40:$A$82,Komplexní!$B$40:$B$82)</f>
        <v>0</v>
      </c>
      <c r="I231" s="58">
        <f t="array" ref="I231">SUM(IF((Komplexní!$A$3:$A$38=A231)*(Komplexní!$D$1:$AJ$1=G231),Komplexní!$D$3:$AJ$38))</f>
        <v>0</v>
      </c>
      <c r="J231" s="115" t="str">
        <f>IF(I231=0,"",I231)</f>
        <v/>
      </c>
      <c r="K231" s="59" t="str">
        <f>IF(I231=MIN($J$203:$J$252),1,"")</f>
        <v/>
      </c>
    </row>
    <row r="232" spans="1:11" hidden="1">
      <c r="A232" s="53">
        <v>5</v>
      </c>
      <c r="B232" s="54">
        <f>LOOKUP(A232,Seznamy!$A$3:$A$38,Seznamy!$B$3:$B$38)</f>
        <v>136002</v>
      </c>
      <c r="C232" s="55" t="str">
        <f>LOOKUP(A232,Seznamy!$A$3:$A$38,Seznamy!$C$3:$C$38)</f>
        <v>Brumov</v>
      </c>
      <c r="D232" s="56">
        <f>LOOKUP(A232,Seznamy!$A$3:$A$38,Seznamy!$F$3:$F$38)</f>
        <v>6275</v>
      </c>
      <c r="E232" s="56">
        <f>LOOKUP(A232,Seznamy!$A$3:$A$38,Seznamy!$G$3:$G$38)</f>
        <v>195400</v>
      </c>
      <c r="F232" s="57">
        <f>LOOKUP(A232,Seznamy!$A$3:$A$38,Seznamy!$J$3:$J$38)</f>
        <v>60</v>
      </c>
      <c r="G232" s="57">
        <v>30</v>
      </c>
      <c r="H232" s="55">
        <f>LOOKUP(G232,Komplexní!$A$40:$A$82,Komplexní!$B$40:$B$82)</f>
        <v>0</v>
      </c>
      <c r="I232" s="58">
        <f t="array" ref="I232">SUM(IF((Komplexní!$A$3:$A$38=A232)*(Komplexní!$D$1:$AJ$1=G232),Komplexní!$D$3:$AJ$38))</f>
        <v>0</v>
      </c>
      <c r="J232" s="115" t="str">
        <f>IF(I232=0,"",I232)</f>
        <v/>
      </c>
      <c r="K232" s="59" t="str">
        <f>IF(I232=MIN($J$203:$J$252),1,"")</f>
        <v/>
      </c>
    </row>
    <row r="233" spans="1:11" hidden="1">
      <c r="A233" s="53">
        <v>5</v>
      </c>
      <c r="B233" s="54">
        <f>LOOKUP(A233,Seznamy!$A$3:$A$38,Seznamy!$B$3:$B$38)</f>
        <v>136002</v>
      </c>
      <c r="C233" s="55" t="str">
        <f>LOOKUP(A233,Seznamy!$A$3:$A$38,Seznamy!$C$3:$C$38)</f>
        <v>Brumov</v>
      </c>
      <c r="D233" s="56">
        <f>LOOKUP(A233,Seznamy!$A$3:$A$38,Seznamy!$F$3:$F$38)</f>
        <v>6275</v>
      </c>
      <c r="E233" s="56">
        <f>LOOKUP(A233,Seznamy!$A$3:$A$38,Seznamy!$G$3:$G$38)</f>
        <v>195400</v>
      </c>
      <c r="F233" s="57">
        <f>LOOKUP(A233,Seznamy!$A$3:$A$38,Seznamy!$J$3:$J$38)</f>
        <v>60</v>
      </c>
      <c r="G233" s="57">
        <v>31</v>
      </c>
      <c r="H233" s="55">
        <f>LOOKUP(G233,Komplexní!$A$40:$A$82,Komplexní!$B$40:$B$82)</f>
        <v>0</v>
      </c>
      <c r="I233" s="58">
        <f t="array" ref="I233">SUM(IF((Komplexní!$A$3:$A$38=A233)*(Komplexní!$D$1:$AJ$1=G233),Komplexní!$D$3:$AJ$38))</f>
        <v>0</v>
      </c>
      <c r="J233" s="115" t="str">
        <f>IF(I233=0,"",I233)</f>
        <v/>
      </c>
      <c r="K233" s="59" t="str">
        <f>IF(I233=MIN($J$203:$J$252),1,"")</f>
        <v/>
      </c>
    </row>
    <row r="234" spans="1:11" hidden="1">
      <c r="A234" s="53">
        <v>5</v>
      </c>
      <c r="B234" s="54">
        <f>LOOKUP(A234,Seznamy!$A$3:$A$38,Seznamy!$B$3:$B$38)</f>
        <v>136002</v>
      </c>
      <c r="C234" s="55" t="str">
        <f>LOOKUP(A234,Seznamy!$A$3:$A$38,Seznamy!$C$3:$C$38)</f>
        <v>Brumov</v>
      </c>
      <c r="D234" s="56">
        <f>LOOKUP(A234,Seznamy!$A$3:$A$38,Seznamy!$F$3:$F$38)</f>
        <v>6275</v>
      </c>
      <c r="E234" s="56">
        <f>LOOKUP(A234,Seznamy!$A$3:$A$38,Seznamy!$G$3:$G$38)</f>
        <v>195400</v>
      </c>
      <c r="F234" s="57">
        <f>LOOKUP(A234,Seznamy!$A$3:$A$38,Seznamy!$J$3:$J$38)</f>
        <v>60</v>
      </c>
      <c r="G234" s="57">
        <v>32</v>
      </c>
      <c r="H234" s="55">
        <f>LOOKUP(G234,Komplexní!$A$40:$A$82,Komplexní!$B$40:$B$82)</f>
        <v>0</v>
      </c>
      <c r="I234" s="58">
        <f t="array" ref="I234">SUM(IF((Komplexní!$A$3:$A$38=A234)*(Komplexní!$D$1:$AJ$1=G234),Komplexní!$D$3:$AJ$38))</f>
        <v>0</v>
      </c>
      <c r="J234" s="115" t="str">
        <f>IF(I234=0,"",I234)</f>
        <v/>
      </c>
      <c r="K234" s="59" t="str">
        <f>IF(I234=MIN($J$203:$J$252),1,"")</f>
        <v/>
      </c>
    </row>
    <row r="235" spans="1:11" hidden="1">
      <c r="A235" s="53">
        <v>5</v>
      </c>
      <c r="B235" s="54">
        <f>LOOKUP(A235,Seznamy!$A$3:$A$38,Seznamy!$B$3:$B$38)</f>
        <v>136002</v>
      </c>
      <c r="C235" s="55" t="str">
        <f>LOOKUP(A235,Seznamy!$A$3:$A$38,Seznamy!$C$3:$C$38)</f>
        <v>Brumov</v>
      </c>
      <c r="D235" s="56">
        <f>LOOKUP(A235,Seznamy!$A$3:$A$38,Seznamy!$F$3:$F$38)</f>
        <v>6275</v>
      </c>
      <c r="E235" s="56">
        <f>LOOKUP(A235,Seznamy!$A$3:$A$38,Seznamy!$G$3:$G$38)</f>
        <v>195400</v>
      </c>
      <c r="F235" s="57">
        <f>LOOKUP(A235,Seznamy!$A$3:$A$38,Seznamy!$J$3:$J$38)</f>
        <v>60</v>
      </c>
      <c r="G235" s="57">
        <v>33</v>
      </c>
      <c r="H235" s="55">
        <f>LOOKUP(G235,Komplexní!$A$40:$A$82,Komplexní!$B$40:$B$82)</f>
        <v>0</v>
      </c>
      <c r="I235" s="58">
        <f t="array" ref="I235">SUM(IF((Komplexní!$A$3:$A$38=A235)*(Komplexní!$D$1:$AJ$1=G235),Komplexní!$D$3:$AJ$38))</f>
        <v>0</v>
      </c>
      <c r="J235" s="115" t="str">
        <f>IF(I235=0,"",I235)</f>
        <v/>
      </c>
      <c r="K235" s="59" t="str">
        <f>IF(I235=MIN($J$203:$J$252),1,"")</f>
        <v/>
      </c>
    </row>
    <row r="236" spans="1:11" hidden="1">
      <c r="A236" s="53">
        <v>5</v>
      </c>
      <c r="B236" s="54">
        <f>LOOKUP(A236,Seznamy!$A$3:$A$38,Seznamy!$B$3:$B$38)</f>
        <v>136002</v>
      </c>
      <c r="C236" s="55" t="str">
        <f>LOOKUP(A236,Seznamy!$A$3:$A$38,Seznamy!$C$3:$C$38)</f>
        <v>Brumov</v>
      </c>
      <c r="D236" s="56">
        <f>LOOKUP(A236,Seznamy!$A$3:$A$38,Seznamy!$F$3:$F$38)</f>
        <v>6275</v>
      </c>
      <c r="E236" s="56">
        <f>LOOKUP(A236,Seznamy!$A$3:$A$38,Seznamy!$G$3:$G$38)</f>
        <v>195400</v>
      </c>
      <c r="F236" s="57">
        <f>LOOKUP(A236,Seznamy!$A$3:$A$38,Seznamy!$J$3:$J$38)</f>
        <v>60</v>
      </c>
      <c r="G236" s="57">
        <v>34</v>
      </c>
      <c r="H236" s="55">
        <f>LOOKUP(G236,Komplexní!$A$40:$A$82,Komplexní!$B$40:$B$82)</f>
        <v>0</v>
      </c>
      <c r="I236" s="58">
        <f t="array" ref="I236">SUM(IF((Komplexní!$A$3:$A$38=A236)*(Komplexní!$D$1:$AJ$1=G236),Komplexní!$D$3:$AJ$38))</f>
        <v>0</v>
      </c>
      <c r="J236" s="115" t="str">
        <f>IF(I236=0,"",I236)</f>
        <v/>
      </c>
      <c r="K236" s="59" t="str">
        <f>IF(I236=MIN($J$203:$J$252),1,"")</f>
        <v/>
      </c>
    </row>
    <row r="237" spans="1:11" hidden="1">
      <c r="A237" s="53">
        <v>5</v>
      </c>
      <c r="B237" s="54">
        <f>LOOKUP(A237,Seznamy!$A$3:$A$38,Seznamy!$B$3:$B$38)</f>
        <v>136002</v>
      </c>
      <c r="C237" s="55" t="str">
        <f>LOOKUP(A237,Seznamy!$A$3:$A$38,Seznamy!$C$3:$C$38)</f>
        <v>Brumov</v>
      </c>
      <c r="D237" s="56">
        <f>LOOKUP(A237,Seznamy!$A$3:$A$38,Seznamy!$F$3:$F$38)</f>
        <v>6275</v>
      </c>
      <c r="E237" s="56">
        <f>LOOKUP(A237,Seznamy!$A$3:$A$38,Seznamy!$G$3:$G$38)</f>
        <v>195400</v>
      </c>
      <c r="F237" s="57">
        <f>LOOKUP(A237,Seznamy!$A$3:$A$38,Seznamy!$J$3:$J$38)</f>
        <v>60</v>
      </c>
      <c r="G237" s="57">
        <v>35</v>
      </c>
      <c r="H237" s="55">
        <f>LOOKUP(G237,Komplexní!$A$40:$A$82,Komplexní!$B$40:$B$82)</f>
        <v>0</v>
      </c>
      <c r="I237" s="58">
        <f t="array" ref="I237">SUM(IF((Komplexní!$A$3:$A$38=A237)*(Komplexní!$D$1:$AJ$1=G237),Komplexní!$D$3:$AJ$38))</f>
        <v>0</v>
      </c>
      <c r="J237" s="115" t="str">
        <f>IF(I237=0,"",I237)</f>
        <v/>
      </c>
      <c r="K237" s="59" t="str">
        <f>IF(I237=MIN($J$203:$J$252),1,"")</f>
        <v/>
      </c>
    </row>
    <row r="238" spans="1:11" hidden="1">
      <c r="A238" s="53">
        <v>5</v>
      </c>
      <c r="B238" s="54">
        <f>LOOKUP(A238,Seznamy!$A$3:$A$38,Seznamy!$B$3:$B$38)</f>
        <v>136002</v>
      </c>
      <c r="C238" s="55" t="str">
        <f>LOOKUP(A238,Seznamy!$A$3:$A$38,Seznamy!$C$3:$C$38)</f>
        <v>Brumov</v>
      </c>
      <c r="D238" s="56">
        <f>LOOKUP(A238,Seznamy!$A$3:$A$38,Seznamy!$F$3:$F$38)</f>
        <v>6275</v>
      </c>
      <c r="E238" s="56">
        <f>LOOKUP(A238,Seznamy!$A$3:$A$38,Seznamy!$G$3:$G$38)</f>
        <v>195400</v>
      </c>
      <c r="F238" s="57">
        <f>LOOKUP(A238,Seznamy!$A$3:$A$38,Seznamy!$J$3:$J$38)</f>
        <v>60</v>
      </c>
      <c r="G238" s="57">
        <v>36</v>
      </c>
      <c r="H238" s="55">
        <f>LOOKUP(G238,Komplexní!$A$40:$A$82,Komplexní!$B$40:$B$82)</f>
        <v>0</v>
      </c>
      <c r="I238" s="58">
        <f t="array" ref="I238">SUM(IF((Komplexní!$A$3:$A$38=A238)*(Komplexní!$D$1:$AJ$1=G238),Komplexní!$D$3:$AJ$38))</f>
        <v>0</v>
      </c>
      <c r="J238" s="115" t="str">
        <f>IF(I238=0,"",I238)</f>
        <v/>
      </c>
      <c r="K238" s="59" t="str">
        <f>IF(I238=MIN($J$203:$J$252),1,"")</f>
        <v/>
      </c>
    </row>
    <row r="239" spans="1:11" hidden="1">
      <c r="A239" s="53">
        <v>5</v>
      </c>
      <c r="B239" s="54">
        <f>LOOKUP(A239,Seznamy!$A$3:$A$38,Seznamy!$B$3:$B$38)</f>
        <v>136002</v>
      </c>
      <c r="C239" s="55" t="str">
        <f>LOOKUP(A239,Seznamy!$A$3:$A$38,Seznamy!$C$3:$C$38)</f>
        <v>Brumov</v>
      </c>
      <c r="D239" s="56">
        <f>LOOKUP(A239,Seznamy!$A$3:$A$38,Seznamy!$F$3:$F$38)</f>
        <v>6275</v>
      </c>
      <c r="E239" s="56">
        <f>LOOKUP(A239,Seznamy!$A$3:$A$38,Seznamy!$G$3:$G$38)</f>
        <v>195400</v>
      </c>
      <c r="F239" s="57">
        <f>LOOKUP(A239,Seznamy!$A$3:$A$38,Seznamy!$J$3:$J$38)</f>
        <v>60</v>
      </c>
      <c r="G239" s="57">
        <v>37</v>
      </c>
      <c r="H239" s="55">
        <f>LOOKUP(G239,Komplexní!$A$40:$A$82,Komplexní!$B$40:$B$82)</f>
        <v>0</v>
      </c>
      <c r="I239" s="58">
        <f t="array" ref="I239">SUM(IF((Komplexní!$A$3:$A$38=A239)*(Komplexní!$D$1:$AJ$1=G239),Komplexní!$D$3:$AJ$38))</f>
        <v>0</v>
      </c>
      <c r="J239" s="115" t="str">
        <f>IF(I239=0,"",I239)</f>
        <v/>
      </c>
      <c r="K239" s="59" t="str">
        <f>IF(I239=MIN($J$203:$J$252),1,"")</f>
        <v/>
      </c>
    </row>
    <row r="240" spans="1:11" hidden="1">
      <c r="A240" s="53">
        <v>5</v>
      </c>
      <c r="B240" s="54">
        <f>LOOKUP(A240,Seznamy!$A$3:$A$38,Seznamy!$B$3:$B$38)</f>
        <v>136002</v>
      </c>
      <c r="C240" s="55" t="str">
        <f>LOOKUP(A240,Seznamy!$A$3:$A$38,Seznamy!$C$3:$C$38)</f>
        <v>Brumov</v>
      </c>
      <c r="D240" s="56">
        <f>LOOKUP(A240,Seznamy!$A$3:$A$38,Seznamy!$F$3:$F$38)</f>
        <v>6275</v>
      </c>
      <c r="E240" s="56">
        <f>LOOKUP(A240,Seznamy!$A$3:$A$38,Seznamy!$G$3:$G$38)</f>
        <v>195400</v>
      </c>
      <c r="F240" s="57">
        <f>LOOKUP(A240,Seznamy!$A$3:$A$38,Seznamy!$J$3:$J$38)</f>
        <v>60</v>
      </c>
      <c r="G240" s="57">
        <v>38</v>
      </c>
      <c r="H240" s="55">
        <f>LOOKUP(G240,Komplexní!$A$40:$A$82,Komplexní!$B$40:$B$82)</f>
        <v>0</v>
      </c>
      <c r="I240" s="58">
        <f t="array" ref="I240">SUM(IF((Komplexní!$A$3:$A$38=A240)*(Komplexní!$D$1:$AJ$1=G240),Komplexní!$D$3:$AJ$38))</f>
        <v>0</v>
      </c>
      <c r="J240" s="115" t="str">
        <f>IF(I240=0,"",I240)</f>
        <v/>
      </c>
      <c r="K240" s="59" t="str">
        <f>IF(I240=MIN($J$203:$J$252),1,"")</f>
        <v/>
      </c>
    </row>
    <row r="241" spans="1:11" hidden="1">
      <c r="A241" s="53">
        <v>5</v>
      </c>
      <c r="B241" s="54">
        <f>LOOKUP(A241,Seznamy!$A$3:$A$38,Seznamy!$B$3:$B$38)</f>
        <v>136002</v>
      </c>
      <c r="C241" s="55" t="str">
        <f>LOOKUP(A241,Seznamy!$A$3:$A$38,Seznamy!$C$3:$C$38)</f>
        <v>Brumov</v>
      </c>
      <c r="D241" s="56">
        <f>LOOKUP(A241,Seznamy!$A$3:$A$38,Seznamy!$F$3:$F$38)</f>
        <v>6275</v>
      </c>
      <c r="E241" s="56">
        <f>LOOKUP(A241,Seznamy!$A$3:$A$38,Seznamy!$G$3:$G$38)</f>
        <v>195400</v>
      </c>
      <c r="F241" s="57">
        <f>LOOKUP(A241,Seznamy!$A$3:$A$38,Seznamy!$J$3:$J$38)</f>
        <v>60</v>
      </c>
      <c r="G241" s="57">
        <v>39</v>
      </c>
      <c r="H241" s="55">
        <f>LOOKUP(G241,Komplexní!$A$40:$A$82,Komplexní!$B$40:$B$82)</f>
        <v>0</v>
      </c>
      <c r="I241" s="58">
        <f t="array" ref="I241">SUM(IF((Komplexní!$A$3:$A$38=A241)*(Komplexní!$D$1:$AJ$1=G241),Komplexní!$D$3:$AJ$38))</f>
        <v>0</v>
      </c>
      <c r="J241" s="115" t="str">
        <f>IF(I241=0,"",I241)</f>
        <v/>
      </c>
      <c r="K241" s="59" t="str">
        <f>IF(I241=MIN($J$203:$J$252),1,"")</f>
        <v/>
      </c>
    </row>
    <row r="242" spans="1:11" hidden="1">
      <c r="A242" s="53">
        <v>5</v>
      </c>
      <c r="B242" s="54">
        <f>LOOKUP(A242,Seznamy!$A$3:$A$38,Seznamy!$B$3:$B$38)</f>
        <v>136002</v>
      </c>
      <c r="C242" s="55" t="str">
        <f>LOOKUP(A242,Seznamy!$A$3:$A$38,Seznamy!$C$3:$C$38)</f>
        <v>Brumov</v>
      </c>
      <c r="D242" s="56">
        <f>LOOKUP(A242,Seznamy!$A$3:$A$38,Seznamy!$F$3:$F$38)</f>
        <v>6275</v>
      </c>
      <c r="E242" s="56">
        <f>LOOKUP(A242,Seznamy!$A$3:$A$38,Seznamy!$G$3:$G$38)</f>
        <v>195400</v>
      </c>
      <c r="F242" s="57">
        <f>LOOKUP(A242,Seznamy!$A$3:$A$38,Seznamy!$J$3:$J$38)</f>
        <v>60</v>
      </c>
      <c r="G242" s="57">
        <v>40</v>
      </c>
      <c r="H242" s="55">
        <f>LOOKUP(G242,Komplexní!$A$40:$A$82,Komplexní!$B$40:$B$82)</f>
        <v>0</v>
      </c>
      <c r="I242" s="58">
        <f t="array" ref="I242">SUM(IF((Komplexní!$A$3:$A$38=A242)*(Komplexní!$D$1:$AJ$1=G242),Komplexní!$D$3:$AJ$38))</f>
        <v>0</v>
      </c>
      <c r="J242" s="115" t="str">
        <f>IF(I242=0,"",I242)</f>
        <v/>
      </c>
      <c r="K242" s="59" t="str">
        <f>IF(I242=MIN($J$203:$J$252),1,"")</f>
        <v/>
      </c>
    </row>
    <row r="243" spans="1:11" hidden="1">
      <c r="A243" s="53">
        <v>5</v>
      </c>
      <c r="B243" s="54">
        <f>LOOKUP(A243,Seznamy!$A$3:$A$38,Seznamy!$B$3:$B$38)</f>
        <v>136002</v>
      </c>
      <c r="C243" s="55" t="str">
        <f>LOOKUP(A243,Seznamy!$A$3:$A$38,Seznamy!$C$3:$C$38)</f>
        <v>Brumov</v>
      </c>
      <c r="D243" s="56">
        <f>LOOKUP(A243,Seznamy!$A$3:$A$38,Seznamy!$F$3:$F$38)</f>
        <v>6275</v>
      </c>
      <c r="E243" s="56">
        <f>LOOKUP(A243,Seznamy!$A$3:$A$38,Seznamy!$G$3:$G$38)</f>
        <v>195400</v>
      </c>
      <c r="F243" s="57">
        <f>LOOKUP(A243,Seznamy!$A$3:$A$38,Seznamy!$J$3:$J$38)</f>
        <v>60</v>
      </c>
      <c r="G243" s="57">
        <v>41</v>
      </c>
      <c r="H243" s="55">
        <f>LOOKUP(G243,Komplexní!$A$40:$A$82,Komplexní!$B$40:$B$82)</f>
        <v>0</v>
      </c>
      <c r="I243" s="58">
        <f t="array" ref="I243">SUM(IF((Komplexní!$A$3:$A$38=A243)*(Komplexní!$D$1:$AJ$1=G243),Komplexní!$D$3:$AJ$38))</f>
        <v>0</v>
      </c>
      <c r="J243" s="115" t="str">
        <f>IF(I243=0,"",I243)</f>
        <v/>
      </c>
      <c r="K243" s="59" t="str">
        <f>IF(I243=MIN($J$203:$J$252),1,"")</f>
        <v/>
      </c>
    </row>
    <row r="244" spans="1:11" hidden="1">
      <c r="A244" s="53">
        <v>5</v>
      </c>
      <c r="B244" s="54">
        <f>LOOKUP(A244,Seznamy!$A$3:$A$38,Seznamy!$B$3:$B$38)</f>
        <v>136002</v>
      </c>
      <c r="C244" s="55" t="str">
        <f>LOOKUP(A244,Seznamy!$A$3:$A$38,Seznamy!$C$3:$C$38)</f>
        <v>Brumov</v>
      </c>
      <c r="D244" s="56">
        <f>LOOKUP(A244,Seznamy!$A$3:$A$38,Seznamy!$F$3:$F$38)</f>
        <v>6275</v>
      </c>
      <c r="E244" s="56">
        <f>LOOKUP(A244,Seznamy!$A$3:$A$38,Seznamy!$G$3:$G$38)</f>
        <v>195400</v>
      </c>
      <c r="F244" s="57">
        <f>LOOKUP(A244,Seznamy!$A$3:$A$38,Seznamy!$J$3:$J$38)</f>
        <v>60</v>
      </c>
      <c r="G244" s="57">
        <v>42</v>
      </c>
      <c r="H244" s="55">
        <f>LOOKUP(G244,Komplexní!$A$40:$A$82,Komplexní!$B$40:$B$82)</f>
        <v>0</v>
      </c>
      <c r="I244" s="58">
        <f t="array" ref="I244">SUM(IF((Komplexní!$A$3:$A$38=A244)*(Komplexní!$D$1:$AJ$1=G244),Komplexní!$D$3:$AJ$38))</f>
        <v>0</v>
      </c>
      <c r="J244" s="115" t="str">
        <f>IF(I244=0,"",I244)</f>
        <v/>
      </c>
      <c r="K244" s="59" t="str">
        <f>IF(I244=MIN($J$203:$J$252),1,"")</f>
        <v/>
      </c>
    </row>
    <row r="245" spans="1:11" hidden="1">
      <c r="A245" s="53">
        <v>5</v>
      </c>
      <c r="B245" s="54">
        <f>LOOKUP(A245,Seznamy!$A$3:$A$38,Seznamy!$B$3:$B$38)</f>
        <v>136002</v>
      </c>
      <c r="C245" s="55" t="str">
        <f>LOOKUP(A245,Seznamy!$A$3:$A$38,Seznamy!$C$3:$C$38)</f>
        <v>Brumov</v>
      </c>
      <c r="D245" s="56">
        <f>LOOKUP(A245,Seznamy!$A$3:$A$38,Seznamy!$F$3:$F$38)</f>
        <v>6275</v>
      </c>
      <c r="E245" s="56">
        <f>LOOKUP(A245,Seznamy!$A$3:$A$38,Seznamy!$G$3:$G$38)</f>
        <v>195400</v>
      </c>
      <c r="F245" s="57">
        <f>LOOKUP(A245,Seznamy!$A$3:$A$38,Seznamy!$J$3:$J$38)</f>
        <v>60</v>
      </c>
      <c r="G245" s="57">
        <v>43</v>
      </c>
      <c r="H245" s="55">
        <f>LOOKUP(G245,Komplexní!$A$40:$A$82,Komplexní!$B$40:$B$82)</f>
        <v>0</v>
      </c>
      <c r="I245" s="58">
        <f t="array" ref="I245">SUM(IF((Komplexní!$A$3:$A$38=A245)*(Komplexní!$D$1:$AJ$1=G245),Komplexní!$D$3:$AJ$38))</f>
        <v>0</v>
      </c>
      <c r="J245" s="115" t="str">
        <f>IF(I245=0,"",I245)</f>
        <v/>
      </c>
      <c r="K245" s="59" t="str">
        <f>IF(I245=MIN($J$203:$J$252),1,"")</f>
        <v/>
      </c>
    </row>
    <row r="246" spans="1:11" hidden="1">
      <c r="A246" s="53">
        <v>5</v>
      </c>
      <c r="B246" s="54">
        <f>LOOKUP(A246,Seznamy!$A$3:$A$38,Seznamy!$B$3:$B$38)</f>
        <v>136002</v>
      </c>
      <c r="C246" s="55" t="str">
        <f>LOOKUP(A246,Seznamy!$A$3:$A$38,Seznamy!$C$3:$C$38)</f>
        <v>Brumov</v>
      </c>
      <c r="D246" s="56">
        <f>LOOKUP(A246,Seznamy!$A$3:$A$38,Seznamy!$F$3:$F$38)</f>
        <v>6275</v>
      </c>
      <c r="E246" s="56">
        <f>LOOKUP(A246,Seznamy!$A$3:$A$38,Seznamy!$G$3:$G$38)</f>
        <v>195400</v>
      </c>
      <c r="F246" s="57">
        <f>LOOKUP(A246,Seznamy!$A$3:$A$38,Seznamy!$J$3:$J$38)</f>
        <v>60</v>
      </c>
      <c r="G246" s="57">
        <v>44</v>
      </c>
      <c r="H246" s="55">
        <f>LOOKUP(G246,Komplexní!$A$40:$A$82,Komplexní!$B$40:$B$82)</f>
        <v>0</v>
      </c>
      <c r="I246" s="58">
        <f t="array" ref="I246">SUM(IF((Komplexní!$A$3:$A$38=A246)*(Komplexní!$D$1:$AJ$1=G246),Komplexní!$D$3:$AJ$38))</f>
        <v>0</v>
      </c>
      <c r="J246" s="115" t="str">
        <f>IF(I246=0,"",I246)</f>
        <v/>
      </c>
      <c r="K246" s="59" t="str">
        <f>IF(I246=MIN($J$203:$J$252),1,"")</f>
        <v/>
      </c>
    </row>
    <row r="247" spans="1:11" hidden="1">
      <c r="A247" s="53">
        <v>5</v>
      </c>
      <c r="B247" s="54">
        <f>LOOKUP(A247,Seznamy!$A$3:$A$38,Seznamy!$B$3:$B$38)</f>
        <v>136002</v>
      </c>
      <c r="C247" s="55" t="str">
        <f>LOOKUP(A247,Seznamy!$A$3:$A$38,Seznamy!$C$3:$C$38)</f>
        <v>Brumov</v>
      </c>
      <c r="D247" s="56">
        <f>LOOKUP(A247,Seznamy!$A$3:$A$38,Seznamy!$F$3:$F$38)</f>
        <v>6275</v>
      </c>
      <c r="E247" s="56">
        <f>LOOKUP(A247,Seznamy!$A$3:$A$38,Seznamy!$G$3:$G$38)</f>
        <v>195400</v>
      </c>
      <c r="F247" s="57">
        <f>LOOKUP(A247,Seznamy!$A$3:$A$38,Seznamy!$J$3:$J$38)</f>
        <v>60</v>
      </c>
      <c r="G247" s="57">
        <v>45</v>
      </c>
      <c r="H247" s="55">
        <f>LOOKUP(G247,Komplexní!$A$40:$A$82,Komplexní!$B$40:$B$82)</f>
        <v>0</v>
      </c>
      <c r="I247" s="58">
        <f t="array" ref="I247">SUM(IF((Komplexní!$A$3:$A$38=A247)*(Komplexní!$D$1:$AJ$1=G247),Komplexní!$D$3:$AJ$38))</f>
        <v>0</v>
      </c>
      <c r="J247" s="115" t="str">
        <f>IF(I247=0,"",I247)</f>
        <v/>
      </c>
      <c r="K247" s="59" t="str">
        <f>IF(I247=MIN($J$203:$J$252),1,"")</f>
        <v/>
      </c>
    </row>
    <row r="248" spans="1:11" hidden="1">
      <c r="A248" s="53">
        <v>5</v>
      </c>
      <c r="B248" s="54">
        <f>LOOKUP(A248,Seznamy!$A$3:$A$38,Seznamy!$B$3:$B$38)</f>
        <v>136002</v>
      </c>
      <c r="C248" s="55" t="str">
        <f>LOOKUP(A248,Seznamy!$A$3:$A$38,Seznamy!$C$3:$C$38)</f>
        <v>Brumov</v>
      </c>
      <c r="D248" s="56">
        <f>LOOKUP(A248,Seznamy!$A$3:$A$38,Seznamy!$F$3:$F$38)</f>
        <v>6275</v>
      </c>
      <c r="E248" s="56">
        <f>LOOKUP(A248,Seznamy!$A$3:$A$38,Seznamy!$G$3:$G$38)</f>
        <v>195400</v>
      </c>
      <c r="F248" s="57">
        <f>LOOKUP(A248,Seznamy!$A$3:$A$38,Seznamy!$J$3:$J$38)</f>
        <v>60</v>
      </c>
      <c r="G248" s="57">
        <v>46</v>
      </c>
      <c r="H248" s="55">
        <f>LOOKUP(G248,Komplexní!$A$40:$A$82,Komplexní!$B$40:$B$82)</f>
        <v>0</v>
      </c>
      <c r="I248" s="58">
        <f t="array" ref="I248">SUM(IF((Komplexní!$A$3:$A$38=A248)*(Komplexní!$D$1:$AJ$1=G248),Komplexní!$D$3:$AJ$38))</f>
        <v>0</v>
      </c>
      <c r="J248" s="115" t="str">
        <f>IF(I248=0,"",I248)</f>
        <v/>
      </c>
      <c r="K248" s="59" t="str">
        <f>IF(I248=MIN($J$203:$J$252),1,"")</f>
        <v/>
      </c>
    </row>
    <row r="249" spans="1:11" hidden="1">
      <c r="A249" s="53">
        <v>5</v>
      </c>
      <c r="B249" s="54">
        <f>LOOKUP(A249,Seznamy!$A$3:$A$38,Seznamy!$B$3:$B$38)</f>
        <v>136002</v>
      </c>
      <c r="C249" s="55" t="str">
        <f>LOOKUP(A249,Seznamy!$A$3:$A$38,Seznamy!$C$3:$C$38)</f>
        <v>Brumov</v>
      </c>
      <c r="D249" s="56">
        <f>LOOKUP(A249,Seznamy!$A$3:$A$38,Seznamy!$F$3:$F$38)</f>
        <v>6275</v>
      </c>
      <c r="E249" s="56">
        <f>LOOKUP(A249,Seznamy!$A$3:$A$38,Seznamy!$G$3:$G$38)</f>
        <v>195400</v>
      </c>
      <c r="F249" s="57">
        <f>LOOKUP(A249,Seznamy!$A$3:$A$38,Seznamy!$J$3:$J$38)</f>
        <v>60</v>
      </c>
      <c r="G249" s="57">
        <v>47</v>
      </c>
      <c r="H249" s="55">
        <f>LOOKUP(G249,Komplexní!$A$40:$A$82,Komplexní!$B$40:$B$82)</f>
        <v>0</v>
      </c>
      <c r="I249" s="58">
        <f t="array" ref="I249">SUM(IF((Komplexní!$A$3:$A$38=A249)*(Komplexní!$D$1:$AJ$1=G249),Komplexní!$D$3:$AJ$38))</f>
        <v>0</v>
      </c>
      <c r="J249" s="115" t="str">
        <f>IF(I249=0,"",I249)</f>
        <v/>
      </c>
      <c r="K249" s="59" t="str">
        <f>IF(I249=MIN($J$203:$J$252),1,"")</f>
        <v/>
      </c>
    </row>
    <row r="250" spans="1:11" hidden="1">
      <c r="A250" s="53">
        <v>5</v>
      </c>
      <c r="B250" s="54">
        <f>LOOKUP(A250,Seznamy!$A$3:$A$38,Seznamy!$B$3:$B$38)</f>
        <v>136002</v>
      </c>
      <c r="C250" s="55" t="str">
        <f>LOOKUP(A250,Seznamy!$A$3:$A$38,Seznamy!$C$3:$C$38)</f>
        <v>Brumov</v>
      </c>
      <c r="D250" s="56">
        <f>LOOKUP(A250,Seznamy!$A$3:$A$38,Seznamy!$F$3:$F$38)</f>
        <v>6275</v>
      </c>
      <c r="E250" s="56">
        <f>LOOKUP(A250,Seznamy!$A$3:$A$38,Seznamy!$G$3:$G$38)</f>
        <v>195400</v>
      </c>
      <c r="F250" s="57">
        <f>LOOKUP(A250,Seznamy!$A$3:$A$38,Seznamy!$J$3:$J$38)</f>
        <v>60</v>
      </c>
      <c r="G250" s="57">
        <v>48</v>
      </c>
      <c r="H250" s="55">
        <f>LOOKUP(G250,Komplexní!$A$40:$A$82,Komplexní!$B$40:$B$82)</f>
        <v>0</v>
      </c>
      <c r="I250" s="58">
        <f t="array" ref="I250">SUM(IF((Komplexní!$A$3:$A$38=A250)*(Komplexní!$D$1:$AJ$1=G250),Komplexní!$D$3:$AJ$38))</f>
        <v>0</v>
      </c>
      <c r="J250" s="115" t="str">
        <f>IF(I250=0,"",I250)</f>
        <v/>
      </c>
      <c r="K250" s="59" t="str">
        <f>IF(I250=MIN($J$203:$J$252),1,"")</f>
        <v/>
      </c>
    </row>
    <row r="251" spans="1:11" hidden="1">
      <c r="A251" s="53">
        <v>5</v>
      </c>
      <c r="B251" s="54">
        <f>LOOKUP(A251,Seznamy!$A$3:$A$38,Seznamy!$B$3:$B$38)</f>
        <v>136002</v>
      </c>
      <c r="C251" s="55" t="str">
        <f>LOOKUP(A251,Seznamy!$A$3:$A$38,Seznamy!$C$3:$C$38)</f>
        <v>Brumov</v>
      </c>
      <c r="D251" s="56">
        <f>LOOKUP(A251,Seznamy!$A$3:$A$38,Seznamy!$F$3:$F$38)</f>
        <v>6275</v>
      </c>
      <c r="E251" s="56">
        <f>LOOKUP(A251,Seznamy!$A$3:$A$38,Seznamy!$G$3:$G$38)</f>
        <v>195400</v>
      </c>
      <c r="F251" s="57">
        <f>LOOKUP(A251,Seznamy!$A$3:$A$38,Seznamy!$J$3:$J$38)</f>
        <v>60</v>
      </c>
      <c r="G251" s="57">
        <v>49</v>
      </c>
      <c r="H251" s="55">
        <f>LOOKUP(G251,Komplexní!$A$40:$A$82,Komplexní!$B$40:$B$82)</f>
        <v>0</v>
      </c>
      <c r="I251" s="58">
        <f t="array" ref="I251">SUM(IF((Komplexní!$A$3:$A$38=A251)*(Komplexní!$D$1:$AJ$1=G251),Komplexní!$D$3:$AJ$38))</f>
        <v>0</v>
      </c>
      <c r="J251" s="115" t="str">
        <f>IF(I251=0,"",I251)</f>
        <v/>
      </c>
      <c r="K251" s="59" t="str">
        <f>IF(I251=MIN($J$203:$J$252),1,"")</f>
        <v/>
      </c>
    </row>
    <row r="252" spans="1:11" hidden="1">
      <c r="A252" s="53">
        <v>5</v>
      </c>
      <c r="B252" s="54">
        <f>LOOKUP(A252,Seznamy!$A$3:$A$38,Seznamy!$B$3:$B$38)</f>
        <v>136002</v>
      </c>
      <c r="C252" s="55" t="str">
        <f>LOOKUP(A252,Seznamy!$A$3:$A$38,Seznamy!$C$3:$C$38)</f>
        <v>Brumov</v>
      </c>
      <c r="D252" s="56">
        <f>LOOKUP(A252,Seznamy!$A$3:$A$38,Seznamy!$F$3:$F$38)</f>
        <v>6275</v>
      </c>
      <c r="E252" s="56">
        <f>LOOKUP(A252,Seznamy!$A$3:$A$38,Seznamy!$G$3:$G$38)</f>
        <v>195400</v>
      </c>
      <c r="F252" s="57">
        <f>LOOKUP(A252,Seznamy!$A$3:$A$38,Seznamy!$J$3:$J$38)</f>
        <v>60</v>
      </c>
      <c r="G252" s="57">
        <v>50</v>
      </c>
      <c r="H252" s="55">
        <f>LOOKUP(G252,Komplexní!$A$40:$A$82,Komplexní!$B$40:$B$82)</f>
        <v>0</v>
      </c>
      <c r="I252" s="58">
        <f t="array" ref="I252">SUM(IF((Komplexní!$A$3:$A$38=A252)*(Komplexní!$D$1:$AJ$1=G252),Komplexní!$D$3:$AJ$38))</f>
        <v>0</v>
      </c>
      <c r="J252" s="115" t="str">
        <f>IF(I252=0,"",I252)</f>
        <v/>
      </c>
      <c r="K252" s="59" t="str">
        <f>IF(I252=MIN($J$203:$J$252),1,"")</f>
        <v/>
      </c>
    </row>
    <row r="253" spans="1:11">
      <c r="A253" s="87">
        <v>6</v>
      </c>
      <c r="B253" s="88">
        <f>LOOKUP(A253,Seznamy!$A$3:$A$38,Seznamy!$B$3:$B$38)</f>
        <v>145015</v>
      </c>
      <c r="C253" s="89" t="str">
        <f>LOOKUP(A253,Seznamy!$A$3:$A$38,Seznamy!$C$3:$C$38)</f>
        <v>Náměšť nad Oslavou</v>
      </c>
      <c r="D253" s="90">
        <f>LOOKUP(A253,Seznamy!$A$3:$A$38,Seznamy!$F$3:$F$38)</f>
        <v>7903</v>
      </c>
      <c r="E253" s="90">
        <f>LOOKUP(A253,Seznamy!$A$3:$A$38,Seznamy!$G$3:$G$38)</f>
        <v>126000</v>
      </c>
      <c r="F253" s="91">
        <f>LOOKUP(A253,Seznamy!$A$3:$A$38,Seznamy!$J$3:$J$38)</f>
        <v>60</v>
      </c>
      <c r="G253" s="91">
        <v>17</v>
      </c>
      <c r="H253" s="89" t="str">
        <f>LOOKUP(G253,Komplexní!$A$40:$A$82,Komplexní!$B$40:$B$82)</f>
        <v>Drevo-Málek s.r.o.</v>
      </c>
      <c r="I253" s="92">
        <f t="array" ref="I253">SUM(IF((Komplexní!$A$3:$A$38=A253)*(Komplexní!$D$1:$AJ$1=G253),Komplexní!$D$3:$AJ$38))</f>
        <v>-6515354</v>
      </c>
      <c r="J253" s="116">
        <f>IF(I253=0,"",I253)</f>
        <v>-6515354</v>
      </c>
      <c r="K253" s="93">
        <f>IF(I253=MIN($J$253:$J$302),1,"")</f>
        <v>1</v>
      </c>
    </row>
    <row r="254" spans="1:11" hidden="1">
      <c r="A254" s="87">
        <v>6</v>
      </c>
      <c r="B254" s="88">
        <f>LOOKUP(A254,Seznamy!$A$3:$A$38,Seznamy!$B$3:$B$38)</f>
        <v>145015</v>
      </c>
      <c r="C254" s="89" t="str">
        <f>LOOKUP(A254,Seznamy!$A$3:$A$38,Seznamy!$C$3:$C$38)</f>
        <v>Náměšť nad Oslavou</v>
      </c>
      <c r="D254" s="90">
        <f>LOOKUP(A254,Seznamy!$A$3:$A$38,Seznamy!$F$3:$F$38)</f>
        <v>7903</v>
      </c>
      <c r="E254" s="90">
        <f>LOOKUP(A254,Seznamy!$A$3:$A$38,Seznamy!$G$3:$G$38)</f>
        <v>126000</v>
      </c>
      <c r="F254" s="91">
        <f>LOOKUP(A254,Seznamy!$A$3:$A$38,Seznamy!$J$3:$J$38)</f>
        <v>60</v>
      </c>
      <c r="G254" s="91">
        <v>1</v>
      </c>
      <c r="H254" s="89" t="str">
        <f>LOOKUP(G254,Komplexní!$A$40:$A$82,Komplexní!$B$40:$B$82)</f>
        <v>KAISER s.r.o.</v>
      </c>
      <c r="I254" s="92">
        <f t="array" ref="I254">SUM(IF((Komplexní!$A$3:$A$38=A254)*(Komplexní!$D$1:$AJ$1=G254),Komplexní!$D$3:$AJ$38))</f>
        <v>0</v>
      </c>
      <c r="J254" s="116" t="str">
        <f>IF(I254=0,"",I254)</f>
        <v/>
      </c>
      <c r="K254" s="93" t="str">
        <f>IF(I254=MIN($J$253:$J$302),1,"")</f>
        <v/>
      </c>
    </row>
    <row r="255" spans="1:11" hidden="1">
      <c r="A255" s="87">
        <v>6</v>
      </c>
      <c r="B255" s="88">
        <f>LOOKUP(A255,Seznamy!$A$3:$A$38,Seznamy!$B$3:$B$38)</f>
        <v>145015</v>
      </c>
      <c r="C255" s="89" t="str">
        <f>LOOKUP(A255,Seznamy!$A$3:$A$38,Seznamy!$C$3:$C$38)</f>
        <v>Náměšť nad Oslavou</v>
      </c>
      <c r="D255" s="90">
        <f>LOOKUP(A255,Seznamy!$A$3:$A$38,Seznamy!$F$3:$F$38)</f>
        <v>7903</v>
      </c>
      <c r="E255" s="90">
        <f>LOOKUP(A255,Seznamy!$A$3:$A$38,Seznamy!$G$3:$G$38)</f>
        <v>126000</v>
      </c>
      <c r="F255" s="91">
        <f>LOOKUP(A255,Seznamy!$A$3:$A$38,Seznamy!$J$3:$J$38)</f>
        <v>60</v>
      </c>
      <c r="G255" s="91">
        <v>2</v>
      </c>
      <c r="H255" s="89" t="str">
        <f>LOOKUP(G255,Komplexní!$A$40:$A$82,Komplexní!$B$40:$B$82)</f>
        <v>Lesní společnost Přimda, a.s.</v>
      </c>
      <c r="I255" s="92">
        <f t="array" ref="I255">SUM(IF((Komplexní!$A$3:$A$38=A255)*(Komplexní!$D$1:$AJ$1=G255),Komplexní!$D$3:$AJ$38))</f>
        <v>0</v>
      </c>
      <c r="J255" s="116" t="str">
        <f>IF(I255=0,"",I255)</f>
        <v/>
      </c>
      <c r="K255" s="93" t="str">
        <f>IF(I255=MIN($J$253:$J$302),1,"")</f>
        <v/>
      </c>
    </row>
    <row r="256" spans="1:11" hidden="1">
      <c r="A256" s="87">
        <v>6</v>
      </c>
      <c r="B256" s="88">
        <f>LOOKUP(A256,Seznamy!$A$3:$A$38,Seznamy!$B$3:$B$38)</f>
        <v>145015</v>
      </c>
      <c r="C256" s="89" t="str">
        <f>LOOKUP(A256,Seznamy!$A$3:$A$38,Seznamy!$C$3:$C$38)</f>
        <v>Náměšť nad Oslavou</v>
      </c>
      <c r="D256" s="90">
        <f>LOOKUP(A256,Seznamy!$A$3:$A$38,Seznamy!$F$3:$F$38)</f>
        <v>7903</v>
      </c>
      <c r="E256" s="90">
        <f>LOOKUP(A256,Seznamy!$A$3:$A$38,Seznamy!$G$3:$G$38)</f>
        <v>126000</v>
      </c>
      <c r="F256" s="91">
        <f>LOOKUP(A256,Seznamy!$A$3:$A$38,Seznamy!$J$3:$J$38)</f>
        <v>60</v>
      </c>
      <c r="G256" s="91">
        <v>3</v>
      </c>
      <c r="H256" s="89" t="str">
        <f>LOOKUP(G256,Komplexní!$A$40:$A$82,Komplexní!$B$40:$B$82)</f>
        <v>ACLESIA, spol. s r.o.</v>
      </c>
      <c r="I256" s="92">
        <f t="array" ref="I256">SUM(IF((Komplexní!$A$3:$A$38=A256)*(Komplexní!$D$1:$AJ$1=G256),Komplexní!$D$3:$AJ$38))</f>
        <v>0</v>
      </c>
      <c r="J256" s="116" t="str">
        <f>IF(I256=0,"",I256)</f>
        <v/>
      </c>
      <c r="K256" s="93" t="str">
        <f>IF(I256=MIN($J$253:$J$302),1,"")</f>
        <v/>
      </c>
    </row>
    <row r="257" spans="1:11" hidden="1">
      <c r="A257" s="87">
        <v>6</v>
      </c>
      <c r="B257" s="88">
        <f>LOOKUP(A257,Seznamy!$A$3:$A$38,Seznamy!$B$3:$B$38)</f>
        <v>145015</v>
      </c>
      <c r="C257" s="89" t="str">
        <f>LOOKUP(A257,Seznamy!$A$3:$A$38,Seznamy!$C$3:$C$38)</f>
        <v>Náměšť nad Oslavou</v>
      </c>
      <c r="D257" s="90">
        <f>LOOKUP(A257,Seznamy!$A$3:$A$38,Seznamy!$F$3:$F$38)</f>
        <v>7903</v>
      </c>
      <c r="E257" s="90">
        <f>LOOKUP(A257,Seznamy!$A$3:$A$38,Seznamy!$G$3:$G$38)</f>
        <v>126000</v>
      </c>
      <c r="F257" s="91">
        <f>LOOKUP(A257,Seznamy!$A$3:$A$38,Seznamy!$J$3:$J$38)</f>
        <v>60</v>
      </c>
      <c r="G257" s="91">
        <v>4</v>
      </c>
      <c r="H257" s="89" t="str">
        <f>LOOKUP(G257,Komplexní!$A$40:$A$82,Komplexní!$B$40:$B$82)</f>
        <v>LST a.s.</v>
      </c>
      <c r="I257" s="92">
        <f t="array" ref="I257">SUM(IF((Komplexní!$A$3:$A$38=A257)*(Komplexní!$D$1:$AJ$1=G257),Komplexní!$D$3:$AJ$38))</f>
        <v>0</v>
      </c>
      <c r="J257" s="116" t="str">
        <f>IF(I257=0,"",I257)</f>
        <v/>
      </c>
      <c r="K257" s="93" t="str">
        <f>IF(I257=MIN($J$253:$J$302),1,"")</f>
        <v/>
      </c>
    </row>
    <row r="258" spans="1:11" hidden="1">
      <c r="A258" s="87">
        <v>6</v>
      </c>
      <c r="B258" s="88">
        <f>LOOKUP(A258,Seznamy!$A$3:$A$38,Seznamy!$B$3:$B$38)</f>
        <v>145015</v>
      </c>
      <c r="C258" s="89" t="str">
        <f>LOOKUP(A258,Seznamy!$A$3:$A$38,Seznamy!$C$3:$C$38)</f>
        <v>Náměšť nad Oslavou</v>
      </c>
      <c r="D258" s="90">
        <f>LOOKUP(A258,Seznamy!$A$3:$A$38,Seznamy!$F$3:$F$38)</f>
        <v>7903</v>
      </c>
      <c r="E258" s="90">
        <f>LOOKUP(A258,Seznamy!$A$3:$A$38,Seznamy!$G$3:$G$38)</f>
        <v>126000</v>
      </c>
      <c r="F258" s="91">
        <f>LOOKUP(A258,Seznamy!$A$3:$A$38,Seznamy!$J$3:$J$38)</f>
        <v>60</v>
      </c>
      <c r="G258" s="91">
        <v>5</v>
      </c>
      <c r="H258" s="89" t="str">
        <f>LOOKUP(G258,Komplexní!$A$40:$A$82,Komplexní!$B$40:$B$82)</f>
        <v>T.E.P. HOLZ, s.r.o.</v>
      </c>
      <c r="I258" s="92">
        <f t="array" ref="I258">SUM(IF((Komplexní!$A$3:$A$38=A258)*(Komplexní!$D$1:$AJ$1=G258),Komplexní!$D$3:$AJ$38))</f>
        <v>0</v>
      </c>
      <c r="J258" s="116" t="str">
        <f>IF(I258=0,"",I258)</f>
        <v/>
      </c>
      <c r="K258" s="93" t="str">
        <f>IF(I258=MIN($J$253:$J$302),1,"")</f>
        <v/>
      </c>
    </row>
    <row r="259" spans="1:11" hidden="1">
      <c r="A259" s="87">
        <v>6</v>
      </c>
      <c r="B259" s="88">
        <f>LOOKUP(A259,Seznamy!$A$3:$A$38,Seznamy!$B$3:$B$38)</f>
        <v>145015</v>
      </c>
      <c r="C259" s="89" t="str">
        <f>LOOKUP(A259,Seznamy!$A$3:$A$38,Seznamy!$C$3:$C$38)</f>
        <v>Náměšť nad Oslavou</v>
      </c>
      <c r="D259" s="90">
        <f>LOOKUP(A259,Seznamy!$A$3:$A$38,Seznamy!$F$3:$F$38)</f>
        <v>7903</v>
      </c>
      <c r="E259" s="90">
        <f>LOOKUP(A259,Seznamy!$A$3:$A$38,Seznamy!$G$3:$G$38)</f>
        <v>126000</v>
      </c>
      <c r="F259" s="91">
        <f>LOOKUP(A259,Seznamy!$A$3:$A$38,Seznamy!$J$3:$J$38)</f>
        <v>60</v>
      </c>
      <c r="G259" s="91">
        <v>6</v>
      </c>
      <c r="H259" s="89" t="str">
        <f>LOOKUP(G259,Komplexní!$A$40:$A$82,Komplexní!$B$40:$B$82)</f>
        <v>Petra spol. s r.o.</v>
      </c>
      <c r="I259" s="92">
        <f t="array" ref="I259">SUM(IF((Komplexní!$A$3:$A$38=A259)*(Komplexní!$D$1:$AJ$1=G259),Komplexní!$D$3:$AJ$38))</f>
        <v>0</v>
      </c>
      <c r="J259" s="116" t="str">
        <f>IF(I259=0,"",I259)</f>
        <v/>
      </c>
      <c r="K259" s="93" t="str">
        <f>IF(I259=MIN($J$253:$J$302),1,"")</f>
        <v/>
      </c>
    </row>
    <row r="260" spans="1:11" hidden="1">
      <c r="A260" s="87">
        <v>6</v>
      </c>
      <c r="B260" s="88">
        <f>LOOKUP(A260,Seznamy!$A$3:$A$38,Seznamy!$B$3:$B$38)</f>
        <v>145015</v>
      </c>
      <c r="C260" s="89" t="str">
        <f>LOOKUP(A260,Seznamy!$A$3:$A$38,Seznamy!$C$3:$C$38)</f>
        <v>Náměšť nad Oslavou</v>
      </c>
      <c r="D260" s="90">
        <f>LOOKUP(A260,Seznamy!$A$3:$A$38,Seznamy!$F$3:$F$38)</f>
        <v>7903</v>
      </c>
      <c r="E260" s="90">
        <f>LOOKUP(A260,Seznamy!$A$3:$A$38,Seznamy!$G$3:$G$38)</f>
        <v>126000</v>
      </c>
      <c r="F260" s="91">
        <f>LOOKUP(A260,Seznamy!$A$3:$A$38,Seznamy!$J$3:$J$38)</f>
        <v>60</v>
      </c>
      <c r="G260" s="91">
        <v>7</v>
      </c>
      <c r="H260" s="89" t="str">
        <f>LOOKUP(G260,Komplexní!$A$40:$A$82,Komplexní!$B$40:$B$82)</f>
        <v>Sušická lesní a obchodní s.r.o.</v>
      </c>
      <c r="I260" s="92">
        <f t="array" ref="I260">SUM(IF((Komplexní!$A$3:$A$38=A260)*(Komplexní!$D$1:$AJ$1=G260),Komplexní!$D$3:$AJ$38))</f>
        <v>0</v>
      </c>
      <c r="J260" s="116" t="str">
        <f>IF(I260=0,"",I260)</f>
        <v/>
      </c>
      <c r="K260" s="93" t="str">
        <f>IF(I260=MIN($J$253:$J$302),1,"")</f>
        <v/>
      </c>
    </row>
    <row r="261" spans="1:11" hidden="1">
      <c r="A261" s="87">
        <v>6</v>
      </c>
      <c r="B261" s="88">
        <f>LOOKUP(A261,Seznamy!$A$3:$A$38,Seznamy!$B$3:$B$38)</f>
        <v>145015</v>
      </c>
      <c r="C261" s="89" t="str">
        <f>LOOKUP(A261,Seznamy!$A$3:$A$38,Seznamy!$C$3:$C$38)</f>
        <v>Náměšť nad Oslavou</v>
      </c>
      <c r="D261" s="90">
        <f>LOOKUP(A261,Seznamy!$A$3:$A$38,Seznamy!$F$3:$F$38)</f>
        <v>7903</v>
      </c>
      <c r="E261" s="90">
        <f>LOOKUP(A261,Seznamy!$A$3:$A$38,Seznamy!$G$3:$G$38)</f>
        <v>126000</v>
      </c>
      <c r="F261" s="91">
        <f>LOOKUP(A261,Seznamy!$A$3:$A$38,Seznamy!$J$3:$J$38)</f>
        <v>60</v>
      </c>
      <c r="G261" s="91">
        <v>8</v>
      </c>
      <c r="H261" s="89" t="str">
        <f>LOOKUP(G261,Komplexní!$A$40:$A$82,Komplexní!$B$40:$B$82)</f>
        <v>ARBOLES s.r.o.</v>
      </c>
      <c r="I261" s="92">
        <f t="array" ref="I261">SUM(IF((Komplexní!$A$3:$A$38=A261)*(Komplexní!$D$1:$AJ$1=G261),Komplexní!$D$3:$AJ$38))</f>
        <v>0</v>
      </c>
      <c r="J261" s="116" t="str">
        <f>IF(I261=0,"",I261)</f>
        <v/>
      </c>
      <c r="K261" s="93" t="str">
        <f>IF(I261=MIN($J$253:$J$302),1,"")</f>
        <v/>
      </c>
    </row>
    <row r="262" spans="1:11" hidden="1">
      <c r="A262" s="87">
        <v>6</v>
      </c>
      <c r="B262" s="88">
        <f>LOOKUP(A262,Seznamy!$A$3:$A$38,Seznamy!$B$3:$B$38)</f>
        <v>145015</v>
      </c>
      <c r="C262" s="89" t="str">
        <f>LOOKUP(A262,Seznamy!$A$3:$A$38,Seznamy!$C$3:$C$38)</f>
        <v>Náměšť nad Oslavou</v>
      </c>
      <c r="D262" s="90">
        <f>LOOKUP(A262,Seznamy!$A$3:$A$38,Seznamy!$F$3:$F$38)</f>
        <v>7903</v>
      </c>
      <c r="E262" s="90">
        <f>LOOKUP(A262,Seznamy!$A$3:$A$38,Seznamy!$G$3:$G$38)</f>
        <v>126000</v>
      </c>
      <c r="F262" s="91">
        <f>LOOKUP(A262,Seznamy!$A$3:$A$38,Seznamy!$J$3:$J$38)</f>
        <v>60</v>
      </c>
      <c r="G262" s="91">
        <v>9</v>
      </c>
      <c r="H262" s="89" t="str">
        <f>LOOKUP(G262,Komplexní!$A$40:$A$82,Komplexní!$B$40:$B$82)</f>
        <v>Stora Enso Wood Products Planá s.r.o.</v>
      </c>
      <c r="I262" s="92">
        <f t="array" ref="I262">SUM(IF((Komplexní!$A$3:$A$38=A262)*(Komplexní!$D$1:$AJ$1=G262),Komplexní!$D$3:$AJ$38))</f>
        <v>0</v>
      </c>
      <c r="J262" s="116" t="str">
        <f>IF(I262=0,"",I262)</f>
        <v/>
      </c>
      <c r="K262" s="93" t="str">
        <f>IF(I262=MIN($J$253:$J$302),1,"")</f>
        <v/>
      </c>
    </row>
    <row r="263" spans="1:11" hidden="1">
      <c r="A263" s="87">
        <v>6</v>
      </c>
      <c r="B263" s="88">
        <f>LOOKUP(A263,Seznamy!$A$3:$A$38,Seznamy!$B$3:$B$38)</f>
        <v>145015</v>
      </c>
      <c r="C263" s="89" t="str">
        <f>LOOKUP(A263,Seznamy!$A$3:$A$38,Seznamy!$C$3:$C$38)</f>
        <v>Náměšť nad Oslavou</v>
      </c>
      <c r="D263" s="90">
        <f>LOOKUP(A263,Seznamy!$A$3:$A$38,Seznamy!$F$3:$F$38)</f>
        <v>7903</v>
      </c>
      <c r="E263" s="90">
        <f>LOOKUP(A263,Seznamy!$A$3:$A$38,Seznamy!$G$3:$G$38)</f>
        <v>126000</v>
      </c>
      <c r="F263" s="91">
        <f>LOOKUP(A263,Seznamy!$A$3:$A$38,Seznamy!$J$3:$J$38)</f>
        <v>60</v>
      </c>
      <c r="G263" s="91">
        <v>12</v>
      </c>
      <c r="H263" s="89" t="str">
        <f>LOOKUP(G263,Komplexní!$A$40:$A$82,Komplexní!$B$40:$B$82)</f>
        <v>Jihozápadní dřevařská a.s.</v>
      </c>
      <c r="I263" s="92">
        <f t="array" ref="I263">SUM(IF((Komplexní!$A$3:$A$38=A263)*(Komplexní!$D$1:$AJ$1=G263),Komplexní!$D$3:$AJ$38))</f>
        <v>0</v>
      </c>
      <c r="J263" s="116" t="str">
        <f>IF(I263=0,"",I263)</f>
        <v/>
      </c>
      <c r="K263" s="93" t="str">
        <f>IF(I263=MIN($J$253:$J$302),1,"")</f>
        <v/>
      </c>
    </row>
    <row r="264" spans="1:11" hidden="1">
      <c r="A264" s="87">
        <v>6</v>
      </c>
      <c r="B264" s="88">
        <f>LOOKUP(A264,Seznamy!$A$3:$A$38,Seznamy!$B$3:$B$38)</f>
        <v>145015</v>
      </c>
      <c r="C264" s="89" t="str">
        <f>LOOKUP(A264,Seznamy!$A$3:$A$38,Seznamy!$C$3:$C$38)</f>
        <v>Náměšť nad Oslavou</v>
      </c>
      <c r="D264" s="90">
        <f>LOOKUP(A264,Seznamy!$A$3:$A$38,Seznamy!$F$3:$F$38)</f>
        <v>7903</v>
      </c>
      <c r="E264" s="90">
        <f>LOOKUP(A264,Seznamy!$A$3:$A$38,Seznamy!$G$3:$G$38)</f>
        <v>126000</v>
      </c>
      <c r="F264" s="91">
        <f>LOOKUP(A264,Seznamy!$A$3:$A$38,Seznamy!$J$3:$J$38)</f>
        <v>60</v>
      </c>
      <c r="G264" s="91">
        <v>13</v>
      </c>
      <c r="H264" s="89" t="str">
        <f>LOOKUP(G264,Komplexní!$A$40:$A$82,Komplexní!$B$40:$B$82)</f>
        <v>LDF Rožnov a.s.</v>
      </c>
      <c r="I264" s="92">
        <f t="array" ref="I264">SUM(IF((Komplexní!$A$3:$A$38=A264)*(Komplexní!$D$1:$AJ$1=G264),Komplexní!$D$3:$AJ$38))</f>
        <v>0</v>
      </c>
      <c r="J264" s="116" t="str">
        <f>IF(I264=0,"",I264)</f>
        <v/>
      </c>
      <c r="K264" s="93" t="str">
        <f>IF(I264=MIN($J$253:$J$302),1,"")</f>
        <v/>
      </c>
    </row>
    <row r="265" spans="1:11" hidden="1">
      <c r="A265" s="87">
        <v>6</v>
      </c>
      <c r="B265" s="88">
        <f>LOOKUP(A265,Seznamy!$A$3:$A$38,Seznamy!$B$3:$B$38)</f>
        <v>145015</v>
      </c>
      <c r="C265" s="89" t="str">
        <f>LOOKUP(A265,Seznamy!$A$3:$A$38,Seznamy!$C$3:$C$38)</f>
        <v>Náměšť nad Oslavou</v>
      </c>
      <c r="D265" s="90">
        <f>LOOKUP(A265,Seznamy!$A$3:$A$38,Seznamy!$F$3:$F$38)</f>
        <v>7903</v>
      </c>
      <c r="E265" s="90">
        <f>LOOKUP(A265,Seznamy!$A$3:$A$38,Seznamy!$G$3:$G$38)</f>
        <v>126000</v>
      </c>
      <c r="F265" s="91">
        <f>LOOKUP(A265,Seznamy!$A$3:$A$38,Seznamy!$J$3:$J$38)</f>
        <v>60</v>
      </c>
      <c r="G265" s="91">
        <v>14</v>
      </c>
      <c r="H265" s="89" t="str">
        <f>LOOKUP(G265,Komplexní!$A$40:$A$82,Komplexní!$B$40:$B$82)</f>
        <v>Kloboucká lesní s.r.o.</v>
      </c>
      <c r="I265" s="92">
        <f t="array" ref="I265">SUM(IF((Komplexní!$A$3:$A$38=A265)*(Komplexní!$D$1:$AJ$1=G265),Komplexní!$D$3:$AJ$38))</f>
        <v>0</v>
      </c>
      <c r="J265" s="116" t="str">
        <f>IF(I265=0,"",I265)</f>
        <v/>
      </c>
      <c r="K265" s="93" t="str">
        <f>IF(I265=MIN($J$253:$J$302),1,"")</f>
        <v/>
      </c>
    </row>
    <row r="266" spans="1:11" hidden="1">
      <c r="A266" s="87">
        <v>6</v>
      </c>
      <c r="B266" s="88">
        <f>LOOKUP(A266,Seznamy!$A$3:$A$38,Seznamy!$B$3:$B$38)</f>
        <v>145015</v>
      </c>
      <c r="C266" s="89" t="str">
        <f>LOOKUP(A266,Seznamy!$A$3:$A$38,Seznamy!$C$3:$C$38)</f>
        <v>Náměšť nad Oslavou</v>
      </c>
      <c r="D266" s="90">
        <f>LOOKUP(A266,Seznamy!$A$3:$A$38,Seznamy!$F$3:$F$38)</f>
        <v>7903</v>
      </c>
      <c r="E266" s="90">
        <f>LOOKUP(A266,Seznamy!$A$3:$A$38,Seznamy!$G$3:$G$38)</f>
        <v>126000</v>
      </c>
      <c r="F266" s="91">
        <f>LOOKUP(A266,Seznamy!$A$3:$A$38,Seznamy!$J$3:$J$38)</f>
        <v>60</v>
      </c>
      <c r="G266" s="91">
        <v>15</v>
      </c>
      <c r="H266" s="89" t="str">
        <f>LOOKUP(G266,Komplexní!$A$40:$A$82,Komplexní!$B$40:$B$82)</f>
        <v>Opavská lesní a.s.</v>
      </c>
      <c r="I266" s="92">
        <f t="array" ref="I266">SUM(IF((Komplexní!$A$3:$A$38=A266)*(Komplexní!$D$1:$AJ$1=G266),Komplexní!$D$3:$AJ$38))</f>
        <v>0</v>
      </c>
      <c r="J266" s="116" t="str">
        <f>IF(I266=0,"",I266)</f>
        <v/>
      </c>
      <c r="K266" s="93" t="str">
        <f>IF(I266=MIN($J$253:$J$302),1,"")</f>
        <v/>
      </c>
    </row>
    <row r="267" spans="1:11" hidden="1">
      <c r="A267" s="87">
        <v>6</v>
      </c>
      <c r="B267" s="88">
        <f>LOOKUP(A267,Seznamy!$A$3:$A$38,Seznamy!$B$3:$B$38)</f>
        <v>145015</v>
      </c>
      <c r="C267" s="89" t="str">
        <f>LOOKUP(A267,Seznamy!$A$3:$A$38,Seznamy!$C$3:$C$38)</f>
        <v>Náměšť nad Oslavou</v>
      </c>
      <c r="D267" s="90">
        <f>LOOKUP(A267,Seznamy!$A$3:$A$38,Seznamy!$F$3:$F$38)</f>
        <v>7903</v>
      </c>
      <c r="E267" s="90">
        <f>LOOKUP(A267,Seznamy!$A$3:$A$38,Seznamy!$G$3:$G$38)</f>
        <v>126000</v>
      </c>
      <c r="F267" s="91">
        <f>LOOKUP(A267,Seznamy!$A$3:$A$38,Seznamy!$J$3:$J$38)</f>
        <v>60</v>
      </c>
      <c r="G267" s="91">
        <v>16</v>
      </c>
      <c r="H267" s="89" t="str">
        <f>LOOKUP(G267,Komplexní!$A$40:$A$82,Komplexní!$B$40:$B$82)</f>
        <v>Lesostavby Frýdek-Místek a.s.</v>
      </c>
      <c r="I267" s="92">
        <f t="array" ref="I267">SUM(IF((Komplexní!$A$3:$A$38=A267)*(Komplexní!$D$1:$AJ$1=G267),Komplexní!$D$3:$AJ$38))</f>
        <v>0</v>
      </c>
      <c r="J267" s="116" t="str">
        <f>IF(I267=0,"",I267)</f>
        <v/>
      </c>
      <c r="K267" s="93" t="str">
        <f>IF(I267=MIN($J$253:$J$302),1,"")</f>
        <v/>
      </c>
    </row>
    <row r="268" spans="1:11" hidden="1">
      <c r="A268" s="87">
        <v>6</v>
      </c>
      <c r="B268" s="88">
        <f>LOOKUP(A268,Seznamy!$A$3:$A$38,Seznamy!$B$3:$B$38)</f>
        <v>145015</v>
      </c>
      <c r="C268" s="89" t="str">
        <f>LOOKUP(A268,Seznamy!$A$3:$A$38,Seznamy!$C$3:$C$38)</f>
        <v>Náměšť nad Oslavou</v>
      </c>
      <c r="D268" s="90">
        <f>LOOKUP(A268,Seznamy!$A$3:$A$38,Seznamy!$F$3:$F$38)</f>
        <v>7903</v>
      </c>
      <c r="E268" s="90">
        <f>LOOKUP(A268,Seznamy!$A$3:$A$38,Seznamy!$G$3:$G$38)</f>
        <v>126000</v>
      </c>
      <c r="F268" s="91">
        <f>LOOKUP(A268,Seznamy!$A$3:$A$38,Seznamy!$J$3:$J$38)</f>
        <v>60</v>
      </c>
      <c r="G268" s="91">
        <v>18</v>
      </c>
      <c r="H268" s="89" t="str">
        <f>LOOKUP(G268,Komplexní!$A$40:$A$82,Komplexní!$B$40:$B$82)</f>
        <v>Lesní společnost Bečov, s.r.o.</v>
      </c>
      <c r="I268" s="92">
        <f t="array" ref="I268">SUM(IF((Komplexní!$A$3:$A$38=A268)*(Komplexní!$D$1:$AJ$1=G268),Komplexní!$D$3:$AJ$38))</f>
        <v>0</v>
      </c>
      <c r="J268" s="116" t="str">
        <f>IF(I268=0,"",I268)</f>
        <v/>
      </c>
      <c r="K268" s="93" t="str">
        <f>IF(I268=MIN($J$253:$J$302),1,"")</f>
        <v/>
      </c>
    </row>
    <row r="269" spans="1:11" hidden="1">
      <c r="A269" s="87">
        <v>6</v>
      </c>
      <c r="B269" s="88">
        <f>LOOKUP(A269,Seznamy!$A$3:$A$38,Seznamy!$B$3:$B$38)</f>
        <v>145015</v>
      </c>
      <c r="C269" s="89" t="str">
        <f>LOOKUP(A269,Seznamy!$A$3:$A$38,Seznamy!$C$3:$C$38)</f>
        <v>Náměšť nad Oslavou</v>
      </c>
      <c r="D269" s="90">
        <f>LOOKUP(A269,Seznamy!$A$3:$A$38,Seznamy!$F$3:$F$38)</f>
        <v>7903</v>
      </c>
      <c r="E269" s="90">
        <f>LOOKUP(A269,Seznamy!$A$3:$A$38,Seznamy!$G$3:$G$38)</f>
        <v>126000</v>
      </c>
      <c r="F269" s="91">
        <f>LOOKUP(A269,Seznamy!$A$3:$A$38,Seznamy!$J$3:$J$38)</f>
        <v>60</v>
      </c>
      <c r="G269" s="91">
        <v>19</v>
      </c>
      <c r="H269" s="89" t="str">
        <f>LOOKUP(G269,Komplexní!$A$40:$A$82,Komplexní!$B$40:$B$82)</f>
        <v>SOLITERA spol. s r.o.</v>
      </c>
      <c r="I269" s="92">
        <f t="array" ref="I269">SUM(IF((Komplexní!$A$3:$A$38=A269)*(Komplexní!$D$1:$AJ$1=G269),Komplexní!$D$3:$AJ$38))</f>
        <v>0</v>
      </c>
      <c r="J269" s="116" t="str">
        <f>IF(I269=0,"",I269)</f>
        <v/>
      </c>
      <c r="K269" s="93" t="str">
        <f>IF(I269=MIN($J$253:$J$302),1,"")</f>
        <v/>
      </c>
    </row>
    <row r="270" spans="1:11" hidden="1">
      <c r="A270" s="87">
        <v>6</v>
      </c>
      <c r="B270" s="88">
        <f>LOOKUP(A270,Seznamy!$A$3:$A$38,Seznamy!$B$3:$B$38)</f>
        <v>145015</v>
      </c>
      <c r="C270" s="89" t="str">
        <f>LOOKUP(A270,Seznamy!$A$3:$A$38,Seznamy!$C$3:$C$38)</f>
        <v>Náměšť nad Oslavou</v>
      </c>
      <c r="D270" s="90">
        <f>LOOKUP(A270,Seznamy!$A$3:$A$38,Seznamy!$F$3:$F$38)</f>
        <v>7903</v>
      </c>
      <c r="E270" s="90">
        <f>LOOKUP(A270,Seznamy!$A$3:$A$38,Seznamy!$G$3:$G$38)</f>
        <v>126000</v>
      </c>
      <c r="F270" s="91">
        <f>LOOKUP(A270,Seznamy!$A$3:$A$38,Seznamy!$J$3:$J$38)</f>
        <v>60</v>
      </c>
      <c r="G270" s="91">
        <v>20</v>
      </c>
      <c r="H270" s="89" t="str">
        <f>LOOKUP(G270,Komplexní!$A$40:$A$82,Komplexní!$B$40:$B$82)</f>
        <v>Lesy Beskydy, a.s.</v>
      </c>
      <c r="I270" s="92">
        <f t="array" ref="I270">SUM(IF((Komplexní!$A$3:$A$38=A270)*(Komplexní!$D$1:$AJ$1=G270),Komplexní!$D$3:$AJ$38))</f>
        <v>0</v>
      </c>
      <c r="J270" s="116" t="str">
        <f>IF(I270=0,"",I270)</f>
        <v/>
      </c>
      <c r="K270" s="93" t="str">
        <f>IF(I270=MIN($J$253:$J$302),1,"")</f>
        <v/>
      </c>
    </row>
    <row r="271" spans="1:11" hidden="1">
      <c r="A271" s="87">
        <v>6</v>
      </c>
      <c r="B271" s="88">
        <f>LOOKUP(A271,Seznamy!$A$3:$A$38,Seznamy!$B$3:$B$38)</f>
        <v>145015</v>
      </c>
      <c r="C271" s="89" t="str">
        <f>LOOKUP(A271,Seznamy!$A$3:$A$38,Seznamy!$C$3:$C$38)</f>
        <v>Náměšť nad Oslavou</v>
      </c>
      <c r="D271" s="90">
        <f>LOOKUP(A271,Seznamy!$A$3:$A$38,Seznamy!$F$3:$F$38)</f>
        <v>7903</v>
      </c>
      <c r="E271" s="90">
        <f>LOOKUP(A271,Seznamy!$A$3:$A$38,Seznamy!$G$3:$G$38)</f>
        <v>126000</v>
      </c>
      <c r="F271" s="91">
        <f>LOOKUP(A271,Seznamy!$A$3:$A$38,Seznamy!$J$3:$J$38)</f>
        <v>60</v>
      </c>
      <c r="G271" s="91">
        <v>21</v>
      </c>
      <c r="H271" s="89" t="str">
        <f>LOOKUP(G271,Komplexní!$A$40:$A$82,Komplexní!$B$40:$B$82)</f>
        <v>Triumfa Energo s.r.o.</v>
      </c>
      <c r="I271" s="92">
        <f t="array" ref="I271">SUM(IF((Komplexní!$A$3:$A$38=A271)*(Komplexní!$D$1:$AJ$1=G271),Komplexní!$D$3:$AJ$38))</f>
        <v>0</v>
      </c>
      <c r="J271" s="116" t="str">
        <f>IF(I271=0,"",I271)</f>
        <v/>
      </c>
      <c r="K271" s="93" t="str">
        <f>IF(I271=MIN($J$253:$J$302),1,"")</f>
        <v/>
      </c>
    </row>
    <row r="272" spans="1:11">
      <c r="A272" s="87">
        <v>6</v>
      </c>
      <c r="B272" s="88">
        <f>LOOKUP(A272,Seznamy!$A$3:$A$38,Seznamy!$B$3:$B$38)</f>
        <v>145015</v>
      </c>
      <c r="C272" s="89" t="str">
        <f>LOOKUP(A272,Seznamy!$A$3:$A$38,Seznamy!$C$3:$C$38)</f>
        <v>Náměšť nad Oslavou</v>
      </c>
      <c r="D272" s="90">
        <f>LOOKUP(A272,Seznamy!$A$3:$A$38,Seznamy!$F$3:$F$38)</f>
        <v>7903</v>
      </c>
      <c r="E272" s="90">
        <f>LOOKUP(A272,Seznamy!$A$3:$A$38,Seznamy!$G$3:$G$38)</f>
        <v>126000</v>
      </c>
      <c r="F272" s="91">
        <f>LOOKUP(A272,Seznamy!$A$3:$A$38,Seznamy!$J$3:$J$38)</f>
        <v>60</v>
      </c>
      <c r="G272" s="91">
        <v>22</v>
      </c>
      <c r="H272" s="89" t="str">
        <f>LOOKUP(G272,Komplexní!$A$40:$A$82,Komplexní!$B$40:$B$82)</f>
        <v>Lesní společnost Ledeč nad Sázavou, a.s.</v>
      </c>
      <c r="I272" s="92">
        <f t="array" ref="I272">SUM(IF((Komplexní!$A$3:$A$38=A272)*(Komplexní!$D$1:$AJ$1=G272),Komplexní!$D$3:$AJ$38))</f>
        <v>1602717</v>
      </c>
      <c r="J272" s="116">
        <f>IF(I272=0,"",I272)</f>
        <v>1602717</v>
      </c>
      <c r="K272" s="93" t="str">
        <f>IF(I272=MIN($J$253:$J$302),1,"")</f>
        <v/>
      </c>
    </row>
    <row r="273" spans="1:11" hidden="1">
      <c r="A273" s="87">
        <v>6</v>
      </c>
      <c r="B273" s="88">
        <f>LOOKUP(A273,Seznamy!$A$3:$A$38,Seznamy!$B$3:$B$38)</f>
        <v>145015</v>
      </c>
      <c r="C273" s="89" t="str">
        <f>LOOKUP(A273,Seznamy!$A$3:$A$38,Seznamy!$C$3:$C$38)</f>
        <v>Náměšť nad Oslavou</v>
      </c>
      <c r="D273" s="90">
        <f>LOOKUP(A273,Seznamy!$A$3:$A$38,Seznamy!$F$3:$F$38)</f>
        <v>7903</v>
      </c>
      <c r="E273" s="90">
        <f>LOOKUP(A273,Seznamy!$A$3:$A$38,Seznamy!$G$3:$G$38)</f>
        <v>126000</v>
      </c>
      <c r="F273" s="91">
        <f>LOOKUP(A273,Seznamy!$A$3:$A$38,Seznamy!$J$3:$J$38)</f>
        <v>60</v>
      </c>
      <c r="G273" s="91">
        <v>23</v>
      </c>
      <c r="H273" s="89" t="str">
        <f>LOOKUP(G273,Komplexní!$A$40:$A$82,Komplexní!$B$40:$B$82)</f>
        <v>Pradědský lesní závod, a.s.</v>
      </c>
      <c r="I273" s="92">
        <f t="array" ref="I273">SUM(IF((Komplexní!$A$3:$A$38=A273)*(Komplexní!$D$1:$AJ$1=G273),Komplexní!$D$3:$AJ$38))</f>
        <v>0</v>
      </c>
      <c r="J273" s="116" t="str">
        <f>IF(I273=0,"",I273)</f>
        <v/>
      </c>
      <c r="K273" s="93" t="str">
        <f>IF(I273=MIN($J$253:$J$302),1,"")</f>
        <v/>
      </c>
    </row>
    <row r="274" spans="1:11" hidden="1">
      <c r="A274" s="87">
        <v>6</v>
      </c>
      <c r="B274" s="88">
        <f>LOOKUP(A274,Seznamy!$A$3:$A$38,Seznamy!$B$3:$B$38)</f>
        <v>145015</v>
      </c>
      <c r="C274" s="89" t="str">
        <f>LOOKUP(A274,Seznamy!$A$3:$A$38,Seznamy!$C$3:$C$38)</f>
        <v>Náměšť nad Oslavou</v>
      </c>
      <c r="D274" s="90">
        <f>LOOKUP(A274,Seznamy!$A$3:$A$38,Seznamy!$F$3:$F$38)</f>
        <v>7903</v>
      </c>
      <c r="E274" s="90">
        <f>LOOKUP(A274,Seznamy!$A$3:$A$38,Seznamy!$G$3:$G$38)</f>
        <v>126000</v>
      </c>
      <c r="F274" s="91">
        <f>LOOKUP(A274,Seznamy!$A$3:$A$38,Seznamy!$J$3:$J$38)</f>
        <v>60</v>
      </c>
      <c r="G274" s="91">
        <v>24</v>
      </c>
      <c r="H274" s="89" t="str">
        <f>LOOKUP(G274,Komplexní!$A$40:$A$82,Komplexní!$B$40:$B$82)</f>
        <v>JACER - CZ a.s.</v>
      </c>
      <c r="I274" s="92">
        <f t="array" ref="I274">SUM(IF((Komplexní!$A$3:$A$38=A274)*(Komplexní!$D$1:$AJ$1=G274),Komplexní!$D$3:$AJ$38))</f>
        <v>0</v>
      </c>
      <c r="J274" s="116" t="str">
        <f>IF(I274=0,"",I274)</f>
        <v/>
      </c>
      <c r="K274" s="93" t="str">
        <f>IF(I274=MIN($J$253:$J$302),1,"")</f>
        <v/>
      </c>
    </row>
    <row r="275" spans="1:11" hidden="1">
      <c r="A275" s="87">
        <v>6</v>
      </c>
      <c r="B275" s="88">
        <f>LOOKUP(A275,Seznamy!$A$3:$A$38,Seznamy!$B$3:$B$38)</f>
        <v>145015</v>
      </c>
      <c r="C275" s="89" t="str">
        <f>LOOKUP(A275,Seznamy!$A$3:$A$38,Seznamy!$C$3:$C$38)</f>
        <v>Náměšť nad Oslavou</v>
      </c>
      <c r="D275" s="90">
        <f>LOOKUP(A275,Seznamy!$A$3:$A$38,Seznamy!$F$3:$F$38)</f>
        <v>7903</v>
      </c>
      <c r="E275" s="90">
        <f>LOOKUP(A275,Seznamy!$A$3:$A$38,Seznamy!$G$3:$G$38)</f>
        <v>126000</v>
      </c>
      <c r="F275" s="91">
        <f>LOOKUP(A275,Seznamy!$A$3:$A$38,Seznamy!$J$3:$J$38)</f>
        <v>60</v>
      </c>
      <c r="G275" s="91">
        <v>25</v>
      </c>
      <c r="H275" s="89" t="str">
        <f>LOOKUP(G275,Komplexní!$A$40:$A$82,Komplexní!$B$40:$B$82)</f>
        <v>KATR a.s.</v>
      </c>
      <c r="I275" s="92">
        <f t="array" ref="I275">SUM(IF((Komplexní!$A$3:$A$38=A275)*(Komplexní!$D$1:$AJ$1=G275),Komplexní!$D$3:$AJ$38))</f>
        <v>0</v>
      </c>
      <c r="J275" s="116" t="str">
        <f>IF(I275=0,"",I275)</f>
        <v/>
      </c>
      <c r="K275" s="93" t="str">
        <f>IF(I275=MIN($J$253:$J$302),1,"")</f>
        <v/>
      </c>
    </row>
    <row r="276" spans="1:11" hidden="1">
      <c r="A276" s="87">
        <v>6</v>
      </c>
      <c r="B276" s="88">
        <f>LOOKUP(A276,Seznamy!$A$3:$A$38,Seznamy!$B$3:$B$38)</f>
        <v>145015</v>
      </c>
      <c r="C276" s="89" t="str">
        <f>LOOKUP(A276,Seznamy!$A$3:$A$38,Seznamy!$C$3:$C$38)</f>
        <v>Náměšť nad Oslavou</v>
      </c>
      <c r="D276" s="90">
        <f>LOOKUP(A276,Seznamy!$A$3:$A$38,Seznamy!$F$3:$F$38)</f>
        <v>7903</v>
      </c>
      <c r="E276" s="90">
        <f>LOOKUP(A276,Seznamy!$A$3:$A$38,Seznamy!$G$3:$G$38)</f>
        <v>126000</v>
      </c>
      <c r="F276" s="91">
        <f>LOOKUP(A276,Seznamy!$A$3:$A$38,Seznamy!$J$3:$J$38)</f>
        <v>60</v>
      </c>
      <c r="G276" s="91">
        <v>26</v>
      </c>
      <c r="H276" s="89" t="str">
        <f>LOOKUP(G276,Komplexní!$A$40:$A$82,Komplexní!$B$40:$B$82)</f>
        <v>DEBLICE - lesy s.r.o.</v>
      </c>
      <c r="I276" s="92">
        <f t="array" ref="I276">SUM(IF((Komplexní!$A$3:$A$38=A276)*(Komplexní!$D$1:$AJ$1=G276),Komplexní!$D$3:$AJ$38))</f>
        <v>0</v>
      </c>
      <c r="J276" s="116" t="str">
        <f>IF(I276=0,"",I276)</f>
        <v/>
      </c>
      <c r="K276" s="93" t="str">
        <f>IF(I276=MIN($J$253:$J$302),1,"")</f>
        <v/>
      </c>
    </row>
    <row r="277" spans="1:11" hidden="1">
      <c r="A277" s="87">
        <v>6</v>
      </c>
      <c r="B277" s="88">
        <f>LOOKUP(A277,Seznamy!$A$3:$A$38,Seznamy!$B$3:$B$38)</f>
        <v>145015</v>
      </c>
      <c r="C277" s="89" t="str">
        <f>LOOKUP(A277,Seznamy!$A$3:$A$38,Seznamy!$C$3:$C$38)</f>
        <v>Náměšť nad Oslavou</v>
      </c>
      <c r="D277" s="90">
        <f>LOOKUP(A277,Seznamy!$A$3:$A$38,Seznamy!$F$3:$F$38)</f>
        <v>7903</v>
      </c>
      <c r="E277" s="90">
        <f>LOOKUP(A277,Seznamy!$A$3:$A$38,Seznamy!$G$3:$G$38)</f>
        <v>126000</v>
      </c>
      <c r="F277" s="91">
        <f>LOOKUP(A277,Seznamy!$A$3:$A$38,Seznamy!$J$3:$J$38)</f>
        <v>60</v>
      </c>
      <c r="G277" s="91">
        <v>28</v>
      </c>
      <c r="H277" s="89">
        <f>LOOKUP(G277,Komplexní!$A$40:$A$82,Komplexní!$B$40:$B$82)</f>
        <v>0</v>
      </c>
      <c r="I277" s="92">
        <f t="array" ref="I277">SUM(IF((Komplexní!$A$3:$A$38=A277)*(Komplexní!$D$1:$AJ$1=G277),Komplexní!$D$3:$AJ$38))</f>
        <v>0</v>
      </c>
      <c r="J277" s="116" t="str">
        <f>IF(I277=0,"",I277)</f>
        <v/>
      </c>
      <c r="K277" s="93" t="str">
        <f>IF(I277=MIN($J$253:$J$302),1,"")</f>
        <v/>
      </c>
    </row>
    <row r="278" spans="1:11" hidden="1">
      <c r="A278" s="87">
        <v>6</v>
      </c>
      <c r="B278" s="88">
        <f>LOOKUP(A278,Seznamy!$A$3:$A$38,Seznamy!$B$3:$B$38)</f>
        <v>145015</v>
      </c>
      <c r="C278" s="89" t="str">
        <f>LOOKUP(A278,Seznamy!$A$3:$A$38,Seznamy!$C$3:$C$38)</f>
        <v>Náměšť nad Oslavou</v>
      </c>
      <c r="D278" s="90">
        <f>LOOKUP(A278,Seznamy!$A$3:$A$38,Seznamy!$F$3:$F$38)</f>
        <v>7903</v>
      </c>
      <c r="E278" s="90">
        <f>LOOKUP(A278,Seznamy!$A$3:$A$38,Seznamy!$G$3:$G$38)</f>
        <v>126000</v>
      </c>
      <c r="F278" s="91">
        <f>LOOKUP(A278,Seznamy!$A$3:$A$38,Seznamy!$J$3:$J$38)</f>
        <v>60</v>
      </c>
      <c r="G278" s="91">
        <v>29</v>
      </c>
      <c r="H278" s="89">
        <f>LOOKUP(G278,Komplexní!$A$40:$A$82,Komplexní!$B$40:$B$82)</f>
        <v>0</v>
      </c>
      <c r="I278" s="92">
        <f t="array" ref="I278">SUM(IF((Komplexní!$A$3:$A$38=A278)*(Komplexní!$D$1:$AJ$1=G278),Komplexní!$D$3:$AJ$38))</f>
        <v>0</v>
      </c>
      <c r="J278" s="116" t="str">
        <f>IF(I278=0,"",I278)</f>
        <v/>
      </c>
      <c r="K278" s="93" t="str">
        <f>IF(I278=MIN($J$253:$J$302),1,"")</f>
        <v/>
      </c>
    </row>
    <row r="279" spans="1:11" hidden="1">
      <c r="A279" s="87">
        <v>6</v>
      </c>
      <c r="B279" s="88">
        <f>LOOKUP(A279,Seznamy!$A$3:$A$38,Seznamy!$B$3:$B$38)</f>
        <v>145015</v>
      </c>
      <c r="C279" s="89" t="str">
        <f>LOOKUP(A279,Seznamy!$A$3:$A$38,Seznamy!$C$3:$C$38)</f>
        <v>Náměšť nad Oslavou</v>
      </c>
      <c r="D279" s="90">
        <f>LOOKUP(A279,Seznamy!$A$3:$A$38,Seznamy!$F$3:$F$38)</f>
        <v>7903</v>
      </c>
      <c r="E279" s="90">
        <f>LOOKUP(A279,Seznamy!$A$3:$A$38,Seznamy!$G$3:$G$38)</f>
        <v>126000</v>
      </c>
      <c r="F279" s="91">
        <f>LOOKUP(A279,Seznamy!$A$3:$A$38,Seznamy!$J$3:$J$38)</f>
        <v>60</v>
      </c>
      <c r="G279" s="91">
        <v>30</v>
      </c>
      <c r="H279" s="89">
        <f>LOOKUP(G279,Komplexní!$A$40:$A$82,Komplexní!$B$40:$B$82)</f>
        <v>0</v>
      </c>
      <c r="I279" s="92">
        <f t="array" ref="I279">SUM(IF((Komplexní!$A$3:$A$38=A279)*(Komplexní!$D$1:$AJ$1=G279),Komplexní!$D$3:$AJ$38))</f>
        <v>0</v>
      </c>
      <c r="J279" s="116" t="str">
        <f>IF(I279=0,"",I279)</f>
        <v/>
      </c>
      <c r="K279" s="93" t="str">
        <f>IF(I279=MIN($J$253:$J$302),1,"")</f>
        <v/>
      </c>
    </row>
    <row r="280" spans="1:11" hidden="1">
      <c r="A280" s="87">
        <v>6</v>
      </c>
      <c r="B280" s="88">
        <f>LOOKUP(A280,Seznamy!$A$3:$A$38,Seznamy!$B$3:$B$38)</f>
        <v>145015</v>
      </c>
      <c r="C280" s="89" t="str">
        <f>LOOKUP(A280,Seznamy!$A$3:$A$38,Seznamy!$C$3:$C$38)</f>
        <v>Náměšť nad Oslavou</v>
      </c>
      <c r="D280" s="90">
        <f>LOOKUP(A280,Seznamy!$A$3:$A$38,Seznamy!$F$3:$F$38)</f>
        <v>7903</v>
      </c>
      <c r="E280" s="90">
        <f>LOOKUP(A280,Seznamy!$A$3:$A$38,Seznamy!$G$3:$G$38)</f>
        <v>126000</v>
      </c>
      <c r="F280" s="91">
        <f>LOOKUP(A280,Seznamy!$A$3:$A$38,Seznamy!$J$3:$J$38)</f>
        <v>60</v>
      </c>
      <c r="G280" s="91">
        <v>31</v>
      </c>
      <c r="H280" s="89">
        <f>LOOKUP(G280,Komplexní!$A$40:$A$82,Komplexní!$B$40:$B$82)</f>
        <v>0</v>
      </c>
      <c r="I280" s="92">
        <f t="array" ref="I280">SUM(IF((Komplexní!$A$3:$A$38=A280)*(Komplexní!$D$1:$AJ$1=G280),Komplexní!$D$3:$AJ$38))</f>
        <v>0</v>
      </c>
      <c r="J280" s="116" t="str">
        <f>IF(I280=0,"",I280)</f>
        <v/>
      </c>
      <c r="K280" s="93" t="str">
        <f>IF(I280=MIN($J$253:$J$302),1,"")</f>
        <v/>
      </c>
    </row>
    <row r="281" spans="1:11" hidden="1">
      <c r="A281" s="87">
        <v>6</v>
      </c>
      <c r="B281" s="88">
        <f>LOOKUP(A281,Seznamy!$A$3:$A$38,Seznamy!$B$3:$B$38)</f>
        <v>145015</v>
      </c>
      <c r="C281" s="89" t="str">
        <f>LOOKUP(A281,Seznamy!$A$3:$A$38,Seznamy!$C$3:$C$38)</f>
        <v>Náměšť nad Oslavou</v>
      </c>
      <c r="D281" s="90">
        <f>LOOKUP(A281,Seznamy!$A$3:$A$38,Seznamy!$F$3:$F$38)</f>
        <v>7903</v>
      </c>
      <c r="E281" s="90">
        <f>LOOKUP(A281,Seznamy!$A$3:$A$38,Seznamy!$G$3:$G$38)</f>
        <v>126000</v>
      </c>
      <c r="F281" s="91">
        <f>LOOKUP(A281,Seznamy!$A$3:$A$38,Seznamy!$J$3:$J$38)</f>
        <v>60</v>
      </c>
      <c r="G281" s="91">
        <v>32</v>
      </c>
      <c r="H281" s="89">
        <f>LOOKUP(G281,Komplexní!$A$40:$A$82,Komplexní!$B$40:$B$82)</f>
        <v>0</v>
      </c>
      <c r="I281" s="92">
        <f t="array" ref="I281">SUM(IF((Komplexní!$A$3:$A$38=A281)*(Komplexní!$D$1:$AJ$1=G281),Komplexní!$D$3:$AJ$38))</f>
        <v>0</v>
      </c>
      <c r="J281" s="116" t="str">
        <f>IF(I281=0,"",I281)</f>
        <v/>
      </c>
      <c r="K281" s="93" t="str">
        <f>IF(I281=MIN($J$253:$J$302),1,"")</f>
        <v/>
      </c>
    </row>
    <row r="282" spans="1:11" hidden="1">
      <c r="A282" s="87">
        <v>6</v>
      </c>
      <c r="B282" s="88">
        <f>LOOKUP(A282,Seznamy!$A$3:$A$38,Seznamy!$B$3:$B$38)</f>
        <v>145015</v>
      </c>
      <c r="C282" s="89" t="str">
        <f>LOOKUP(A282,Seznamy!$A$3:$A$38,Seznamy!$C$3:$C$38)</f>
        <v>Náměšť nad Oslavou</v>
      </c>
      <c r="D282" s="90">
        <f>LOOKUP(A282,Seznamy!$A$3:$A$38,Seznamy!$F$3:$F$38)</f>
        <v>7903</v>
      </c>
      <c r="E282" s="90">
        <f>LOOKUP(A282,Seznamy!$A$3:$A$38,Seznamy!$G$3:$G$38)</f>
        <v>126000</v>
      </c>
      <c r="F282" s="91">
        <f>LOOKUP(A282,Seznamy!$A$3:$A$38,Seznamy!$J$3:$J$38)</f>
        <v>60</v>
      </c>
      <c r="G282" s="91">
        <v>33</v>
      </c>
      <c r="H282" s="89">
        <f>LOOKUP(G282,Komplexní!$A$40:$A$82,Komplexní!$B$40:$B$82)</f>
        <v>0</v>
      </c>
      <c r="I282" s="92">
        <f t="array" ref="I282">SUM(IF((Komplexní!$A$3:$A$38=A282)*(Komplexní!$D$1:$AJ$1=G282),Komplexní!$D$3:$AJ$38))</f>
        <v>0</v>
      </c>
      <c r="J282" s="116" t="str">
        <f>IF(I282=0,"",I282)</f>
        <v/>
      </c>
      <c r="K282" s="93" t="str">
        <f>IF(I282=MIN($J$253:$J$302),1,"")</f>
        <v/>
      </c>
    </row>
    <row r="283" spans="1:11" hidden="1">
      <c r="A283" s="87">
        <v>6</v>
      </c>
      <c r="B283" s="88">
        <f>LOOKUP(A283,Seznamy!$A$3:$A$38,Seznamy!$B$3:$B$38)</f>
        <v>145015</v>
      </c>
      <c r="C283" s="89" t="str">
        <f>LOOKUP(A283,Seznamy!$A$3:$A$38,Seznamy!$C$3:$C$38)</f>
        <v>Náměšť nad Oslavou</v>
      </c>
      <c r="D283" s="90">
        <f>LOOKUP(A283,Seznamy!$A$3:$A$38,Seznamy!$F$3:$F$38)</f>
        <v>7903</v>
      </c>
      <c r="E283" s="90">
        <f>LOOKUP(A283,Seznamy!$A$3:$A$38,Seznamy!$G$3:$G$38)</f>
        <v>126000</v>
      </c>
      <c r="F283" s="91">
        <f>LOOKUP(A283,Seznamy!$A$3:$A$38,Seznamy!$J$3:$J$38)</f>
        <v>60</v>
      </c>
      <c r="G283" s="91">
        <v>34</v>
      </c>
      <c r="H283" s="89">
        <f>LOOKUP(G283,Komplexní!$A$40:$A$82,Komplexní!$B$40:$B$82)</f>
        <v>0</v>
      </c>
      <c r="I283" s="92">
        <f t="array" ref="I283">SUM(IF((Komplexní!$A$3:$A$38=A283)*(Komplexní!$D$1:$AJ$1=G283),Komplexní!$D$3:$AJ$38))</f>
        <v>0</v>
      </c>
      <c r="J283" s="116" t="str">
        <f>IF(I283=0,"",I283)</f>
        <v/>
      </c>
      <c r="K283" s="93" t="str">
        <f>IF(I283=MIN($J$253:$J$302),1,"")</f>
        <v/>
      </c>
    </row>
    <row r="284" spans="1:11" hidden="1">
      <c r="A284" s="87">
        <v>6</v>
      </c>
      <c r="B284" s="88">
        <f>LOOKUP(A284,Seznamy!$A$3:$A$38,Seznamy!$B$3:$B$38)</f>
        <v>145015</v>
      </c>
      <c r="C284" s="89" t="str">
        <f>LOOKUP(A284,Seznamy!$A$3:$A$38,Seznamy!$C$3:$C$38)</f>
        <v>Náměšť nad Oslavou</v>
      </c>
      <c r="D284" s="90">
        <f>LOOKUP(A284,Seznamy!$A$3:$A$38,Seznamy!$F$3:$F$38)</f>
        <v>7903</v>
      </c>
      <c r="E284" s="90">
        <f>LOOKUP(A284,Seznamy!$A$3:$A$38,Seznamy!$G$3:$G$38)</f>
        <v>126000</v>
      </c>
      <c r="F284" s="91">
        <f>LOOKUP(A284,Seznamy!$A$3:$A$38,Seznamy!$J$3:$J$38)</f>
        <v>60</v>
      </c>
      <c r="G284" s="91">
        <v>35</v>
      </c>
      <c r="H284" s="89">
        <f>LOOKUP(G284,Komplexní!$A$40:$A$82,Komplexní!$B$40:$B$82)</f>
        <v>0</v>
      </c>
      <c r="I284" s="92">
        <f t="array" ref="I284">SUM(IF((Komplexní!$A$3:$A$38=A284)*(Komplexní!$D$1:$AJ$1=G284),Komplexní!$D$3:$AJ$38))</f>
        <v>0</v>
      </c>
      <c r="J284" s="116" t="str">
        <f>IF(I284=0,"",I284)</f>
        <v/>
      </c>
      <c r="K284" s="93" t="str">
        <f>IF(I284=MIN($J$253:$J$302),1,"")</f>
        <v/>
      </c>
    </row>
    <row r="285" spans="1:11" hidden="1">
      <c r="A285" s="87">
        <v>6</v>
      </c>
      <c r="B285" s="88">
        <f>LOOKUP(A285,Seznamy!$A$3:$A$38,Seznamy!$B$3:$B$38)</f>
        <v>145015</v>
      </c>
      <c r="C285" s="89" t="str">
        <f>LOOKUP(A285,Seznamy!$A$3:$A$38,Seznamy!$C$3:$C$38)</f>
        <v>Náměšť nad Oslavou</v>
      </c>
      <c r="D285" s="90">
        <f>LOOKUP(A285,Seznamy!$A$3:$A$38,Seznamy!$F$3:$F$38)</f>
        <v>7903</v>
      </c>
      <c r="E285" s="90">
        <f>LOOKUP(A285,Seznamy!$A$3:$A$38,Seznamy!$G$3:$G$38)</f>
        <v>126000</v>
      </c>
      <c r="F285" s="91">
        <f>LOOKUP(A285,Seznamy!$A$3:$A$38,Seznamy!$J$3:$J$38)</f>
        <v>60</v>
      </c>
      <c r="G285" s="91">
        <v>36</v>
      </c>
      <c r="H285" s="89">
        <f>LOOKUP(G285,Komplexní!$A$40:$A$82,Komplexní!$B$40:$B$82)</f>
        <v>0</v>
      </c>
      <c r="I285" s="92">
        <f t="array" ref="I285">SUM(IF((Komplexní!$A$3:$A$38=A285)*(Komplexní!$D$1:$AJ$1=G285),Komplexní!$D$3:$AJ$38))</f>
        <v>0</v>
      </c>
      <c r="J285" s="116" t="str">
        <f>IF(I285=0,"",I285)</f>
        <v/>
      </c>
      <c r="K285" s="93" t="str">
        <f>IF(I285=MIN($J$253:$J$302),1,"")</f>
        <v/>
      </c>
    </row>
    <row r="286" spans="1:11" hidden="1">
      <c r="A286" s="87">
        <v>6</v>
      </c>
      <c r="B286" s="88">
        <f>LOOKUP(A286,Seznamy!$A$3:$A$38,Seznamy!$B$3:$B$38)</f>
        <v>145015</v>
      </c>
      <c r="C286" s="89" t="str">
        <f>LOOKUP(A286,Seznamy!$A$3:$A$38,Seznamy!$C$3:$C$38)</f>
        <v>Náměšť nad Oslavou</v>
      </c>
      <c r="D286" s="90">
        <f>LOOKUP(A286,Seznamy!$A$3:$A$38,Seznamy!$F$3:$F$38)</f>
        <v>7903</v>
      </c>
      <c r="E286" s="90">
        <f>LOOKUP(A286,Seznamy!$A$3:$A$38,Seznamy!$G$3:$G$38)</f>
        <v>126000</v>
      </c>
      <c r="F286" s="91">
        <f>LOOKUP(A286,Seznamy!$A$3:$A$38,Seznamy!$J$3:$J$38)</f>
        <v>60</v>
      </c>
      <c r="G286" s="91">
        <v>37</v>
      </c>
      <c r="H286" s="89">
        <f>LOOKUP(G286,Komplexní!$A$40:$A$82,Komplexní!$B$40:$B$82)</f>
        <v>0</v>
      </c>
      <c r="I286" s="92">
        <f t="array" ref="I286">SUM(IF((Komplexní!$A$3:$A$38=A286)*(Komplexní!$D$1:$AJ$1=G286),Komplexní!$D$3:$AJ$38))</f>
        <v>0</v>
      </c>
      <c r="J286" s="116" t="str">
        <f>IF(I286=0,"",I286)</f>
        <v/>
      </c>
      <c r="K286" s="93" t="str">
        <f>IF(I286=MIN($J$253:$J$302),1,"")</f>
        <v/>
      </c>
    </row>
    <row r="287" spans="1:11" hidden="1">
      <c r="A287" s="87">
        <v>6</v>
      </c>
      <c r="B287" s="88">
        <f>LOOKUP(A287,Seznamy!$A$3:$A$38,Seznamy!$B$3:$B$38)</f>
        <v>145015</v>
      </c>
      <c r="C287" s="89" t="str">
        <f>LOOKUP(A287,Seznamy!$A$3:$A$38,Seznamy!$C$3:$C$38)</f>
        <v>Náměšť nad Oslavou</v>
      </c>
      <c r="D287" s="90">
        <f>LOOKUP(A287,Seznamy!$A$3:$A$38,Seznamy!$F$3:$F$38)</f>
        <v>7903</v>
      </c>
      <c r="E287" s="90">
        <f>LOOKUP(A287,Seznamy!$A$3:$A$38,Seznamy!$G$3:$G$38)</f>
        <v>126000</v>
      </c>
      <c r="F287" s="91">
        <f>LOOKUP(A287,Seznamy!$A$3:$A$38,Seznamy!$J$3:$J$38)</f>
        <v>60</v>
      </c>
      <c r="G287" s="91">
        <v>38</v>
      </c>
      <c r="H287" s="89">
        <f>LOOKUP(G287,Komplexní!$A$40:$A$82,Komplexní!$B$40:$B$82)</f>
        <v>0</v>
      </c>
      <c r="I287" s="92">
        <f t="array" ref="I287">SUM(IF((Komplexní!$A$3:$A$38=A287)*(Komplexní!$D$1:$AJ$1=G287),Komplexní!$D$3:$AJ$38))</f>
        <v>0</v>
      </c>
      <c r="J287" s="116" t="str">
        <f>IF(I287=0,"",I287)</f>
        <v/>
      </c>
      <c r="K287" s="93" t="str">
        <f>IF(I287=MIN($J$253:$J$302),1,"")</f>
        <v/>
      </c>
    </row>
    <row r="288" spans="1:11" hidden="1">
      <c r="A288" s="87">
        <v>6</v>
      </c>
      <c r="B288" s="88">
        <f>LOOKUP(A288,Seznamy!$A$3:$A$38,Seznamy!$B$3:$B$38)</f>
        <v>145015</v>
      </c>
      <c r="C288" s="89" t="str">
        <f>LOOKUP(A288,Seznamy!$A$3:$A$38,Seznamy!$C$3:$C$38)</f>
        <v>Náměšť nad Oslavou</v>
      </c>
      <c r="D288" s="90">
        <f>LOOKUP(A288,Seznamy!$A$3:$A$38,Seznamy!$F$3:$F$38)</f>
        <v>7903</v>
      </c>
      <c r="E288" s="90">
        <f>LOOKUP(A288,Seznamy!$A$3:$A$38,Seznamy!$G$3:$G$38)</f>
        <v>126000</v>
      </c>
      <c r="F288" s="91">
        <f>LOOKUP(A288,Seznamy!$A$3:$A$38,Seznamy!$J$3:$J$38)</f>
        <v>60</v>
      </c>
      <c r="G288" s="91">
        <v>39</v>
      </c>
      <c r="H288" s="89">
        <f>LOOKUP(G288,Komplexní!$A$40:$A$82,Komplexní!$B$40:$B$82)</f>
        <v>0</v>
      </c>
      <c r="I288" s="92">
        <f t="array" ref="I288">SUM(IF((Komplexní!$A$3:$A$38=A288)*(Komplexní!$D$1:$AJ$1=G288),Komplexní!$D$3:$AJ$38))</f>
        <v>0</v>
      </c>
      <c r="J288" s="116" t="str">
        <f>IF(I288=0,"",I288)</f>
        <v/>
      </c>
      <c r="K288" s="93" t="str">
        <f>IF(I288=MIN($J$253:$J$302),1,"")</f>
        <v/>
      </c>
    </row>
    <row r="289" spans="1:11" hidden="1">
      <c r="A289" s="87">
        <v>6</v>
      </c>
      <c r="B289" s="88">
        <f>LOOKUP(A289,Seznamy!$A$3:$A$38,Seznamy!$B$3:$B$38)</f>
        <v>145015</v>
      </c>
      <c r="C289" s="89" t="str">
        <f>LOOKUP(A289,Seznamy!$A$3:$A$38,Seznamy!$C$3:$C$38)</f>
        <v>Náměšť nad Oslavou</v>
      </c>
      <c r="D289" s="90">
        <f>LOOKUP(A289,Seznamy!$A$3:$A$38,Seznamy!$F$3:$F$38)</f>
        <v>7903</v>
      </c>
      <c r="E289" s="90">
        <f>LOOKUP(A289,Seznamy!$A$3:$A$38,Seznamy!$G$3:$G$38)</f>
        <v>126000</v>
      </c>
      <c r="F289" s="91">
        <f>LOOKUP(A289,Seznamy!$A$3:$A$38,Seznamy!$J$3:$J$38)</f>
        <v>60</v>
      </c>
      <c r="G289" s="91">
        <v>40</v>
      </c>
      <c r="H289" s="89">
        <f>LOOKUP(G289,Komplexní!$A$40:$A$82,Komplexní!$B$40:$B$82)</f>
        <v>0</v>
      </c>
      <c r="I289" s="92">
        <f t="array" ref="I289">SUM(IF((Komplexní!$A$3:$A$38=A289)*(Komplexní!$D$1:$AJ$1=G289),Komplexní!$D$3:$AJ$38))</f>
        <v>0</v>
      </c>
      <c r="J289" s="116" t="str">
        <f>IF(I289=0,"",I289)</f>
        <v/>
      </c>
      <c r="K289" s="93" t="str">
        <f>IF(I289=MIN($J$253:$J$302),1,"")</f>
        <v/>
      </c>
    </row>
    <row r="290" spans="1:11" hidden="1">
      <c r="A290" s="87">
        <v>6</v>
      </c>
      <c r="B290" s="88">
        <f>LOOKUP(A290,Seznamy!$A$3:$A$38,Seznamy!$B$3:$B$38)</f>
        <v>145015</v>
      </c>
      <c r="C290" s="89" t="str">
        <f>LOOKUP(A290,Seznamy!$A$3:$A$38,Seznamy!$C$3:$C$38)</f>
        <v>Náměšť nad Oslavou</v>
      </c>
      <c r="D290" s="90">
        <f>LOOKUP(A290,Seznamy!$A$3:$A$38,Seznamy!$F$3:$F$38)</f>
        <v>7903</v>
      </c>
      <c r="E290" s="90">
        <f>LOOKUP(A290,Seznamy!$A$3:$A$38,Seznamy!$G$3:$G$38)</f>
        <v>126000</v>
      </c>
      <c r="F290" s="91">
        <f>LOOKUP(A290,Seznamy!$A$3:$A$38,Seznamy!$J$3:$J$38)</f>
        <v>60</v>
      </c>
      <c r="G290" s="91">
        <v>41</v>
      </c>
      <c r="H290" s="89">
        <f>LOOKUP(G290,Komplexní!$A$40:$A$82,Komplexní!$B$40:$B$82)</f>
        <v>0</v>
      </c>
      <c r="I290" s="92">
        <f t="array" ref="I290">SUM(IF((Komplexní!$A$3:$A$38=A290)*(Komplexní!$D$1:$AJ$1=G290),Komplexní!$D$3:$AJ$38))</f>
        <v>0</v>
      </c>
      <c r="J290" s="116" t="str">
        <f>IF(I290=0,"",I290)</f>
        <v/>
      </c>
      <c r="K290" s="93" t="str">
        <f>IF(I290=MIN($J$253:$J$302),1,"")</f>
        <v/>
      </c>
    </row>
    <row r="291" spans="1:11" hidden="1">
      <c r="A291" s="87">
        <v>6</v>
      </c>
      <c r="B291" s="88">
        <f>LOOKUP(A291,Seznamy!$A$3:$A$38,Seznamy!$B$3:$B$38)</f>
        <v>145015</v>
      </c>
      <c r="C291" s="89" t="str">
        <f>LOOKUP(A291,Seznamy!$A$3:$A$38,Seznamy!$C$3:$C$38)</f>
        <v>Náměšť nad Oslavou</v>
      </c>
      <c r="D291" s="90">
        <f>LOOKUP(A291,Seznamy!$A$3:$A$38,Seznamy!$F$3:$F$38)</f>
        <v>7903</v>
      </c>
      <c r="E291" s="90">
        <f>LOOKUP(A291,Seznamy!$A$3:$A$38,Seznamy!$G$3:$G$38)</f>
        <v>126000</v>
      </c>
      <c r="F291" s="91">
        <f>LOOKUP(A291,Seznamy!$A$3:$A$38,Seznamy!$J$3:$J$38)</f>
        <v>60</v>
      </c>
      <c r="G291" s="91">
        <v>42</v>
      </c>
      <c r="H291" s="89">
        <f>LOOKUP(G291,Komplexní!$A$40:$A$82,Komplexní!$B$40:$B$82)</f>
        <v>0</v>
      </c>
      <c r="I291" s="92">
        <f t="array" ref="I291">SUM(IF((Komplexní!$A$3:$A$38=A291)*(Komplexní!$D$1:$AJ$1=G291),Komplexní!$D$3:$AJ$38))</f>
        <v>0</v>
      </c>
      <c r="J291" s="116" t="str">
        <f>IF(I291=0,"",I291)</f>
        <v/>
      </c>
      <c r="K291" s="93" t="str">
        <f>IF(I291=MIN($J$253:$J$302),1,"")</f>
        <v/>
      </c>
    </row>
    <row r="292" spans="1:11" hidden="1">
      <c r="A292" s="87">
        <v>6</v>
      </c>
      <c r="B292" s="88">
        <f>LOOKUP(A292,Seznamy!$A$3:$A$38,Seznamy!$B$3:$B$38)</f>
        <v>145015</v>
      </c>
      <c r="C292" s="89" t="str">
        <f>LOOKUP(A292,Seznamy!$A$3:$A$38,Seznamy!$C$3:$C$38)</f>
        <v>Náměšť nad Oslavou</v>
      </c>
      <c r="D292" s="90">
        <f>LOOKUP(A292,Seznamy!$A$3:$A$38,Seznamy!$F$3:$F$38)</f>
        <v>7903</v>
      </c>
      <c r="E292" s="90">
        <f>LOOKUP(A292,Seznamy!$A$3:$A$38,Seznamy!$G$3:$G$38)</f>
        <v>126000</v>
      </c>
      <c r="F292" s="91">
        <f>LOOKUP(A292,Seznamy!$A$3:$A$38,Seznamy!$J$3:$J$38)</f>
        <v>60</v>
      </c>
      <c r="G292" s="91">
        <v>43</v>
      </c>
      <c r="H292" s="89">
        <f>LOOKUP(G292,Komplexní!$A$40:$A$82,Komplexní!$B$40:$B$82)</f>
        <v>0</v>
      </c>
      <c r="I292" s="92">
        <f t="array" ref="I292">SUM(IF((Komplexní!$A$3:$A$38=A292)*(Komplexní!$D$1:$AJ$1=G292),Komplexní!$D$3:$AJ$38))</f>
        <v>0</v>
      </c>
      <c r="J292" s="116" t="str">
        <f>IF(I292=0,"",I292)</f>
        <v/>
      </c>
      <c r="K292" s="93" t="str">
        <f>IF(I292=MIN($J$253:$J$302),1,"")</f>
        <v/>
      </c>
    </row>
    <row r="293" spans="1:11" hidden="1">
      <c r="A293" s="87">
        <v>6</v>
      </c>
      <c r="B293" s="88">
        <f>LOOKUP(A293,Seznamy!$A$3:$A$38,Seznamy!$B$3:$B$38)</f>
        <v>145015</v>
      </c>
      <c r="C293" s="89" t="str">
        <f>LOOKUP(A293,Seznamy!$A$3:$A$38,Seznamy!$C$3:$C$38)</f>
        <v>Náměšť nad Oslavou</v>
      </c>
      <c r="D293" s="90">
        <f>LOOKUP(A293,Seznamy!$A$3:$A$38,Seznamy!$F$3:$F$38)</f>
        <v>7903</v>
      </c>
      <c r="E293" s="90">
        <f>LOOKUP(A293,Seznamy!$A$3:$A$38,Seznamy!$G$3:$G$38)</f>
        <v>126000</v>
      </c>
      <c r="F293" s="91">
        <f>LOOKUP(A293,Seznamy!$A$3:$A$38,Seznamy!$J$3:$J$38)</f>
        <v>60</v>
      </c>
      <c r="G293" s="91">
        <v>44</v>
      </c>
      <c r="H293" s="89">
        <f>LOOKUP(G293,Komplexní!$A$40:$A$82,Komplexní!$B$40:$B$82)</f>
        <v>0</v>
      </c>
      <c r="I293" s="92">
        <f t="array" ref="I293">SUM(IF((Komplexní!$A$3:$A$38=A293)*(Komplexní!$D$1:$AJ$1=G293),Komplexní!$D$3:$AJ$38))</f>
        <v>0</v>
      </c>
      <c r="J293" s="116" t="str">
        <f>IF(I293=0,"",I293)</f>
        <v/>
      </c>
      <c r="K293" s="93" t="str">
        <f>IF(I293=MIN($J$253:$J$302),1,"")</f>
        <v/>
      </c>
    </row>
    <row r="294" spans="1:11" hidden="1">
      <c r="A294" s="87">
        <v>6</v>
      </c>
      <c r="B294" s="88">
        <f>LOOKUP(A294,Seznamy!$A$3:$A$38,Seznamy!$B$3:$B$38)</f>
        <v>145015</v>
      </c>
      <c r="C294" s="89" t="str">
        <f>LOOKUP(A294,Seznamy!$A$3:$A$38,Seznamy!$C$3:$C$38)</f>
        <v>Náměšť nad Oslavou</v>
      </c>
      <c r="D294" s="90">
        <f>LOOKUP(A294,Seznamy!$A$3:$A$38,Seznamy!$F$3:$F$38)</f>
        <v>7903</v>
      </c>
      <c r="E294" s="90">
        <f>LOOKUP(A294,Seznamy!$A$3:$A$38,Seznamy!$G$3:$G$38)</f>
        <v>126000</v>
      </c>
      <c r="F294" s="91">
        <f>LOOKUP(A294,Seznamy!$A$3:$A$38,Seznamy!$J$3:$J$38)</f>
        <v>60</v>
      </c>
      <c r="G294" s="91">
        <v>45</v>
      </c>
      <c r="H294" s="89">
        <f>LOOKUP(G294,Komplexní!$A$40:$A$82,Komplexní!$B$40:$B$82)</f>
        <v>0</v>
      </c>
      <c r="I294" s="92">
        <f t="array" ref="I294">SUM(IF((Komplexní!$A$3:$A$38=A294)*(Komplexní!$D$1:$AJ$1=G294),Komplexní!$D$3:$AJ$38))</f>
        <v>0</v>
      </c>
      <c r="J294" s="116" t="str">
        <f>IF(I294=0,"",I294)</f>
        <v/>
      </c>
      <c r="K294" s="93" t="str">
        <f>IF(I294=MIN($J$253:$J$302),1,"")</f>
        <v/>
      </c>
    </row>
    <row r="295" spans="1:11" hidden="1">
      <c r="A295" s="87">
        <v>6</v>
      </c>
      <c r="B295" s="88">
        <f>LOOKUP(A295,Seznamy!$A$3:$A$38,Seznamy!$B$3:$B$38)</f>
        <v>145015</v>
      </c>
      <c r="C295" s="89" t="str">
        <f>LOOKUP(A295,Seznamy!$A$3:$A$38,Seznamy!$C$3:$C$38)</f>
        <v>Náměšť nad Oslavou</v>
      </c>
      <c r="D295" s="90">
        <f>LOOKUP(A295,Seznamy!$A$3:$A$38,Seznamy!$F$3:$F$38)</f>
        <v>7903</v>
      </c>
      <c r="E295" s="90">
        <f>LOOKUP(A295,Seznamy!$A$3:$A$38,Seznamy!$G$3:$G$38)</f>
        <v>126000</v>
      </c>
      <c r="F295" s="91">
        <f>LOOKUP(A295,Seznamy!$A$3:$A$38,Seznamy!$J$3:$J$38)</f>
        <v>60</v>
      </c>
      <c r="G295" s="91">
        <v>46</v>
      </c>
      <c r="H295" s="89">
        <f>LOOKUP(G295,Komplexní!$A$40:$A$82,Komplexní!$B$40:$B$82)</f>
        <v>0</v>
      </c>
      <c r="I295" s="92">
        <f t="array" ref="I295">SUM(IF((Komplexní!$A$3:$A$38=A295)*(Komplexní!$D$1:$AJ$1=G295),Komplexní!$D$3:$AJ$38))</f>
        <v>0</v>
      </c>
      <c r="J295" s="116" t="str">
        <f>IF(I295=0,"",I295)</f>
        <v/>
      </c>
      <c r="K295" s="93" t="str">
        <f>IF(I295=MIN($J$253:$J$302),1,"")</f>
        <v/>
      </c>
    </row>
    <row r="296" spans="1:11" hidden="1">
      <c r="A296" s="87">
        <v>6</v>
      </c>
      <c r="B296" s="88">
        <f>LOOKUP(A296,Seznamy!$A$3:$A$38,Seznamy!$B$3:$B$38)</f>
        <v>145015</v>
      </c>
      <c r="C296" s="89" t="str">
        <f>LOOKUP(A296,Seznamy!$A$3:$A$38,Seznamy!$C$3:$C$38)</f>
        <v>Náměšť nad Oslavou</v>
      </c>
      <c r="D296" s="90">
        <f>LOOKUP(A296,Seznamy!$A$3:$A$38,Seznamy!$F$3:$F$38)</f>
        <v>7903</v>
      </c>
      <c r="E296" s="90">
        <f>LOOKUP(A296,Seznamy!$A$3:$A$38,Seznamy!$G$3:$G$38)</f>
        <v>126000</v>
      </c>
      <c r="F296" s="91">
        <f>LOOKUP(A296,Seznamy!$A$3:$A$38,Seznamy!$J$3:$J$38)</f>
        <v>60</v>
      </c>
      <c r="G296" s="91">
        <v>47</v>
      </c>
      <c r="H296" s="89">
        <f>LOOKUP(G296,Komplexní!$A$40:$A$82,Komplexní!$B$40:$B$82)</f>
        <v>0</v>
      </c>
      <c r="I296" s="92">
        <f t="array" ref="I296">SUM(IF((Komplexní!$A$3:$A$38=A296)*(Komplexní!$D$1:$AJ$1=G296),Komplexní!$D$3:$AJ$38))</f>
        <v>0</v>
      </c>
      <c r="J296" s="116" t="str">
        <f>IF(I296=0,"",I296)</f>
        <v/>
      </c>
      <c r="K296" s="93" t="str">
        <f>IF(I296=MIN($J$253:$J$302),1,"")</f>
        <v/>
      </c>
    </row>
    <row r="297" spans="1:11" hidden="1">
      <c r="A297" s="87">
        <v>6</v>
      </c>
      <c r="B297" s="88">
        <f>LOOKUP(A297,Seznamy!$A$3:$A$38,Seznamy!$B$3:$B$38)</f>
        <v>145015</v>
      </c>
      <c r="C297" s="89" t="str">
        <f>LOOKUP(A297,Seznamy!$A$3:$A$38,Seznamy!$C$3:$C$38)</f>
        <v>Náměšť nad Oslavou</v>
      </c>
      <c r="D297" s="90">
        <f>LOOKUP(A297,Seznamy!$A$3:$A$38,Seznamy!$F$3:$F$38)</f>
        <v>7903</v>
      </c>
      <c r="E297" s="90">
        <f>LOOKUP(A297,Seznamy!$A$3:$A$38,Seznamy!$G$3:$G$38)</f>
        <v>126000</v>
      </c>
      <c r="F297" s="91">
        <f>LOOKUP(A297,Seznamy!$A$3:$A$38,Seznamy!$J$3:$J$38)</f>
        <v>60</v>
      </c>
      <c r="G297" s="91">
        <v>48</v>
      </c>
      <c r="H297" s="89">
        <f>LOOKUP(G297,Komplexní!$A$40:$A$82,Komplexní!$B$40:$B$82)</f>
        <v>0</v>
      </c>
      <c r="I297" s="92">
        <f t="array" ref="I297">SUM(IF((Komplexní!$A$3:$A$38=A297)*(Komplexní!$D$1:$AJ$1=G297),Komplexní!$D$3:$AJ$38))</f>
        <v>0</v>
      </c>
      <c r="J297" s="116" t="str">
        <f>IF(I297=0,"",I297)</f>
        <v/>
      </c>
      <c r="K297" s="93" t="str">
        <f>IF(I297=MIN($J$253:$J$302),1,"")</f>
        <v/>
      </c>
    </row>
    <row r="298" spans="1:11" hidden="1">
      <c r="A298" s="87">
        <v>6</v>
      </c>
      <c r="B298" s="88">
        <f>LOOKUP(A298,Seznamy!$A$3:$A$38,Seznamy!$B$3:$B$38)</f>
        <v>145015</v>
      </c>
      <c r="C298" s="89" t="str">
        <f>LOOKUP(A298,Seznamy!$A$3:$A$38,Seznamy!$C$3:$C$38)</f>
        <v>Náměšť nad Oslavou</v>
      </c>
      <c r="D298" s="90">
        <f>LOOKUP(A298,Seznamy!$A$3:$A$38,Seznamy!$F$3:$F$38)</f>
        <v>7903</v>
      </c>
      <c r="E298" s="90">
        <f>LOOKUP(A298,Seznamy!$A$3:$A$38,Seznamy!$G$3:$G$38)</f>
        <v>126000</v>
      </c>
      <c r="F298" s="91">
        <f>LOOKUP(A298,Seznamy!$A$3:$A$38,Seznamy!$J$3:$J$38)</f>
        <v>60</v>
      </c>
      <c r="G298" s="91">
        <v>49</v>
      </c>
      <c r="H298" s="89">
        <f>LOOKUP(G298,Komplexní!$A$40:$A$82,Komplexní!$B$40:$B$82)</f>
        <v>0</v>
      </c>
      <c r="I298" s="92">
        <f t="array" ref="I298">SUM(IF((Komplexní!$A$3:$A$38=A298)*(Komplexní!$D$1:$AJ$1=G298),Komplexní!$D$3:$AJ$38))</f>
        <v>0</v>
      </c>
      <c r="J298" s="116" t="str">
        <f>IF(I298=0,"",I298)</f>
        <v/>
      </c>
      <c r="K298" s="93" t="str">
        <f>IF(I298=MIN($J$253:$J$302),1,"")</f>
        <v/>
      </c>
    </row>
    <row r="299" spans="1:11" hidden="1">
      <c r="A299" s="87">
        <v>6</v>
      </c>
      <c r="B299" s="88">
        <f>LOOKUP(A299,Seznamy!$A$3:$A$38,Seznamy!$B$3:$B$38)</f>
        <v>145015</v>
      </c>
      <c r="C299" s="89" t="str">
        <f>LOOKUP(A299,Seznamy!$A$3:$A$38,Seznamy!$C$3:$C$38)</f>
        <v>Náměšť nad Oslavou</v>
      </c>
      <c r="D299" s="90">
        <f>LOOKUP(A299,Seznamy!$A$3:$A$38,Seznamy!$F$3:$F$38)</f>
        <v>7903</v>
      </c>
      <c r="E299" s="90">
        <f>LOOKUP(A299,Seznamy!$A$3:$A$38,Seznamy!$G$3:$G$38)</f>
        <v>126000</v>
      </c>
      <c r="F299" s="91">
        <f>LOOKUP(A299,Seznamy!$A$3:$A$38,Seznamy!$J$3:$J$38)</f>
        <v>60</v>
      </c>
      <c r="G299" s="91">
        <v>50</v>
      </c>
      <c r="H299" s="89">
        <f>LOOKUP(G299,Komplexní!$A$40:$A$82,Komplexní!$B$40:$B$82)</f>
        <v>0</v>
      </c>
      <c r="I299" s="92">
        <f t="array" ref="I299">SUM(IF((Komplexní!$A$3:$A$38=A299)*(Komplexní!$D$1:$AJ$1=G299),Komplexní!$D$3:$AJ$38))</f>
        <v>0</v>
      </c>
      <c r="J299" s="116" t="str">
        <f>IF(I299=0,"",I299)</f>
        <v/>
      </c>
      <c r="K299" s="93" t="str">
        <f>IF(I299=MIN($J$253:$J$302),1,"")</f>
        <v/>
      </c>
    </row>
    <row r="300" spans="1:11" hidden="1">
      <c r="A300" s="87">
        <v>6</v>
      </c>
      <c r="B300" s="88">
        <f>LOOKUP(A300,Seznamy!$A$3:$A$38,Seznamy!$B$3:$B$38)</f>
        <v>145015</v>
      </c>
      <c r="C300" s="89" t="str">
        <f>LOOKUP(A300,Seznamy!$A$3:$A$38,Seznamy!$C$3:$C$38)</f>
        <v>Náměšť nad Oslavou</v>
      </c>
      <c r="D300" s="90">
        <f>LOOKUP(A300,Seznamy!$A$3:$A$38,Seznamy!$F$3:$F$38)</f>
        <v>7903</v>
      </c>
      <c r="E300" s="90">
        <f>LOOKUP(A300,Seznamy!$A$3:$A$38,Seznamy!$G$3:$G$38)</f>
        <v>126000</v>
      </c>
      <c r="F300" s="91">
        <f>LOOKUP(A300,Seznamy!$A$3:$A$38,Seznamy!$J$3:$J$38)</f>
        <v>60</v>
      </c>
      <c r="G300" s="91">
        <v>27</v>
      </c>
      <c r="H300" s="89">
        <f>LOOKUP(G300,Komplexní!$A$40:$A$82,Komplexní!$B$40:$B$82)</f>
        <v>0</v>
      </c>
      <c r="I300" s="92">
        <f t="array" ref="I300">SUM(IF((Komplexní!$A$3:$A$38=A300)*(Komplexní!$D$1:$AJ$1=G300),Komplexní!$D$3:$AJ$38))</f>
        <v>0</v>
      </c>
      <c r="J300" s="116" t="str">
        <f>IF(I300=0,"",I300)</f>
        <v/>
      </c>
      <c r="K300" s="93" t="str">
        <f>IF(I300=MIN($J$253:$J$302),1,"")</f>
        <v/>
      </c>
    </row>
    <row r="301" spans="1:11">
      <c r="A301" s="87">
        <v>6</v>
      </c>
      <c r="B301" s="88">
        <f>LOOKUP(A301,Seznamy!$A$3:$A$38,Seznamy!$B$3:$B$38)</f>
        <v>145015</v>
      </c>
      <c r="C301" s="89" t="str">
        <f>LOOKUP(A301,Seznamy!$A$3:$A$38,Seznamy!$C$3:$C$38)</f>
        <v>Náměšť nad Oslavou</v>
      </c>
      <c r="D301" s="90">
        <f>LOOKUP(A301,Seznamy!$A$3:$A$38,Seznamy!$F$3:$F$38)</f>
        <v>7903</v>
      </c>
      <c r="E301" s="90">
        <f>LOOKUP(A301,Seznamy!$A$3:$A$38,Seznamy!$G$3:$G$38)</f>
        <v>126000</v>
      </c>
      <c r="F301" s="91">
        <f>LOOKUP(A301,Seznamy!$A$3:$A$38,Seznamy!$J$3:$J$38)</f>
        <v>60</v>
      </c>
      <c r="G301" s="91">
        <v>10</v>
      </c>
      <c r="H301" s="89" t="str">
        <f>LOOKUP(G301,Komplexní!$A$40:$A$82,Komplexní!$B$40:$B$82)</f>
        <v>Stora Enso Wood Products Ždírec s.r.o.</v>
      </c>
      <c r="I301" s="92">
        <f t="array" ref="I301">SUM(IF((Komplexní!$A$3:$A$38=A301)*(Komplexní!$D$1:$AJ$1=G301),Komplexní!$D$3:$AJ$38))</f>
        <v>2972341</v>
      </c>
      <c r="J301" s="116">
        <f>IF(I301=0,"",I301)</f>
        <v>2972341</v>
      </c>
      <c r="K301" s="93" t="str">
        <f>IF(I301=MIN($J$253:$J$302),1,"")</f>
        <v/>
      </c>
    </row>
    <row r="302" spans="1:11">
      <c r="A302" s="87">
        <v>6</v>
      </c>
      <c r="B302" s="88">
        <f>LOOKUP(A302,Seznamy!$A$3:$A$38,Seznamy!$B$3:$B$38)</f>
        <v>145015</v>
      </c>
      <c r="C302" s="89" t="str">
        <f>LOOKUP(A302,Seznamy!$A$3:$A$38,Seznamy!$C$3:$C$38)</f>
        <v>Náměšť nad Oslavou</v>
      </c>
      <c r="D302" s="90">
        <f>LOOKUP(A302,Seznamy!$A$3:$A$38,Seznamy!$F$3:$F$38)</f>
        <v>7903</v>
      </c>
      <c r="E302" s="90">
        <f>LOOKUP(A302,Seznamy!$A$3:$A$38,Seznamy!$G$3:$G$38)</f>
        <v>126000</v>
      </c>
      <c r="F302" s="91">
        <f>LOOKUP(A302,Seznamy!$A$3:$A$38,Seznamy!$J$3:$J$38)</f>
        <v>60</v>
      </c>
      <c r="G302" s="91">
        <v>11</v>
      </c>
      <c r="H302" s="89" t="str">
        <f>LOOKUP(G302,Komplexní!$A$40:$A$82,Komplexní!$B$40:$B$82)</f>
        <v>UNILES a.s.</v>
      </c>
      <c r="I302" s="92">
        <f t="array" ref="I302">SUM(IF((Komplexní!$A$3:$A$38=A302)*(Komplexní!$D$1:$AJ$1=G302),Komplexní!$D$3:$AJ$38))</f>
        <v>25779505</v>
      </c>
      <c r="J302" s="116">
        <f>IF(I302=0,"",I302)</f>
        <v>25779505</v>
      </c>
      <c r="K302" s="93" t="str">
        <f>IF(I302=MIN($J$253:$J$302),1,"")</f>
        <v/>
      </c>
    </row>
    <row r="303" spans="1:11" hidden="1">
      <c r="A303" s="53">
        <v>7</v>
      </c>
      <c r="B303" s="54">
        <f>LOOKUP(A303,Seznamy!$A$3:$A$38,Seznamy!$B$3:$B$38)</f>
        <v>145017</v>
      </c>
      <c r="C303" s="55" t="str">
        <f>LOOKUP(A303,Seznamy!$A$3:$A$38,Seznamy!$C$3:$C$38)</f>
        <v>Rosice</v>
      </c>
      <c r="D303" s="56">
        <f>LOOKUP(A303,Seznamy!$A$3:$A$38,Seznamy!$F$3:$F$38)</f>
        <v>5024</v>
      </c>
      <c r="E303" s="56">
        <f>LOOKUP(A303,Seznamy!$A$3:$A$38,Seznamy!$G$3:$G$38)</f>
        <v>79800</v>
      </c>
      <c r="F303" s="57">
        <f>LOOKUP(A303,Seznamy!$A$3:$A$38,Seznamy!$J$3:$J$38)</f>
        <v>60</v>
      </c>
      <c r="G303" s="57">
        <v>1</v>
      </c>
      <c r="H303" s="55" t="str">
        <f>LOOKUP(G303,Komplexní!$A$40:$A$82,Komplexní!$B$40:$B$82)</f>
        <v>KAISER s.r.o.</v>
      </c>
      <c r="I303" s="58">
        <f t="array" ref="I303">SUM(IF((Komplexní!$A$3:$A$38=A303)*(Komplexní!$D$1:$AJ$1=G303),Komplexní!$D$3:$AJ$38))</f>
        <v>0</v>
      </c>
      <c r="J303" s="115" t="str">
        <f>IF(I303=0,"",I303)</f>
        <v/>
      </c>
      <c r="K303" s="59" t="str">
        <f>IF(I303=MIN($J$303:$J$352),1,"")</f>
        <v/>
      </c>
    </row>
    <row r="304" spans="1:11" hidden="1">
      <c r="A304" s="53">
        <v>7</v>
      </c>
      <c r="B304" s="54">
        <f>LOOKUP(A304,Seznamy!$A$3:$A$38,Seznamy!$B$3:$B$38)</f>
        <v>145017</v>
      </c>
      <c r="C304" s="55" t="str">
        <f>LOOKUP(A304,Seznamy!$A$3:$A$38,Seznamy!$C$3:$C$38)</f>
        <v>Rosice</v>
      </c>
      <c r="D304" s="56">
        <f>LOOKUP(A304,Seznamy!$A$3:$A$38,Seznamy!$F$3:$F$38)</f>
        <v>5024</v>
      </c>
      <c r="E304" s="56">
        <f>LOOKUP(A304,Seznamy!$A$3:$A$38,Seznamy!$G$3:$G$38)</f>
        <v>79800</v>
      </c>
      <c r="F304" s="57">
        <f>LOOKUP(A304,Seznamy!$A$3:$A$38,Seznamy!$J$3:$J$38)</f>
        <v>60</v>
      </c>
      <c r="G304" s="57">
        <v>2</v>
      </c>
      <c r="H304" s="55" t="str">
        <f>LOOKUP(G304,Komplexní!$A$40:$A$82,Komplexní!$B$40:$B$82)</f>
        <v>Lesní společnost Přimda, a.s.</v>
      </c>
      <c r="I304" s="58">
        <f t="array" ref="I304">SUM(IF((Komplexní!$A$3:$A$38=A304)*(Komplexní!$D$1:$AJ$1=G304),Komplexní!$D$3:$AJ$38))</f>
        <v>0</v>
      </c>
      <c r="J304" s="115" t="str">
        <f>IF(I304=0,"",I304)</f>
        <v/>
      </c>
      <c r="K304" s="59" t="str">
        <f>IF(I304=MIN($J$303:$J$352),1,"")</f>
        <v/>
      </c>
    </row>
    <row r="305" spans="1:11" hidden="1">
      <c r="A305" s="53">
        <v>7</v>
      </c>
      <c r="B305" s="54">
        <f>LOOKUP(A305,Seznamy!$A$3:$A$38,Seznamy!$B$3:$B$38)</f>
        <v>145017</v>
      </c>
      <c r="C305" s="55" t="str">
        <f>LOOKUP(A305,Seznamy!$A$3:$A$38,Seznamy!$C$3:$C$38)</f>
        <v>Rosice</v>
      </c>
      <c r="D305" s="56">
        <f>LOOKUP(A305,Seznamy!$A$3:$A$38,Seznamy!$F$3:$F$38)</f>
        <v>5024</v>
      </c>
      <c r="E305" s="56">
        <f>LOOKUP(A305,Seznamy!$A$3:$A$38,Seznamy!$G$3:$G$38)</f>
        <v>79800</v>
      </c>
      <c r="F305" s="57">
        <f>LOOKUP(A305,Seznamy!$A$3:$A$38,Seznamy!$J$3:$J$38)</f>
        <v>60</v>
      </c>
      <c r="G305" s="57">
        <v>3</v>
      </c>
      <c r="H305" s="55" t="str">
        <f>LOOKUP(G305,Komplexní!$A$40:$A$82,Komplexní!$B$40:$B$82)</f>
        <v>ACLESIA, spol. s r.o.</v>
      </c>
      <c r="I305" s="58">
        <f t="array" ref="I305">SUM(IF((Komplexní!$A$3:$A$38=A305)*(Komplexní!$D$1:$AJ$1=G305),Komplexní!$D$3:$AJ$38))</f>
        <v>0</v>
      </c>
      <c r="J305" s="115" t="str">
        <f>IF(I305=0,"",I305)</f>
        <v/>
      </c>
      <c r="K305" s="59" t="str">
        <f>IF(I305=MIN($J$303:$J$352),1,"")</f>
        <v/>
      </c>
    </row>
    <row r="306" spans="1:11" hidden="1">
      <c r="A306" s="53">
        <v>7</v>
      </c>
      <c r="B306" s="54">
        <f>LOOKUP(A306,Seznamy!$A$3:$A$38,Seznamy!$B$3:$B$38)</f>
        <v>145017</v>
      </c>
      <c r="C306" s="55" t="str">
        <f>LOOKUP(A306,Seznamy!$A$3:$A$38,Seznamy!$C$3:$C$38)</f>
        <v>Rosice</v>
      </c>
      <c r="D306" s="56">
        <f>LOOKUP(A306,Seznamy!$A$3:$A$38,Seznamy!$F$3:$F$38)</f>
        <v>5024</v>
      </c>
      <c r="E306" s="56">
        <f>LOOKUP(A306,Seznamy!$A$3:$A$38,Seznamy!$G$3:$G$38)</f>
        <v>79800</v>
      </c>
      <c r="F306" s="57">
        <f>LOOKUP(A306,Seznamy!$A$3:$A$38,Seznamy!$J$3:$J$38)</f>
        <v>60</v>
      </c>
      <c r="G306" s="57">
        <v>4</v>
      </c>
      <c r="H306" s="55" t="str">
        <f>LOOKUP(G306,Komplexní!$A$40:$A$82,Komplexní!$B$40:$B$82)</f>
        <v>LST a.s.</v>
      </c>
      <c r="I306" s="58">
        <f t="array" ref="I306">SUM(IF((Komplexní!$A$3:$A$38=A306)*(Komplexní!$D$1:$AJ$1=G306),Komplexní!$D$3:$AJ$38))</f>
        <v>0</v>
      </c>
      <c r="J306" s="115" t="str">
        <f>IF(I306=0,"",I306)</f>
        <v/>
      </c>
      <c r="K306" s="59" t="str">
        <f>IF(I306=MIN($J$303:$J$352),1,"")</f>
        <v/>
      </c>
    </row>
    <row r="307" spans="1:11" hidden="1">
      <c r="A307" s="53">
        <v>7</v>
      </c>
      <c r="B307" s="54">
        <f>LOOKUP(A307,Seznamy!$A$3:$A$38,Seznamy!$B$3:$B$38)</f>
        <v>145017</v>
      </c>
      <c r="C307" s="55" t="str">
        <f>LOOKUP(A307,Seznamy!$A$3:$A$38,Seznamy!$C$3:$C$38)</f>
        <v>Rosice</v>
      </c>
      <c r="D307" s="56">
        <f>LOOKUP(A307,Seznamy!$A$3:$A$38,Seznamy!$F$3:$F$38)</f>
        <v>5024</v>
      </c>
      <c r="E307" s="56">
        <f>LOOKUP(A307,Seznamy!$A$3:$A$38,Seznamy!$G$3:$G$38)</f>
        <v>79800</v>
      </c>
      <c r="F307" s="57">
        <f>LOOKUP(A307,Seznamy!$A$3:$A$38,Seznamy!$J$3:$J$38)</f>
        <v>60</v>
      </c>
      <c r="G307" s="57">
        <v>5</v>
      </c>
      <c r="H307" s="55" t="str">
        <f>LOOKUP(G307,Komplexní!$A$40:$A$82,Komplexní!$B$40:$B$82)</f>
        <v>T.E.P. HOLZ, s.r.o.</v>
      </c>
      <c r="I307" s="58">
        <f t="array" ref="I307">SUM(IF((Komplexní!$A$3:$A$38=A307)*(Komplexní!$D$1:$AJ$1=G307),Komplexní!$D$3:$AJ$38))</f>
        <v>0</v>
      </c>
      <c r="J307" s="115" t="str">
        <f>IF(I307=0,"",I307)</f>
        <v/>
      </c>
      <c r="K307" s="59" t="str">
        <f>IF(I307=MIN($J$303:$J$352),1,"")</f>
        <v/>
      </c>
    </row>
    <row r="308" spans="1:11" hidden="1">
      <c r="A308" s="53">
        <v>7</v>
      </c>
      <c r="B308" s="54">
        <f>LOOKUP(A308,Seznamy!$A$3:$A$38,Seznamy!$B$3:$B$38)</f>
        <v>145017</v>
      </c>
      <c r="C308" s="55" t="str">
        <f>LOOKUP(A308,Seznamy!$A$3:$A$38,Seznamy!$C$3:$C$38)</f>
        <v>Rosice</v>
      </c>
      <c r="D308" s="56">
        <f>LOOKUP(A308,Seznamy!$A$3:$A$38,Seznamy!$F$3:$F$38)</f>
        <v>5024</v>
      </c>
      <c r="E308" s="56">
        <f>LOOKUP(A308,Seznamy!$A$3:$A$38,Seznamy!$G$3:$G$38)</f>
        <v>79800</v>
      </c>
      <c r="F308" s="57">
        <f>LOOKUP(A308,Seznamy!$A$3:$A$38,Seznamy!$J$3:$J$38)</f>
        <v>60</v>
      </c>
      <c r="G308" s="57">
        <v>6</v>
      </c>
      <c r="H308" s="55" t="str">
        <f>LOOKUP(G308,Komplexní!$A$40:$A$82,Komplexní!$B$40:$B$82)</f>
        <v>Petra spol. s r.o.</v>
      </c>
      <c r="I308" s="58">
        <f t="array" ref="I308">SUM(IF((Komplexní!$A$3:$A$38=A308)*(Komplexní!$D$1:$AJ$1=G308),Komplexní!$D$3:$AJ$38))</f>
        <v>0</v>
      </c>
      <c r="J308" s="115" t="str">
        <f>IF(I308=0,"",I308)</f>
        <v/>
      </c>
      <c r="K308" s="59" t="str">
        <f>IF(I308=MIN($J$303:$J$352),1,"")</f>
        <v/>
      </c>
    </row>
    <row r="309" spans="1:11" hidden="1">
      <c r="A309" s="53">
        <v>7</v>
      </c>
      <c r="B309" s="54">
        <f>LOOKUP(A309,Seznamy!$A$3:$A$38,Seznamy!$B$3:$B$38)</f>
        <v>145017</v>
      </c>
      <c r="C309" s="55" t="str">
        <f>LOOKUP(A309,Seznamy!$A$3:$A$38,Seznamy!$C$3:$C$38)</f>
        <v>Rosice</v>
      </c>
      <c r="D309" s="56">
        <f>LOOKUP(A309,Seznamy!$A$3:$A$38,Seznamy!$F$3:$F$38)</f>
        <v>5024</v>
      </c>
      <c r="E309" s="56">
        <f>LOOKUP(A309,Seznamy!$A$3:$A$38,Seznamy!$G$3:$G$38)</f>
        <v>79800</v>
      </c>
      <c r="F309" s="57">
        <f>LOOKUP(A309,Seznamy!$A$3:$A$38,Seznamy!$J$3:$J$38)</f>
        <v>60</v>
      </c>
      <c r="G309" s="57">
        <v>7</v>
      </c>
      <c r="H309" s="55" t="str">
        <f>LOOKUP(G309,Komplexní!$A$40:$A$82,Komplexní!$B$40:$B$82)</f>
        <v>Sušická lesní a obchodní s.r.o.</v>
      </c>
      <c r="I309" s="58">
        <f t="array" ref="I309">SUM(IF((Komplexní!$A$3:$A$38=A309)*(Komplexní!$D$1:$AJ$1=G309),Komplexní!$D$3:$AJ$38))</f>
        <v>0</v>
      </c>
      <c r="J309" s="115" t="str">
        <f>IF(I309=0,"",I309)</f>
        <v/>
      </c>
      <c r="K309" s="59" t="str">
        <f>IF(I309=MIN($J$303:$J$352),1,"")</f>
        <v/>
      </c>
    </row>
    <row r="310" spans="1:11" hidden="1">
      <c r="A310" s="53">
        <v>7</v>
      </c>
      <c r="B310" s="54">
        <f>LOOKUP(A310,Seznamy!$A$3:$A$38,Seznamy!$B$3:$B$38)</f>
        <v>145017</v>
      </c>
      <c r="C310" s="55" t="str">
        <f>LOOKUP(A310,Seznamy!$A$3:$A$38,Seznamy!$C$3:$C$38)</f>
        <v>Rosice</v>
      </c>
      <c r="D310" s="56">
        <f>LOOKUP(A310,Seznamy!$A$3:$A$38,Seznamy!$F$3:$F$38)</f>
        <v>5024</v>
      </c>
      <c r="E310" s="56">
        <f>LOOKUP(A310,Seznamy!$A$3:$A$38,Seznamy!$G$3:$G$38)</f>
        <v>79800</v>
      </c>
      <c r="F310" s="57">
        <f>LOOKUP(A310,Seznamy!$A$3:$A$38,Seznamy!$J$3:$J$38)</f>
        <v>60</v>
      </c>
      <c r="G310" s="57">
        <v>8</v>
      </c>
      <c r="H310" s="55" t="str">
        <f>LOOKUP(G310,Komplexní!$A$40:$A$82,Komplexní!$B$40:$B$82)</f>
        <v>ARBOLES s.r.o.</v>
      </c>
      <c r="I310" s="58">
        <f t="array" ref="I310">SUM(IF((Komplexní!$A$3:$A$38=A310)*(Komplexní!$D$1:$AJ$1=G310),Komplexní!$D$3:$AJ$38))</f>
        <v>0</v>
      </c>
      <c r="J310" s="115" t="str">
        <f>IF(I310=0,"",I310)</f>
        <v/>
      </c>
      <c r="K310" s="59" t="str">
        <f>IF(I310=MIN($J$303:$J$352),1,"")</f>
        <v/>
      </c>
    </row>
    <row r="311" spans="1:11" hidden="1">
      <c r="A311" s="53">
        <v>7</v>
      </c>
      <c r="B311" s="54">
        <f>LOOKUP(A311,Seznamy!$A$3:$A$38,Seznamy!$B$3:$B$38)</f>
        <v>145017</v>
      </c>
      <c r="C311" s="55" t="str">
        <f>LOOKUP(A311,Seznamy!$A$3:$A$38,Seznamy!$C$3:$C$38)</f>
        <v>Rosice</v>
      </c>
      <c r="D311" s="56">
        <f>LOOKUP(A311,Seznamy!$A$3:$A$38,Seznamy!$F$3:$F$38)</f>
        <v>5024</v>
      </c>
      <c r="E311" s="56">
        <f>LOOKUP(A311,Seznamy!$A$3:$A$38,Seznamy!$G$3:$G$38)</f>
        <v>79800</v>
      </c>
      <c r="F311" s="57">
        <f>LOOKUP(A311,Seznamy!$A$3:$A$38,Seznamy!$J$3:$J$38)</f>
        <v>60</v>
      </c>
      <c r="G311" s="57">
        <v>9</v>
      </c>
      <c r="H311" s="55" t="str">
        <f>LOOKUP(G311,Komplexní!$A$40:$A$82,Komplexní!$B$40:$B$82)</f>
        <v>Stora Enso Wood Products Planá s.r.o.</v>
      </c>
      <c r="I311" s="58">
        <f t="array" ref="I311">SUM(IF((Komplexní!$A$3:$A$38=A311)*(Komplexní!$D$1:$AJ$1=G311),Komplexní!$D$3:$AJ$38))</f>
        <v>0</v>
      </c>
      <c r="J311" s="115" t="str">
        <f>IF(I311=0,"",I311)</f>
        <v/>
      </c>
      <c r="K311" s="59" t="str">
        <f>IF(I311=MIN($J$303:$J$352),1,"")</f>
        <v/>
      </c>
    </row>
    <row r="312" spans="1:11" hidden="1">
      <c r="A312" s="53">
        <v>7</v>
      </c>
      <c r="B312" s="54">
        <f>LOOKUP(A312,Seznamy!$A$3:$A$38,Seznamy!$B$3:$B$38)</f>
        <v>145017</v>
      </c>
      <c r="C312" s="55" t="str">
        <f>LOOKUP(A312,Seznamy!$A$3:$A$38,Seznamy!$C$3:$C$38)</f>
        <v>Rosice</v>
      </c>
      <c r="D312" s="56">
        <f>LOOKUP(A312,Seznamy!$A$3:$A$38,Seznamy!$F$3:$F$38)</f>
        <v>5024</v>
      </c>
      <c r="E312" s="56">
        <f>LOOKUP(A312,Seznamy!$A$3:$A$38,Seznamy!$G$3:$G$38)</f>
        <v>79800</v>
      </c>
      <c r="F312" s="57">
        <f>LOOKUP(A312,Seznamy!$A$3:$A$38,Seznamy!$J$3:$J$38)</f>
        <v>60</v>
      </c>
      <c r="G312" s="57">
        <v>10</v>
      </c>
      <c r="H312" s="55" t="str">
        <f>LOOKUP(G312,Komplexní!$A$40:$A$82,Komplexní!$B$40:$B$82)</f>
        <v>Stora Enso Wood Products Ždírec s.r.o.</v>
      </c>
      <c r="I312" s="58">
        <f t="array" ref="I312">SUM(IF((Komplexní!$A$3:$A$38=A312)*(Komplexní!$D$1:$AJ$1=G312),Komplexní!$D$3:$AJ$38))</f>
        <v>0</v>
      </c>
      <c r="J312" s="115" t="str">
        <f>IF(I312=0,"",I312)</f>
        <v/>
      </c>
      <c r="K312" s="59" t="str">
        <f>IF(I312=MIN($J$303:$J$352),1,"")</f>
        <v/>
      </c>
    </row>
    <row r="313" spans="1:11" hidden="1">
      <c r="A313" s="53">
        <v>7</v>
      </c>
      <c r="B313" s="54">
        <f>LOOKUP(A313,Seznamy!$A$3:$A$38,Seznamy!$B$3:$B$38)</f>
        <v>145017</v>
      </c>
      <c r="C313" s="55" t="str">
        <f>LOOKUP(A313,Seznamy!$A$3:$A$38,Seznamy!$C$3:$C$38)</f>
        <v>Rosice</v>
      </c>
      <c r="D313" s="56">
        <f>LOOKUP(A313,Seznamy!$A$3:$A$38,Seznamy!$F$3:$F$38)</f>
        <v>5024</v>
      </c>
      <c r="E313" s="56">
        <f>LOOKUP(A313,Seznamy!$A$3:$A$38,Seznamy!$G$3:$G$38)</f>
        <v>79800</v>
      </c>
      <c r="F313" s="57">
        <f>LOOKUP(A313,Seznamy!$A$3:$A$38,Seznamy!$J$3:$J$38)</f>
        <v>60</v>
      </c>
      <c r="G313" s="57">
        <v>12</v>
      </c>
      <c r="H313" s="55" t="str">
        <f>LOOKUP(G313,Komplexní!$A$40:$A$82,Komplexní!$B$40:$B$82)</f>
        <v>Jihozápadní dřevařská a.s.</v>
      </c>
      <c r="I313" s="58">
        <f t="array" ref="I313">SUM(IF((Komplexní!$A$3:$A$38=A313)*(Komplexní!$D$1:$AJ$1=G313),Komplexní!$D$3:$AJ$38))</f>
        <v>0</v>
      </c>
      <c r="J313" s="115" t="str">
        <f>IF(I313=0,"",I313)</f>
        <v/>
      </c>
      <c r="K313" s="59" t="str">
        <f>IF(I313=MIN($J$303:$J$352),1,"")</f>
        <v/>
      </c>
    </row>
    <row r="314" spans="1:11" hidden="1">
      <c r="A314" s="53">
        <v>7</v>
      </c>
      <c r="B314" s="54">
        <f>LOOKUP(A314,Seznamy!$A$3:$A$38,Seznamy!$B$3:$B$38)</f>
        <v>145017</v>
      </c>
      <c r="C314" s="55" t="str">
        <f>LOOKUP(A314,Seznamy!$A$3:$A$38,Seznamy!$C$3:$C$38)</f>
        <v>Rosice</v>
      </c>
      <c r="D314" s="56">
        <f>LOOKUP(A314,Seznamy!$A$3:$A$38,Seznamy!$F$3:$F$38)</f>
        <v>5024</v>
      </c>
      <c r="E314" s="56">
        <f>LOOKUP(A314,Seznamy!$A$3:$A$38,Seznamy!$G$3:$G$38)</f>
        <v>79800</v>
      </c>
      <c r="F314" s="57">
        <f>LOOKUP(A314,Seznamy!$A$3:$A$38,Seznamy!$J$3:$J$38)</f>
        <v>60</v>
      </c>
      <c r="G314" s="57">
        <v>13</v>
      </c>
      <c r="H314" s="55" t="str">
        <f>LOOKUP(G314,Komplexní!$A$40:$A$82,Komplexní!$B$40:$B$82)</f>
        <v>LDF Rožnov a.s.</v>
      </c>
      <c r="I314" s="58">
        <f t="array" ref="I314">SUM(IF((Komplexní!$A$3:$A$38=A314)*(Komplexní!$D$1:$AJ$1=G314),Komplexní!$D$3:$AJ$38))</f>
        <v>0</v>
      </c>
      <c r="J314" s="115" t="str">
        <f>IF(I314=0,"",I314)</f>
        <v/>
      </c>
      <c r="K314" s="59" t="str">
        <f>IF(I314=MIN($J$303:$J$352),1,"")</f>
        <v/>
      </c>
    </row>
    <row r="315" spans="1:11" hidden="1">
      <c r="A315" s="53">
        <v>7</v>
      </c>
      <c r="B315" s="54">
        <f>LOOKUP(A315,Seznamy!$A$3:$A$38,Seznamy!$B$3:$B$38)</f>
        <v>145017</v>
      </c>
      <c r="C315" s="55" t="str">
        <f>LOOKUP(A315,Seznamy!$A$3:$A$38,Seznamy!$C$3:$C$38)</f>
        <v>Rosice</v>
      </c>
      <c r="D315" s="56">
        <f>LOOKUP(A315,Seznamy!$A$3:$A$38,Seznamy!$F$3:$F$38)</f>
        <v>5024</v>
      </c>
      <c r="E315" s="56">
        <f>LOOKUP(A315,Seznamy!$A$3:$A$38,Seznamy!$G$3:$G$38)</f>
        <v>79800</v>
      </c>
      <c r="F315" s="57">
        <f>LOOKUP(A315,Seznamy!$A$3:$A$38,Seznamy!$J$3:$J$38)</f>
        <v>60</v>
      </c>
      <c r="G315" s="57">
        <v>14</v>
      </c>
      <c r="H315" s="55" t="str">
        <f>LOOKUP(G315,Komplexní!$A$40:$A$82,Komplexní!$B$40:$B$82)</f>
        <v>Kloboucká lesní s.r.o.</v>
      </c>
      <c r="I315" s="58">
        <f t="array" ref="I315">SUM(IF((Komplexní!$A$3:$A$38=A315)*(Komplexní!$D$1:$AJ$1=G315),Komplexní!$D$3:$AJ$38))</f>
        <v>0</v>
      </c>
      <c r="J315" s="115" t="str">
        <f>IF(I315=0,"",I315)</f>
        <v/>
      </c>
      <c r="K315" s="59" t="str">
        <f>IF(I315=MIN($J$303:$J$352),1,"")</f>
        <v/>
      </c>
    </row>
    <row r="316" spans="1:11" hidden="1">
      <c r="A316" s="53">
        <v>7</v>
      </c>
      <c r="B316" s="54">
        <f>LOOKUP(A316,Seznamy!$A$3:$A$38,Seznamy!$B$3:$B$38)</f>
        <v>145017</v>
      </c>
      <c r="C316" s="55" t="str">
        <f>LOOKUP(A316,Seznamy!$A$3:$A$38,Seznamy!$C$3:$C$38)</f>
        <v>Rosice</v>
      </c>
      <c r="D316" s="56">
        <f>LOOKUP(A316,Seznamy!$A$3:$A$38,Seznamy!$F$3:$F$38)</f>
        <v>5024</v>
      </c>
      <c r="E316" s="56">
        <f>LOOKUP(A316,Seznamy!$A$3:$A$38,Seznamy!$G$3:$G$38)</f>
        <v>79800</v>
      </c>
      <c r="F316" s="57">
        <f>LOOKUP(A316,Seznamy!$A$3:$A$38,Seznamy!$J$3:$J$38)</f>
        <v>60</v>
      </c>
      <c r="G316" s="57">
        <v>15</v>
      </c>
      <c r="H316" s="55" t="str">
        <f>LOOKUP(G316,Komplexní!$A$40:$A$82,Komplexní!$B$40:$B$82)</f>
        <v>Opavská lesní a.s.</v>
      </c>
      <c r="I316" s="58">
        <f t="array" ref="I316">SUM(IF((Komplexní!$A$3:$A$38=A316)*(Komplexní!$D$1:$AJ$1=G316),Komplexní!$D$3:$AJ$38))</f>
        <v>0</v>
      </c>
      <c r="J316" s="115" t="str">
        <f>IF(I316=0,"",I316)</f>
        <v/>
      </c>
      <c r="K316" s="59" t="str">
        <f>IF(I316=MIN($J$303:$J$352),1,"")</f>
        <v/>
      </c>
    </row>
    <row r="317" spans="1:11" hidden="1">
      <c r="A317" s="53">
        <v>7</v>
      </c>
      <c r="B317" s="54">
        <f>LOOKUP(A317,Seznamy!$A$3:$A$38,Seznamy!$B$3:$B$38)</f>
        <v>145017</v>
      </c>
      <c r="C317" s="55" t="str">
        <f>LOOKUP(A317,Seznamy!$A$3:$A$38,Seznamy!$C$3:$C$38)</f>
        <v>Rosice</v>
      </c>
      <c r="D317" s="56">
        <f>LOOKUP(A317,Seznamy!$A$3:$A$38,Seznamy!$F$3:$F$38)</f>
        <v>5024</v>
      </c>
      <c r="E317" s="56">
        <f>LOOKUP(A317,Seznamy!$A$3:$A$38,Seznamy!$G$3:$G$38)</f>
        <v>79800</v>
      </c>
      <c r="F317" s="57">
        <f>LOOKUP(A317,Seznamy!$A$3:$A$38,Seznamy!$J$3:$J$38)</f>
        <v>60</v>
      </c>
      <c r="G317" s="57">
        <v>16</v>
      </c>
      <c r="H317" s="55" t="str">
        <f>LOOKUP(G317,Komplexní!$A$40:$A$82,Komplexní!$B$40:$B$82)</f>
        <v>Lesostavby Frýdek-Místek a.s.</v>
      </c>
      <c r="I317" s="58">
        <f t="array" ref="I317">SUM(IF((Komplexní!$A$3:$A$38=A317)*(Komplexní!$D$1:$AJ$1=G317),Komplexní!$D$3:$AJ$38))</f>
        <v>0</v>
      </c>
      <c r="J317" s="115" t="str">
        <f>IF(I317=0,"",I317)</f>
        <v/>
      </c>
      <c r="K317" s="59" t="str">
        <f>IF(I317=MIN($J$303:$J$352),1,"")</f>
        <v/>
      </c>
    </row>
    <row r="318" spans="1:11" hidden="1">
      <c r="A318" s="53">
        <v>7</v>
      </c>
      <c r="B318" s="54">
        <f>LOOKUP(A318,Seznamy!$A$3:$A$38,Seznamy!$B$3:$B$38)</f>
        <v>145017</v>
      </c>
      <c r="C318" s="55" t="str">
        <f>LOOKUP(A318,Seznamy!$A$3:$A$38,Seznamy!$C$3:$C$38)</f>
        <v>Rosice</v>
      </c>
      <c r="D318" s="56">
        <f>LOOKUP(A318,Seznamy!$A$3:$A$38,Seznamy!$F$3:$F$38)</f>
        <v>5024</v>
      </c>
      <c r="E318" s="56">
        <f>LOOKUP(A318,Seznamy!$A$3:$A$38,Seznamy!$G$3:$G$38)</f>
        <v>79800</v>
      </c>
      <c r="F318" s="57">
        <f>LOOKUP(A318,Seznamy!$A$3:$A$38,Seznamy!$J$3:$J$38)</f>
        <v>60</v>
      </c>
      <c r="G318" s="57">
        <v>17</v>
      </c>
      <c r="H318" s="55" t="str">
        <f>LOOKUP(G318,Komplexní!$A$40:$A$82,Komplexní!$B$40:$B$82)</f>
        <v>Drevo-Málek s.r.o.</v>
      </c>
      <c r="I318" s="58">
        <f t="array" ref="I318">SUM(IF((Komplexní!$A$3:$A$38=A318)*(Komplexní!$D$1:$AJ$1=G318),Komplexní!$D$3:$AJ$38))</f>
        <v>0</v>
      </c>
      <c r="J318" s="115" t="str">
        <f>IF(I318=0,"",I318)</f>
        <v/>
      </c>
      <c r="K318" s="59" t="str">
        <f>IF(I318=MIN($J$303:$J$352),1,"")</f>
        <v/>
      </c>
    </row>
    <row r="319" spans="1:11" hidden="1">
      <c r="A319" s="53">
        <v>7</v>
      </c>
      <c r="B319" s="54">
        <f>LOOKUP(A319,Seznamy!$A$3:$A$38,Seznamy!$B$3:$B$38)</f>
        <v>145017</v>
      </c>
      <c r="C319" s="55" t="str">
        <f>LOOKUP(A319,Seznamy!$A$3:$A$38,Seznamy!$C$3:$C$38)</f>
        <v>Rosice</v>
      </c>
      <c r="D319" s="56">
        <f>LOOKUP(A319,Seznamy!$A$3:$A$38,Seznamy!$F$3:$F$38)</f>
        <v>5024</v>
      </c>
      <c r="E319" s="56">
        <f>LOOKUP(A319,Seznamy!$A$3:$A$38,Seznamy!$G$3:$G$38)</f>
        <v>79800</v>
      </c>
      <c r="F319" s="57">
        <f>LOOKUP(A319,Seznamy!$A$3:$A$38,Seznamy!$J$3:$J$38)</f>
        <v>60</v>
      </c>
      <c r="G319" s="57">
        <v>18</v>
      </c>
      <c r="H319" s="55" t="str">
        <f>LOOKUP(G319,Komplexní!$A$40:$A$82,Komplexní!$B$40:$B$82)</f>
        <v>Lesní společnost Bečov, s.r.o.</v>
      </c>
      <c r="I319" s="58">
        <f t="array" ref="I319">SUM(IF((Komplexní!$A$3:$A$38=A319)*(Komplexní!$D$1:$AJ$1=G319),Komplexní!$D$3:$AJ$38))</f>
        <v>0</v>
      </c>
      <c r="J319" s="115" t="str">
        <f>IF(I319=0,"",I319)</f>
        <v/>
      </c>
      <c r="K319" s="59" t="str">
        <f>IF(I319=MIN($J$303:$J$352),1,"")</f>
        <v/>
      </c>
    </row>
    <row r="320" spans="1:11" hidden="1">
      <c r="A320" s="53">
        <v>7</v>
      </c>
      <c r="B320" s="54">
        <f>LOOKUP(A320,Seznamy!$A$3:$A$38,Seznamy!$B$3:$B$38)</f>
        <v>145017</v>
      </c>
      <c r="C320" s="55" t="str">
        <f>LOOKUP(A320,Seznamy!$A$3:$A$38,Seznamy!$C$3:$C$38)</f>
        <v>Rosice</v>
      </c>
      <c r="D320" s="56">
        <f>LOOKUP(A320,Seznamy!$A$3:$A$38,Seznamy!$F$3:$F$38)</f>
        <v>5024</v>
      </c>
      <c r="E320" s="56">
        <f>LOOKUP(A320,Seznamy!$A$3:$A$38,Seznamy!$G$3:$G$38)</f>
        <v>79800</v>
      </c>
      <c r="F320" s="57">
        <f>LOOKUP(A320,Seznamy!$A$3:$A$38,Seznamy!$J$3:$J$38)</f>
        <v>60</v>
      </c>
      <c r="G320" s="57">
        <v>19</v>
      </c>
      <c r="H320" s="55" t="str">
        <f>LOOKUP(G320,Komplexní!$A$40:$A$82,Komplexní!$B$40:$B$82)</f>
        <v>SOLITERA spol. s r.o.</v>
      </c>
      <c r="I320" s="58">
        <f t="array" ref="I320">SUM(IF((Komplexní!$A$3:$A$38=A320)*(Komplexní!$D$1:$AJ$1=G320),Komplexní!$D$3:$AJ$38))</f>
        <v>0</v>
      </c>
      <c r="J320" s="115" t="str">
        <f>IF(I320=0,"",I320)</f>
        <v/>
      </c>
      <c r="K320" s="59" t="str">
        <f>IF(I320=MIN($J$303:$J$352),1,"")</f>
        <v/>
      </c>
    </row>
    <row r="321" spans="1:11" hidden="1">
      <c r="A321" s="53">
        <v>7</v>
      </c>
      <c r="B321" s="54">
        <f>LOOKUP(A321,Seznamy!$A$3:$A$38,Seznamy!$B$3:$B$38)</f>
        <v>145017</v>
      </c>
      <c r="C321" s="55" t="str">
        <f>LOOKUP(A321,Seznamy!$A$3:$A$38,Seznamy!$C$3:$C$38)</f>
        <v>Rosice</v>
      </c>
      <c r="D321" s="56">
        <f>LOOKUP(A321,Seznamy!$A$3:$A$38,Seznamy!$F$3:$F$38)</f>
        <v>5024</v>
      </c>
      <c r="E321" s="56">
        <f>LOOKUP(A321,Seznamy!$A$3:$A$38,Seznamy!$G$3:$G$38)</f>
        <v>79800</v>
      </c>
      <c r="F321" s="57">
        <f>LOOKUP(A321,Seznamy!$A$3:$A$38,Seznamy!$J$3:$J$38)</f>
        <v>60</v>
      </c>
      <c r="G321" s="57">
        <v>20</v>
      </c>
      <c r="H321" s="55" t="str">
        <f>LOOKUP(G321,Komplexní!$A$40:$A$82,Komplexní!$B$40:$B$82)</f>
        <v>Lesy Beskydy, a.s.</v>
      </c>
      <c r="I321" s="58">
        <f t="array" ref="I321">SUM(IF((Komplexní!$A$3:$A$38=A321)*(Komplexní!$D$1:$AJ$1=G321),Komplexní!$D$3:$AJ$38))</f>
        <v>0</v>
      </c>
      <c r="J321" s="115" t="str">
        <f>IF(I321=0,"",I321)</f>
        <v/>
      </c>
      <c r="K321" s="59" t="str">
        <f>IF(I321=MIN($J$303:$J$352),1,"")</f>
        <v/>
      </c>
    </row>
    <row r="322" spans="1:11" hidden="1">
      <c r="A322" s="53">
        <v>7</v>
      </c>
      <c r="B322" s="54">
        <f>LOOKUP(A322,Seznamy!$A$3:$A$38,Seznamy!$B$3:$B$38)</f>
        <v>145017</v>
      </c>
      <c r="C322" s="55" t="str">
        <f>LOOKUP(A322,Seznamy!$A$3:$A$38,Seznamy!$C$3:$C$38)</f>
        <v>Rosice</v>
      </c>
      <c r="D322" s="56">
        <f>LOOKUP(A322,Seznamy!$A$3:$A$38,Seznamy!$F$3:$F$38)</f>
        <v>5024</v>
      </c>
      <c r="E322" s="56">
        <f>LOOKUP(A322,Seznamy!$A$3:$A$38,Seznamy!$G$3:$G$38)</f>
        <v>79800</v>
      </c>
      <c r="F322" s="57">
        <f>LOOKUP(A322,Seznamy!$A$3:$A$38,Seznamy!$J$3:$J$38)</f>
        <v>60</v>
      </c>
      <c r="G322" s="57">
        <v>21</v>
      </c>
      <c r="H322" s="55" t="str">
        <f>LOOKUP(G322,Komplexní!$A$40:$A$82,Komplexní!$B$40:$B$82)</f>
        <v>Triumfa Energo s.r.o.</v>
      </c>
      <c r="I322" s="58">
        <f t="array" ref="I322">SUM(IF((Komplexní!$A$3:$A$38=A322)*(Komplexní!$D$1:$AJ$1=G322),Komplexní!$D$3:$AJ$38))</f>
        <v>0</v>
      </c>
      <c r="J322" s="115" t="str">
        <f>IF(I322=0,"",I322)</f>
        <v/>
      </c>
      <c r="K322" s="59" t="str">
        <f>IF(I322=MIN($J$303:$J$352),1,"")</f>
        <v/>
      </c>
    </row>
    <row r="323" spans="1:11">
      <c r="A323" s="53">
        <v>7</v>
      </c>
      <c r="B323" s="54">
        <f>LOOKUP(A323,Seznamy!$A$3:$A$38,Seznamy!$B$3:$B$38)</f>
        <v>145017</v>
      </c>
      <c r="C323" s="55" t="str">
        <f>LOOKUP(A323,Seznamy!$A$3:$A$38,Seznamy!$C$3:$C$38)</f>
        <v>Rosice</v>
      </c>
      <c r="D323" s="56">
        <f>LOOKUP(A323,Seznamy!$A$3:$A$38,Seznamy!$F$3:$F$38)</f>
        <v>5024</v>
      </c>
      <c r="E323" s="56">
        <f>LOOKUP(A323,Seznamy!$A$3:$A$38,Seznamy!$G$3:$G$38)</f>
        <v>79800</v>
      </c>
      <c r="F323" s="57">
        <f>LOOKUP(A323,Seznamy!$A$3:$A$38,Seznamy!$J$3:$J$38)</f>
        <v>60</v>
      </c>
      <c r="G323" s="57">
        <v>22</v>
      </c>
      <c r="H323" s="55" t="str">
        <f>LOOKUP(G323,Komplexní!$A$40:$A$82,Komplexní!$B$40:$B$82)</f>
        <v>Lesní společnost Ledeč nad Sázavou, a.s.</v>
      </c>
      <c r="I323" s="58">
        <f t="array" ref="I323">SUM(IF((Komplexní!$A$3:$A$38=A323)*(Komplexní!$D$1:$AJ$1=G323),Komplexní!$D$3:$AJ$38))</f>
        <v>25700</v>
      </c>
      <c r="J323" s="115">
        <f>IF(I323=0,"",I323)</f>
        <v>25700</v>
      </c>
      <c r="K323" s="59">
        <f>IF(I323=MIN($J$303:$J$352),1,"")</f>
        <v>1</v>
      </c>
    </row>
    <row r="324" spans="1:11" hidden="1">
      <c r="A324" s="53">
        <v>7</v>
      </c>
      <c r="B324" s="54">
        <f>LOOKUP(A324,Seznamy!$A$3:$A$38,Seznamy!$B$3:$B$38)</f>
        <v>145017</v>
      </c>
      <c r="C324" s="55" t="str">
        <f>LOOKUP(A324,Seznamy!$A$3:$A$38,Seznamy!$C$3:$C$38)</f>
        <v>Rosice</v>
      </c>
      <c r="D324" s="56">
        <f>LOOKUP(A324,Seznamy!$A$3:$A$38,Seznamy!$F$3:$F$38)</f>
        <v>5024</v>
      </c>
      <c r="E324" s="56">
        <f>LOOKUP(A324,Seznamy!$A$3:$A$38,Seznamy!$G$3:$G$38)</f>
        <v>79800</v>
      </c>
      <c r="F324" s="57">
        <f>LOOKUP(A324,Seznamy!$A$3:$A$38,Seznamy!$J$3:$J$38)</f>
        <v>60</v>
      </c>
      <c r="G324" s="57">
        <v>23</v>
      </c>
      <c r="H324" s="55" t="str">
        <f>LOOKUP(G324,Komplexní!$A$40:$A$82,Komplexní!$B$40:$B$82)</f>
        <v>Pradědský lesní závod, a.s.</v>
      </c>
      <c r="I324" s="58">
        <f t="array" ref="I324">SUM(IF((Komplexní!$A$3:$A$38=A324)*(Komplexní!$D$1:$AJ$1=G324),Komplexní!$D$3:$AJ$38))</f>
        <v>0</v>
      </c>
      <c r="J324" s="115" t="str">
        <f>IF(I324=0,"",I324)</f>
        <v/>
      </c>
      <c r="K324" s="59" t="str">
        <f>IF(I324=MIN($J$303:$J$352),1,"")</f>
        <v/>
      </c>
    </row>
    <row r="325" spans="1:11" hidden="1">
      <c r="A325" s="53">
        <v>7</v>
      </c>
      <c r="B325" s="54">
        <f>LOOKUP(A325,Seznamy!$A$3:$A$38,Seznamy!$B$3:$B$38)</f>
        <v>145017</v>
      </c>
      <c r="C325" s="55" t="str">
        <f>LOOKUP(A325,Seznamy!$A$3:$A$38,Seznamy!$C$3:$C$38)</f>
        <v>Rosice</v>
      </c>
      <c r="D325" s="56">
        <f>LOOKUP(A325,Seznamy!$A$3:$A$38,Seznamy!$F$3:$F$38)</f>
        <v>5024</v>
      </c>
      <c r="E325" s="56">
        <f>LOOKUP(A325,Seznamy!$A$3:$A$38,Seznamy!$G$3:$G$38)</f>
        <v>79800</v>
      </c>
      <c r="F325" s="57">
        <f>LOOKUP(A325,Seznamy!$A$3:$A$38,Seznamy!$J$3:$J$38)</f>
        <v>60</v>
      </c>
      <c r="G325" s="57">
        <v>24</v>
      </c>
      <c r="H325" s="55" t="str">
        <f>LOOKUP(G325,Komplexní!$A$40:$A$82,Komplexní!$B$40:$B$82)</f>
        <v>JACER - CZ a.s.</v>
      </c>
      <c r="I325" s="58">
        <f t="array" ref="I325">SUM(IF((Komplexní!$A$3:$A$38=A325)*(Komplexní!$D$1:$AJ$1=G325),Komplexní!$D$3:$AJ$38))</f>
        <v>0</v>
      </c>
      <c r="J325" s="115" t="str">
        <f>IF(I325=0,"",I325)</f>
        <v/>
      </c>
      <c r="K325" s="59" t="str">
        <f>IF(I325=MIN($J$303:$J$352),1,"")</f>
        <v/>
      </c>
    </row>
    <row r="326" spans="1:11" hidden="1">
      <c r="A326" s="53">
        <v>7</v>
      </c>
      <c r="B326" s="54">
        <f>LOOKUP(A326,Seznamy!$A$3:$A$38,Seznamy!$B$3:$B$38)</f>
        <v>145017</v>
      </c>
      <c r="C326" s="55" t="str">
        <f>LOOKUP(A326,Seznamy!$A$3:$A$38,Seznamy!$C$3:$C$38)</f>
        <v>Rosice</v>
      </c>
      <c r="D326" s="56">
        <f>LOOKUP(A326,Seznamy!$A$3:$A$38,Seznamy!$F$3:$F$38)</f>
        <v>5024</v>
      </c>
      <c r="E326" s="56">
        <f>LOOKUP(A326,Seznamy!$A$3:$A$38,Seznamy!$G$3:$G$38)</f>
        <v>79800</v>
      </c>
      <c r="F326" s="57">
        <f>LOOKUP(A326,Seznamy!$A$3:$A$38,Seznamy!$J$3:$J$38)</f>
        <v>60</v>
      </c>
      <c r="G326" s="57">
        <v>25</v>
      </c>
      <c r="H326" s="55" t="str">
        <f>LOOKUP(G326,Komplexní!$A$40:$A$82,Komplexní!$B$40:$B$82)</f>
        <v>KATR a.s.</v>
      </c>
      <c r="I326" s="58">
        <f t="array" ref="I326">SUM(IF((Komplexní!$A$3:$A$38=A326)*(Komplexní!$D$1:$AJ$1=G326),Komplexní!$D$3:$AJ$38))</f>
        <v>0</v>
      </c>
      <c r="J326" s="115" t="str">
        <f>IF(I326=0,"",I326)</f>
        <v/>
      </c>
      <c r="K326" s="59" t="str">
        <f>IF(I326=MIN($J$303:$J$352),1,"")</f>
        <v/>
      </c>
    </row>
    <row r="327" spans="1:11" hidden="1">
      <c r="A327" s="53">
        <v>7</v>
      </c>
      <c r="B327" s="54">
        <f>LOOKUP(A327,Seznamy!$A$3:$A$38,Seznamy!$B$3:$B$38)</f>
        <v>145017</v>
      </c>
      <c r="C327" s="55" t="str">
        <f>LOOKUP(A327,Seznamy!$A$3:$A$38,Seznamy!$C$3:$C$38)</f>
        <v>Rosice</v>
      </c>
      <c r="D327" s="56">
        <f>LOOKUP(A327,Seznamy!$A$3:$A$38,Seznamy!$F$3:$F$38)</f>
        <v>5024</v>
      </c>
      <c r="E327" s="56">
        <f>LOOKUP(A327,Seznamy!$A$3:$A$38,Seznamy!$G$3:$G$38)</f>
        <v>79800</v>
      </c>
      <c r="F327" s="57">
        <f>LOOKUP(A327,Seznamy!$A$3:$A$38,Seznamy!$J$3:$J$38)</f>
        <v>60</v>
      </c>
      <c r="G327" s="57">
        <v>26</v>
      </c>
      <c r="H327" s="55" t="str">
        <f>LOOKUP(G327,Komplexní!$A$40:$A$82,Komplexní!$B$40:$B$82)</f>
        <v>DEBLICE - lesy s.r.o.</v>
      </c>
      <c r="I327" s="58">
        <f t="array" ref="I327">SUM(IF((Komplexní!$A$3:$A$38=A327)*(Komplexní!$D$1:$AJ$1=G327),Komplexní!$D$3:$AJ$38))</f>
        <v>0</v>
      </c>
      <c r="J327" s="115" t="str">
        <f>IF(I327=0,"",I327)</f>
        <v/>
      </c>
      <c r="K327" s="59" t="str">
        <f>IF(I327=MIN($J$303:$J$352),1,"")</f>
        <v/>
      </c>
    </row>
    <row r="328" spans="1:11" hidden="1">
      <c r="A328" s="53">
        <v>7</v>
      </c>
      <c r="B328" s="54">
        <f>LOOKUP(A328,Seznamy!$A$3:$A$38,Seznamy!$B$3:$B$38)</f>
        <v>145017</v>
      </c>
      <c r="C328" s="55" t="str">
        <f>LOOKUP(A328,Seznamy!$A$3:$A$38,Seznamy!$C$3:$C$38)</f>
        <v>Rosice</v>
      </c>
      <c r="D328" s="56">
        <f>LOOKUP(A328,Seznamy!$A$3:$A$38,Seznamy!$F$3:$F$38)</f>
        <v>5024</v>
      </c>
      <c r="E328" s="56">
        <f>LOOKUP(A328,Seznamy!$A$3:$A$38,Seznamy!$G$3:$G$38)</f>
        <v>79800</v>
      </c>
      <c r="F328" s="57">
        <f>LOOKUP(A328,Seznamy!$A$3:$A$38,Seznamy!$J$3:$J$38)</f>
        <v>60</v>
      </c>
      <c r="G328" s="57">
        <v>28</v>
      </c>
      <c r="H328" s="55">
        <f>LOOKUP(G328,Komplexní!$A$40:$A$82,Komplexní!$B$40:$B$82)</f>
        <v>0</v>
      </c>
      <c r="I328" s="58">
        <f t="array" ref="I328">SUM(IF((Komplexní!$A$3:$A$38=A328)*(Komplexní!$D$1:$AJ$1=G328),Komplexní!$D$3:$AJ$38))</f>
        <v>0</v>
      </c>
      <c r="J328" s="115" t="str">
        <f>IF(I328=0,"",I328)</f>
        <v/>
      </c>
      <c r="K328" s="59" t="str">
        <f>IF(I328=MIN($J$303:$J$352),1,"")</f>
        <v/>
      </c>
    </row>
    <row r="329" spans="1:11" hidden="1">
      <c r="A329" s="53">
        <v>7</v>
      </c>
      <c r="B329" s="54">
        <f>LOOKUP(A329,Seznamy!$A$3:$A$38,Seznamy!$B$3:$B$38)</f>
        <v>145017</v>
      </c>
      <c r="C329" s="55" t="str">
        <f>LOOKUP(A329,Seznamy!$A$3:$A$38,Seznamy!$C$3:$C$38)</f>
        <v>Rosice</v>
      </c>
      <c r="D329" s="56">
        <f>LOOKUP(A329,Seznamy!$A$3:$A$38,Seznamy!$F$3:$F$38)</f>
        <v>5024</v>
      </c>
      <c r="E329" s="56">
        <f>LOOKUP(A329,Seznamy!$A$3:$A$38,Seznamy!$G$3:$G$38)</f>
        <v>79800</v>
      </c>
      <c r="F329" s="57">
        <f>LOOKUP(A329,Seznamy!$A$3:$A$38,Seznamy!$J$3:$J$38)</f>
        <v>60</v>
      </c>
      <c r="G329" s="57">
        <v>29</v>
      </c>
      <c r="H329" s="55">
        <f>LOOKUP(G329,Komplexní!$A$40:$A$82,Komplexní!$B$40:$B$82)</f>
        <v>0</v>
      </c>
      <c r="I329" s="58">
        <f t="array" ref="I329">SUM(IF((Komplexní!$A$3:$A$38=A329)*(Komplexní!$D$1:$AJ$1=G329),Komplexní!$D$3:$AJ$38))</f>
        <v>0</v>
      </c>
      <c r="J329" s="115" t="str">
        <f>IF(I329=0,"",I329)</f>
        <v/>
      </c>
      <c r="K329" s="59" t="str">
        <f>IF(I329=MIN($J$303:$J$352),1,"")</f>
        <v/>
      </c>
    </row>
    <row r="330" spans="1:11" hidden="1">
      <c r="A330" s="53">
        <v>7</v>
      </c>
      <c r="B330" s="54">
        <f>LOOKUP(A330,Seznamy!$A$3:$A$38,Seznamy!$B$3:$B$38)</f>
        <v>145017</v>
      </c>
      <c r="C330" s="55" t="str">
        <f>LOOKUP(A330,Seznamy!$A$3:$A$38,Seznamy!$C$3:$C$38)</f>
        <v>Rosice</v>
      </c>
      <c r="D330" s="56">
        <f>LOOKUP(A330,Seznamy!$A$3:$A$38,Seznamy!$F$3:$F$38)</f>
        <v>5024</v>
      </c>
      <c r="E330" s="56">
        <f>LOOKUP(A330,Seznamy!$A$3:$A$38,Seznamy!$G$3:$G$38)</f>
        <v>79800</v>
      </c>
      <c r="F330" s="57">
        <f>LOOKUP(A330,Seznamy!$A$3:$A$38,Seznamy!$J$3:$J$38)</f>
        <v>60</v>
      </c>
      <c r="G330" s="57">
        <v>30</v>
      </c>
      <c r="H330" s="55">
        <f>LOOKUP(G330,Komplexní!$A$40:$A$82,Komplexní!$B$40:$B$82)</f>
        <v>0</v>
      </c>
      <c r="I330" s="58">
        <f t="array" ref="I330">SUM(IF((Komplexní!$A$3:$A$38=A330)*(Komplexní!$D$1:$AJ$1=G330),Komplexní!$D$3:$AJ$38))</f>
        <v>0</v>
      </c>
      <c r="J330" s="115" t="str">
        <f>IF(I330=0,"",I330)</f>
        <v/>
      </c>
      <c r="K330" s="59" t="str">
        <f>IF(I330=MIN($J$303:$J$352),1,"")</f>
        <v/>
      </c>
    </row>
    <row r="331" spans="1:11" hidden="1">
      <c r="A331" s="53">
        <v>7</v>
      </c>
      <c r="B331" s="54">
        <f>LOOKUP(A331,Seznamy!$A$3:$A$38,Seznamy!$B$3:$B$38)</f>
        <v>145017</v>
      </c>
      <c r="C331" s="55" t="str">
        <f>LOOKUP(A331,Seznamy!$A$3:$A$38,Seznamy!$C$3:$C$38)</f>
        <v>Rosice</v>
      </c>
      <c r="D331" s="56">
        <f>LOOKUP(A331,Seznamy!$A$3:$A$38,Seznamy!$F$3:$F$38)</f>
        <v>5024</v>
      </c>
      <c r="E331" s="56">
        <f>LOOKUP(A331,Seznamy!$A$3:$A$38,Seznamy!$G$3:$G$38)</f>
        <v>79800</v>
      </c>
      <c r="F331" s="57">
        <f>LOOKUP(A331,Seznamy!$A$3:$A$38,Seznamy!$J$3:$J$38)</f>
        <v>60</v>
      </c>
      <c r="G331" s="57">
        <v>31</v>
      </c>
      <c r="H331" s="55">
        <f>LOOKUP(G331,Komplexní!$A$40:$A$82,Komplexní!$B$40:$B$82)</f>
        <v>0</v>
      </c>
      <c r="I331" s="58">
        <f t="array" ref="I331">SUM(IF((Komplexní!$A$3:$A$38=A331)*(Komplexní!$D$1:$AJ$1=G331),Komplexní!$D$3:$AJ$38))</f>
        <v>0</v>
      </c>
      <c r="J331" s="115" t="str">
        <f>IF(I331=0,"",I331)</f>
        <v/>
      </c>
      <c r="K331" s="59" t="str">
        <f>IF(I331=MIN($J$303:$J$352),1,"")</f>
        <v/>
      </c>
    </row>
    <row r="332" spans="1:11" hidden="1">
      <c r="A332" s="53">
        <v>7</v>
      </c>
      <c r="B332" s="54">
        <f>LOOKUP(A332,Seznamy!$A$3:$A$38,Seznamy!$B$3:$B$38)</f>
        <v>145017</v>
      </c>
      <c r="C332" s="55" t="str">
        <f>LOOKUP(A332,Seznamy!$A$3:$A$38,Seznamy!$C$3:$C$38)</f>
        <v>Rosice</v>
      </c>
      <c r="D332" s="56">
        <f>LOOKUP(A332,Seznamy!$A$3:$A$38,Seznamy!$F$3:$F$38)</f>
        <v>5024</v>
      </c>
      <c r="E332" s="56">
        <f>LOOKUP(A332,Seznamy!$A$3:$A$38,Seznamy!$G$3:$G$38)</f>
        <v>79800</v>
      </c>
      <c r="F332" s="57">
        <f>LOOKUP(A332,Seznamy!$A$3:$A$38,Seznamy!$J$3:$J$38)</f>
        <v>60</v>
      </c>
      <c r="G332" s="57">
        <v>32</v>
      </c>
      <c r="H332" s="55">
        <f>LOOKUP(G332,Komplexní!$A$40:$A$82,Komplexní!$B$40:$B$82)</f>
        <v>0</v>
      </c>
      <c r="I332" s="58">
        <f t="array" ref="I332">SUM(IF((Komplexní!$A$3:$A$38=A332)*(Komplexní!$D$1:$AJ$1=G332),Komplexní!$D$3:$AJ$38))</f>
        <v>0</v>
      </c>
      <c r="J332" s="115" t="str">
        <f>IF(I332=0,"",I332)</f>
        <v/>
      </c>
      <c r="K332" s="59" t="str">
        <f>IF(I332=MIN($J$303:$J$352),1,"")</f>
        <v/>
      </c>
    </row>
    <row r="333" spans="1:11" hidden="1">
      <c r="A333" s="53">
        <v>7</v>
      </c>
      <c r="B333" s="54">
        <f>LOOKUP(A333,Seznamy!$A$3:$A$38,Seznamy!$B$3:$B$38)</f>
        <v>145017</v>
      </c>
      <c r="C333" s="55" t="str">
        <f>LOOKUP(A333,Seznamy!$A$3:$A$38,Seznamy!$C$3:$C$38)</f>
        <v>Rosice</v>
      </c>
      <c r="D333" s="56">
        <f>LOOKUP(A333,Seznamy!$A$3:$A$38,Seznamy!$F$3:$F$38)</f>
        <v>5024</v>
      </c>
      <c r="E333" s="56">
        <f>LOOKUP(A333,Seznamy!$A$3:$A$38,Seznamy!$G$3:$G$38)</f>
        <v>79800</v>
      </c>
      <c r="F333" s="57">
        <f>LOOKUP(A333,Seznamy!$A$3:$A$38,Seznamy!$J$3:$J$38)</f>
        <v>60</v>
      </c>
      <c r="G333" s="57">
        <v>33</v>
      </c>
      <c r="H333" s="55">
        <f>LOOKUP(G333,Komplexní!$A$40:$A$82,Komplexní!$B$40:$B$82)</f>
        <v>0</v>
      </c>
      <c r="I333" s="58">
        <f t="array" ref="I333">SUM(IF((Komplexní!$A$3:$A$38=A333)*(Komplexní!$D$1:$AJ$1=G333),Komplexní!$D$3:$AJ$38))</f>
        <v>0</v>
      </c>
      <c r="J333" s="115" t="str">
        <f>IF(I333=0,"",I333)</f>
        <v/>
      </c>
      <c r="K333" s="59" t="str">
        <f>IF(I333=MIN($J$303:$J$352),1,"")</f>
        <v/>
      </c>
    </row>
    <row r="334" spans="1:11" hidden="1">
      <c r="A334" s="53">
        <v>7</v>
      </c>
      <c r="B334" s="54">
        <f>LOOKUP(A334,Seznamy!$A$3:$A$38,Seznamy!$B$3:$B$38)</f>
        <v>145017</v>
      </c>
      <c r="C334" s="55" t="str">
        <f>LOOKUP(A334,Seznamy!$A$3:$A$38,Seznamy!$C$3:$C$38)</f>
        <v>Rosice</v>
      </c>
      <c r="D334" s="56">
        <f>LOOKUP(A334,Seznamy!$A$3:$A$38,Seznamy!$F$3:$F$38)</f>
        <v>5024</v>
      </c>
      <c r="E334" s="56">
        <f>LOOKUP(A334,Seznamy!$A$3:$A$38,Seznamy!$G$3:$G$38)</f>
        <v>79800</v>
      </c>
      <c r="F334" s="57">
        <f>LOOKUP(A334,Seznamy!$A$3:$A$38,Seznamy!$J$3:$J$38)</f>
        <v>60</v>
      </c>
      <c r="G334" s="57">
        <v>34</v>
      </c>
      <c r="H334" s="55">
        <f>LOOKUP(G334,Komplexní!$A$40:$A$82,Komplexní!$B$40:$B$82)</f>
        <v>0</v>
      </c>
      <c r="I334" s="58">
        <f t="array" ref="I334">SUM(IF((Komplexní!$A$3:$A$38=A334)*(Komplexní!$D$1:$AJ$1=G334),Komplexní!$D$3:$AJ$38))</f>
        <v>0</v>
      </c>
      <c r="J334" s="115" t="str">
        <f>IF(I334=0,"",I334)</f>
        <v/>
      </c>
      <c r="K334" s="59" t="str">
        <f>IF(I334=MIN($J$303:$J$352),1,"")</f>
        <v/>
      </c>
    </row>
    <row r="335" spans="1:11" hidden="1">
      <c r="A335" s="53">
        <v>7</v>
      </c>
      <c r="B335" s="54">
        <f>LOOKUP(A335,Seznamy!$A$3:$A$38,Seznamy!$B$3:$B$38)</f>
        <v>145017</v>
      </c>
      <c r="C335" s="55" t="str">
        <f>LOOKUP(A335,Seznamy!$A$3:$A$38,Seznamy!$C$3:$C$38)</f>
        <v>Rosice</v>
      </c>
      <c r="D335" s="56">
        <f>LOOKUP(A335,Seznamy!$A$3:$A$38,Seznamy!$F$3:$F$38)</f>
        <v>5024</v>
      </c>
      <c r="E335" s="56">
        <f>LOOKUP(A335,Seznamy!$A$3:$A$38,Seznamy!$G$3:$G$38)</f>
        <v>79800</v>
      </c>
      <c r="F335" s="57">
        <f>LOOKUP(A335,Seznamy!$A$3:$A$38,Seznamy!$J$3:$J$38)</f>
        <v>60</v>
      </c>
      <c r="G335" s="57">
        <v>35</v>
      </c>
      <c r="H335" s="55">
        <f>LOOKUP(G335,Komplexní!$A$40:$A$82,Komplexní!$B$40:$B$82)</f>
        <v>0</v>
      </c>
      <c r="I335" s="58">
        <f t="array" ref="I335">SUM(IF((Komplexní!$A$3:$A$38=A335)*(Komplexní!$D$1:$AJ$1=G335),Komplexní!$D$3:$AJ$38))</f>
        <v>0</v>
      </c>
      <c r="J335" s="115" t="str">
        <f>IF(I335=0,"",I335)</f>
        <v/>
      </c>
      <c r="K335" s="59" t="str">
        <f>IF(I335=MIN($J$303:$J$352),1,"")</f>
        <v/>
      </c>
    </row>
    <row r="336" spans="1:11" hidden="1">
      <c r="A336" s="53">
        <v>7</v>
      </c>
      <c r="B336" s="54">
        <f>LOOKUP(A336,Seznamy!$A$3:$A$38,Seznamy!$B$3:$B$38)</f>
        <v>145017</v>
      </c>
      <c r="C336" s="55" t="str">
        <f>LOOKUP(A336,Seznamy!$A$3:$A$38,Seznamy!$C$3:$C$38)</f>
        <v>Rosice</v>
      </c>
      <c r="D336" s="56">
        <f>LOOKUP(A336,Seznamy!$A$3:$A$38,Seznamy!$F$3:$F$38)</f>
        <v>5024</v>
      </c>
      <c r="E336" s="56">
        <f>LOOKUP(A336,Seznamy!$A$3:$A$38,Seznamy!$G$3:$G$38)</f>
        <v>79800</v>
      </c>
      <c r="F336" s="57">
        <f>LOOKUP(A336,Seznamy!$A$3:$A$38,Seznamy!$J$3:$J$38)</f>
        <v>60</v>
      </c>
      <c r="G336" s="57">
        <v>36</v>
      </c>
      <c r="H336" s="55">
        <f>LOOKUP(G336,Komplexní!$A$40:$A$82,Komplexní!$B$40:$B$82)</f>
        <v>0</v>
      </c>
      <c r="I336" s="58">
        <f t="array" ref="I336">SUM(IF((Komplexní!$A$3:$A$38=A336)*(Komplexní!$D$1:$AJ$1=G336),Komplexní!$D$3:$AJ$38))</f>
        <v>0</v>
      </c>
      <c r="J336" s="115" t="str">
        <f>IF(I336=0,"",I336)</f>
        <v/>
      </c>
      <c r="K336" s="59" t="str">
        <f>IF(I336=MIN($J$303:$J$352),1,"")</f>
        <v/>
      </c>
    </row>
    <row r="337" spans="1:11" hidden="1">
      <c r="A337" s="53">
        <v>7</v>
      </c>
      <c r="B337" s="54">
        <f>LOOKUP(A337,Seznamy!$A$3:$A$38,Seznamy!$B$3:$B$38)</f>
        <v>145017</v>
      </c>
      <c r="C337" s="55" t="str">
        <f>LOOKUP(A337,Seznamy!$A$3:$A$38,Seznamy!$C$3:$C$38)</f>
        <v>Rosice</v>
      </c>
      <c r="D337" s="56">
        <f>LOOKUP(A337,Seznamy!$A$3:$A$38,Seznamy!$F$3:$F$38)</f>
        <v>5024</v>
      </c>
      <c r="E337" s="56">
        <f>LOOKUP(A337,Seznamy!$A$3:$A$38,Seznamy!$G$3:$G$38)</f>
        <v>79800</v>
      </c>
      <c r="F337" s="57">
        <f>LOOKUP(A337,Seznamy!$A$3:$A$38,Seznamy!$J$3:$J$38)</f>
        <v>60</v>
      </c>
      <c r="G337" s="57">
        <v>37</v>
      </c>
      <c r="H337" s="55">
        <f>LOOKUP(G337,Komplexní!$A$40:$A$82,Komplexní!$B$40:$B$82)</f>
        <v>0</v>
      </c>
      <c r="I337" s="58">
        <f t="array" ref="I337">SUM(IF((Komplexní!$A$3:$A$38=A337)*(Komplexní!$D$1:$AJ$1=G337),Komplexní!$D$3:$AJ$38))</f>
        <v>0</v>
      </c>
      <c r="J337" s="115" t="str">
        <f>IF(I337=0,"",I337)</f>
        <v/>
      </c>
      <c r="K337" s="59" t="str">
        <f>IF(I337=MIN($J$303:$J$352),1,"")</f>
        <v/>
      </c>
    </row>
    <row r="338" spans="1:11" hidden="1">
      <c r="A338" s="53">
        <v>7</v>
      </c>
      <c r="B338" s="54">
        <f>LOOKUP(A338,Seznamy!$A$3:$A$38,Seznamy!$B$3:$B$38)</f>
        <v>145017</v>
      </c>
      <c r="C338" s="55" t="str">
        <f>LOOKUP(A338,Seznamy!$A$3:$A$38,Seznamy!$C$3:$C$38)</f>
        <v>Rosice</v>
      </c>
      <c r="D338" s="56">
        <f>LOOKUP(A338,Seznamy!$A$3:$A$38,Seznamy!$F$3:$F$38)</f>
        <v>5024</v>
      </c>
      <c r="E338" s="56">
        <f>LOOKUP(A338,Seznamy!$A$3:$A$38,Seznamy!$G$3:$G$38)</f>
        <v>79800</v>
      </c>
      <c r="F338" s="57">
        <f>LOOKUP(A338,Seznamy!$A$3:$A$38,Seznamy!$J$3:$J$38)</f>
        <v>60</v>
      </c>
      <c r="G338" s="57">
        <v>38</v>
      </c>
      <c r="H338" s="55">
        <f>LOOKUP(G338,Komplexní!$A$40:$A$82,Komplexní!$B$40:$B$82)</f>
        <v>0</v>
      </c>
      <c r="I338" s="58">
        <f t="array" ref="I338">SUM(IF((Komplexní!$A$3:$A$38=A338)*(Komplexní!$D$1:$AJ$1=G338),Komplexní!$D$3:$AJ$38))</f>
        <v>0</v>
      </c>
      <c r="J338" s="115" t="str">
        <f>IF(I338=0,"",I338)</f>
        <v/>
      </c>
      <c r="K338" s="59" t="str">
        <f>IF(I338=MIN($J$303:$J$352),1,"")</f>
        <v/>
      </c>
    </row>
    <row r="339" spans="1:11" hidden="1">
      <c r="A339" s="53">
        <v>7</v>
      </c>
      <c r="B339" s="54">
        <f>LOOKUP(A339,Seznamy!$A$3:$A$38,Seznamy!$B$3:$B$38)</f>
        <v>145017</v>
      </c>
      <c r="C339" s="55" t="str">
        <f>LOOKUP(A339,Seznamy!$A$3:$A$38,Seznamy!$C$3:$C$38)</f>
        <v>Rosice</v>
      </c>
      <c r="D339" s="56">
        <f>LOOKUP(A339,Seznamy!$A$3:$A$38,Seznamy!$F$3:$F$38)</f>
        <v>5024</v>
      </c>
      <c r="E339" s="56">
        <f>LOOKUP(A339,Seznamy!$A$3:$A$38,Seznamy!$G$3:$G$38)</f>
        <v>79800</v>
      </c>
      <c r="F339" s="57">
        <f>LOOKUP(A339,Seznamy!$A$3:$A$38,Seznamy!$J$3:$J$38)</f>
        <v>60</v>
      </c>
      <c r="G339" s="57">
        <v>39</v>
      </c>
      <c r="H339" s="55">
        <f>LOOKUP(G339,Komplexní!$A$40:$A$82,Komplexní!$B$40:$B$82)</f>
        <v>0</v>
      </c>
      <c r="I339" s="58">
        <f t="array" ref="I339">SUM(IF((Komplexní!$A$3:$A$38=A339)*(Komplexní!$D$1:$AJ$1=G339),Komplexní!$D$3:$AJ$38))</f>
        <v>0</v>
      </c>
      <c r="J339" s="115" t="str">
        <f>IF(I339=0,"",I339)</f>
        <v/>
      </c>
      <c r="K339" s="59" t="str">
        <f>IF(I339=MIN($J$303:$J$352),1,"")</f>
        <v/>
      </c>
    </row>
    <row r="340" spans="1:11" hidden="1">
      <c r="A340" s="53">
        <v>7</v>
      </c>
      <c r="B340" s="54">
        <f>LOOKUP(A340,Seznamy!$A$3:$A$38,Seznamy!$B$3:$B$38)</f>
        <v>145017</v>
      </c>
      <c r="C340" s="55" t="str">
        <f>LOOKUP(A340,Seznamy!$A$3:$A$38,Seznamy!$C$3:$C$38)</f>
        <v>Rosice</v>
      </c>
      <c r="D340" s="56">
        <f>LOOKUP(A340,Seznamy!$A$3:$A$38,Seznamy!$F$3:$F$38)</f>
        <v>5024</v>
      </c>
      <c r="E340" s="56">
        <f>LOOKUP(A340,Seznamy!$A$3:$A$38,Seznamy!$G$3:$G$38)</f>
        <v>79800</v>
      </c>
      <c r="F340" s="57">
        <f>LOOKUP(A340,Seznamy!$A$3:$A$38,Seznamy!$J$3:$J$38)</f>
        <v>60</v>
      </c>
      <c r="G340" s="57">
        <v>40</v>
      </c>
      <c r="H340" s="55">
        <f>LOOKUP(G340,Komplexní!$A$40:$A$82,Komplexní!$B$40:$B$82)</f>
        <v>0</v>
      </c>
      <c r="I340" s="58">
        <f t="array" ref="I340">SUM(IF((Komplexní!$A$3:$A$38=A340)*(Komplexní!$D$1:$AJ$1=G340),Komplexní!$D$3:$AJ$38))</f>
        <v>0</v>
      </c>
      <c r="J340" s="115" t="str">
        <f>IF(I340=0,"",I340)</f>
        <v/>
      </c>
      <c r="K340" s="59" t="str">
        <f>IF(I340=MIN($J$303:$J$352),1,"")</f>
        <v/>
      </c>
    </row>
    <row r="341" spans="1:11" hidden="1">
      <c r="A341" s="53">
        <v>7</v>
      </c>
      <c r="B341" s="54">
        <f>LOOKUP(A341,Seznamy!$A$3:$A$38,Seznamy!$B$3:$B$38)</f>
        <v>145017</v>
      </c>
      <c r="C341" s="55" t="str">
        <f>LOOKUP(A341,Seznamy!$A$3:$A$38,Seznamy!$C$3:$C$38)</f>
        <v>Rosice</v>
      </c>
      <c r="D341" s="56">
        <f>LOOKUP(A341,Seznamy!$A$3:$A$38,Seznamy!$F$3:$F$38)</f>
        <v>5024</v>
      </c>
      <c r="E341" s="56">
        <f>LOOKUP(A341,Seznamy!$A$3:$A$38,Seznamy!$G$3:$G$38)</f>
        <v>79800</v>
      </c>
      <c r="F341" s="57">
        <f>LOOKUP(A341,Seznamy!$A$3:$A$38,Seznamy!$J$3:$J$38)</f>
        <v>60</v>
      </c>
      <c r="G341" s="57">
        <v>41</v>
      </c>
      <c r="H341" s="55">
        <f>LOOKUP(G341,Komplexní!$A$40:$A$82,Komplexní!$B$40:$B$82)</f>
        <v>0</v>
      </c>
      <c r="I341" s="58">
        <f t="array" ref="I341">SUM(IF((Komplexní!$A$3:$A$38=A341)*(Komplexní!$D$1:$AJ$1=G341),Komplexní!$D$3:$AJ$38))</f>
        <v>0</v>
      </c>
      <c r="J341" s="115" t="str">
        <f>IF(I341=0,"",I341)</f>
        <v/>
      </c>
      <c r="K341" s="59" t="str">
        <f>IF(I341=MIN($J$303:$J$352),1,"")</f>
        <v/>
      </c>
    </row>
    <row r="342" spans="1:11" hidden="1">
      <c r="A342" s="53">
        <v>7</v>
      </c>
      <c r="B342" s="54">
        <f>LOOKUP(A342,Seznamy!$A$3:$A$38,Seznamy!$B$3:$B$38)</f>
        <v>145017</v>
      </c>
      <c r="C342" s="55" t="str">
        <f>LOOKUP(A342,Seznamy!$A$3:$A$38,Seznamy!$C$3:$C$38)</f>
        <v>Rosice</v>
      </c>
      <c r="D342" s="56">
        <f>LOOKUP(A342,Seznamy!$A$3:$A$38,Seznamy!$F$3:$F$38)</f>
        <v>5024</v>
      </c>
      <c r="E342" s="56">
        <f>LOOKUP(A342,Seznamy!$A$3:$A$38,Seznamy!$G$3:$G$38)</f>
        <v>79800</v>
      </c>
      <c r="F342" s="57">
        <f>LOOKUP(A342,Seznamy!$A$3:$A$38,Seznamy!$J$3:$J$38)</f>
        <v>60</v>
      </c>
      <c r="G342" s="57">
        <v>42</v>
      </c>
      <c r="H342" s="55">
        <f>LOOKUP(G342,Komplexní!$A$40:$A$82,Komplexní!$B$40:$B$82)</f>
        <v>0</v>
      </c>
      <c r="I342" s="58">
        <f t="array" ref="I342">SUM(IF((Komplexní!$A$3:$A$38=A342)*(Komplexní!$D$1:$AJ$1=G342),Komplexní!$D$3:$AJ$38))</f>
        <v>0</v>
      </c>
      <c r="J342" s="115" t="str">
        <f>IF(I342=0,"",I342)</f>
        <v/>
      </c>
      <c r="K342" s="59" t="str">
        <f>IF(I342=MIN($J$303:$J$352),1,"")</f>
        <v/>
      </c>
    </row>
    <row r="343" spans="1:11" hidden="1">
      <c r="A343" s="53">
        <v>7</v>
      </c>
      <c r="B343" s="54">
        <f>LOOKUP(A343,Seznamy!$A$3:$A$38,Seznamy!$B$3:$B$38)</f>
        <v>145017</v>
      </c>
      <c r="C343" s="55" t="str">
        <f>LOOKUP(A343,Seznamy!$A$3:$A$38,Seznamy!$C$3:$C$38)</f>
        <v>Rosice</v>
      </c>
      <c r="D343" s="56">
        <f>LOOKUP(A343,Seznamy!$A$3:$A$38,Seznamy!$F$3:$F$38)</f>
        <v>5024</v>
      </c>
      <c r="E343" s="56">
        <f>LOOKUP(A343,Seznamy!$A$3:$A$38,Seznamy!$G$3:$G$38)</f>
        <v>79800</v>
      </c>
      <c r="F343" s="57">
        <f>LOOKUP(A343,Seznamy!$A$3:$A$38,Seznamy!$J$3:$J$38)</f>
        <v>60</v>
      </c>
      <c r="G343" s="57">
        <v>43</v>
      </c>
      <c r="H343" s="55">
        <f>LOOKUP(G343,Komplexní!$A$40:$A$82,Komplexní!$B$40:$B$82)</f>
        <v>0</v>
      </c>
      <c r="I343" s="58">
        <f t="array" ref="I343">SUM(IF((Komplexní!$A$3:$A$38=A343)*(Komplexní!$D$1:$AJ$1=G343),Komplexní!$D$3:$AJ$38))</f>
        <v>0</v>
      </c>
      <c r="J343" s="115" t="str">
        <f>IF(I343=0,"",I343)</f>
        <v/>
      </c>
      <c r="K343" s="59" t="str">
        <f>IF(I343=MIN($J$303:$J$352),1,"")</f>
        <v/>
      </c>
    </row>
    <row r="344" spans="1:11" hidden="1">
      <c r="A344" s="53">
        <v>7</v>
      </c>
      <c r="B344" s="54">
        <f>LOOKUP(A344,Seznamy!$A$3:$A$38,Seznamy!$B$3:$B$38)</f>
        <v>145017</v>
      </c>
      <c r="C344" s="55" t="str">
        <f>LOOKUP(A344,Seznamy!$A$3:$A$38,Seznamy!$C$3:$C$38)</f>
        <v>Rosice</v>
      </c>
      <c r="D344" s="56">
        <f>LOOKUP(A344,Seznamy!$A$3:$A$38,Seznamy!$F$3:$F$38)</f>
        <v>5024</v>
      </c>
      <c r="E344" s="56">
        <f>LOOKUP(A344,Seznamy!$A$3:$A$38,Seznamy!$G$3:$G$38)</f>
        <v>79800</v>
      </c>
      <c r="F344" s="57">
        <f>LOOKUP(A344,Seznamy!$A$3:$A$38,Seznamy!$J$3:$J$38)</f>
        <v>60</v>
      </c>
      <c r="G344" s="57">
        <v>44</v>
      </c>
      <c r="H344" s="55">
        <f>LOOKUP(G344,Komplexní!$A$40:$A$82,Komplexní!$B$40:$B$82)</f>
        <v>0</v>
      </c>
      <c r="I344" s="58">
        <f t="array" ref="I344">SUM(IF((Komplexní!$A$3:$A$38=A344)*(Komplexní!$D$1:$AJ$1=G344),Komplexní!$D$3:$AJ$38))</f>
        <v>0</v>
      </c>
      <c r="J344" s="115" t="str">
        <f>IF(I344=0,"",I344)</f>
        <v/>
      </c>
      <c r="K344" s="59" t="str">
        <f>IF(I344=MIN($J$303:$J$352),1,"")</f>
        <v/>
      </c>
    </row>
    <row r="345" spans="1:11" hidden="1">
      <c r="A345" s="53">
        <v>7</v>
      </c>
      <c r="B345" s="54">
        <f>LOOKUP(A345,Seznamy!$A$3:$A$38,Seznamy!$B$3:$B$38)</f>
        <v>145017</v>
      </c>
      <c r="C345" s="55" t="str">
        <f>LOOKUP(A345,Seznamy!$A$3:$A$38,Seznamy!$C$3:$C$38)</f>
        <v>Rosice</v>
      </c>
      <c r="D345" s="56">
        <f>LOOKUP(A345,Seznamy!$A$3:$A$38,Seznamy!$F$3:$F$38)</f>
        <v>5024</v>
      </c>
      <c r="E345" s="56">
        <f>LOOKUP(A345,Seznamy!$A$3:$A$38,Seznamy!$G$3:$G$38)</f>
        <v>79800</v>
      </c>
      <c r="F345" s="57">
        <f>LOOKUP(A345,Seznamy!$A$3:$A$38,Seznamy!$J$3:$J$38)</f>
        <v>60</v>
      </c>
      <c r="G345" s="57">
        <v>45</v>
      </c>
      <c r="H345" s="55">
        <f>LOOKUP(G345,Komplexní!$A$40:$A$82,Komplexní!$B$40:$B$82)</f>
        <v>0</v>
      </c>
      <c r="I345" s="58">
        <f t="array" ref="I345">SUM(IF((Komplexní!$A$3:$A$38=A345)*(Komplexní!$D$1:$AJ$1=G345),Komplexní!$D$3:$AJ$38))</f>
        <v>0</v>
      </c>
      <c r="J345" s="115" t="str">
        <f>IF(I345=0,"",I345)</f>
        <v/>
      </c>
      <c r="K345" s="59" t="str">
        <f>IF(I345=MIN($J$303:$J$352),1,"")</f>
        <v/>
      </c>
    </row>
    <row r="346" spans="1:11" hidden="1">
      <c r="A346" s="53">
        <v>7</v>
      </c>
      <c r="B346" s="54">
        <f>LOOKUP(A346,Seznamy!$A$3:$A$38,Seznamy!$B$3:$B$38)</f>
        <v>145017</v>
      </c>
      <c r="C346" s="55" t="str">
        <f>LOOKUP(A346,Seznamy!$A$3:$A$38,Seznamy!$C$3:$C$38)</f>
        <v>Rosice</v>
      </c>
      <c r="D346" s="56">
        <f>LOOKUP(A346,Seznamy!$A$3:$A$38,Seznamy!$F$3:$F$38)</f>
        <v>5024</v>
      </c>
      <c r="E346" s="56">
        <f>LOOKUP(A346,Seznamy!$A$3:$A$38,Seznamy!$G$3:$G$38)</f>
        <v>79800</v>
      </c>
      <c r="F346" s="57">
        <f>LOOKUP(A346,Seznamy!$A$3:$A$38,Seznamy!$J$3:$J$38)</f>
        <v>60</v>
      </c>
      <c r="G346" s="57">
        <v>46</v>
      </c>
      <c r="H346" s="55">
        <f>LOOKUP(G346,Komplexní!$A$40:$A$82,Komplexní!$B$40:$B$82)</f>
        <v>0</v>
      </c>
      <c r="I346" s="58">
        <f t="array" ref="I346">SUM(IF((Komplexní!$A$3:$A$38=A346)*(Komplexní!$D$1:$AJ$1=G346),Komplexní!$D$3:$AJ$38))</f>
        <v>0</v>
      </c>
      <c r="J346" s="115" t="str">
        <f>IF(I346=0,"",I346)</f>
        <v/>
      </c>
      <c r="K346" s="59" t="str">
        <f>IF(I346=MIN($J$303:$J$352),1,"")</f>
        <v/>
      </c>
    </row>
    <row r="347" spans="1:11" hidden="1">
      <c r="A347" s="53">
        <v>7</v>
      </c>
      <c r="B347" s="54">
        <f>LOOKUP(A347,Seznamy!$A$3:$A$38,Seznamy!$B$3:$B$38)</f>
        <v>145017</v>
      </c>
      <c r="C347" s="55" t="str">
        <f>LOOKUP(A347,Seznamy!$A$3:$A$38,Seznamy!$C$3:$C$38)</f>
        <v>Rosice</v>
      </c>
      <c r="D347" s="56">
        <f>LOOKUP(A347,Seznamy!$A$3:$A$38,Seznamy!$F$3:$F$38)</f>
        <v>5024</v>
      </c>
      <c r="E347" s="56">
        <f>LOOKUP(A347,Seznamy!$A$3:$A$38,Seznamy!$G$3:$G$38)</f>
        <v>79800</v>
      </c>
      <c r="F347" s="57">
        <f>LOOKUP(A347,Seznamy!$A$3:$A$38,Seznamy!$J$3:$J$38)</f>
        <v>60</v>
      </c>
      <c r="G347" s="57">
        <v>47</v>
      </c>
      <c r="H347" s="55">
        <f>LOOKUP(G347,Komplexní!$A$40:$A$82,Komplexní!$B$40:$B$82)</f>
        <v>0</v>
      </c>
      <c r="I347" s="58">
        <f t="array" ref="I347">SUM(IF((Komplexní!$A$3:$A$38=A347)*(Komplexní!$D$1:$AJ$1=G347),Komplexní!$D$3:$AJ$38))</f>
        <v>0</v>
      </c>
      <c r="J347" s="115" t="str">
        <f>IF(I347=0,"",I347)</f>
        <v/>
      </c>
      <c r="K347" s="59" t="str">
        <f>IF(I347=MIN($J$303:$J$352),1,"")</f>
        <v/>
      </c>
    </row>
    <row r="348" spans="1:11" hidden="1">
      <c r="A348" s="53">
        <v>7</v>
      </c>
      <c r="B348" s="54">
        <f>LOOKUP(A348,Seznamy!$A$3:$A$38,Seznamy!$B$3:$B$38)</f>
        <v>145017</v>
      </c>
      <c r="C348" s="55" t="str">
        <f>LOOKUP(A348,Seznamy!$A$3:$A$38,Seznamy!$C$3:$C$38)</f>
        <v>Rosice</v>
      </c>
      <c r="D348" s="56">
        <f>LOOKUP(A348,Seznamy!$A$3:$A$38,Seznamy!$F$3:$F$38)</f>
        <v>5024</v>
      </c>
      <c r="E348" s="56">
        <f>LOOKUP(A348,Seznamy!$A$3:$A$38,Seznamy!$G$3:$G$38)</f>
        <v>79800</v>
      </c>
      <c r="F348" s="57">
        <f>LOOKUP(A348,Seznamy!$A$3:$A$38,Seznamy!$J$3:$J$38)</f>
        <v>60</v>
      </c>
      <c r="G348" s="57">
        <v>48</v>
      </c>
      <c r="H348" s="55">
        <f>LOOKUP(G348,Komplexní!$A$40:$A$82,Komplexní!$B$40:$B$82)</f>
        <v>0</v>
      </c>
      <c r="I348" s="58">
        <f t="array" ref="I348">SUM(IF((Komplexní!$A$3:$A$38=A348)*(Komplexní!$D$1:$AJ$1=G348),Komplexní!$D$3:$AJ$38))</f>
        <v>0</v>
      </c>
      <c r="J348" s="115" t="str">
        <f>IF(I348=0,"",I348)</f>
        <v/>
      </c>
      <c r="K348" s="59" t="str">
        <f>IF(I348=MIN($J$303:$J$352),1,"")</f>
        <v/>
      </c>
    </row>
    <row r="349" spans="1:11" hidden="1">
      <c r="A349" s="53">
        <v>7</v>
      </c>
      <c r="B349" s="54">
        <f>LOOKUP(A349,Seznamy!$A$3:$A$38,Seznamy!$B$3:$B$38)</f>
        <v>145017</v>
      </c>
      <c r="C349" s="55" t="str">
        <f>LOOKUP(A349,Seznamy!$A$3:$A$38,Seznamy!$C$3:$C$38)</f>
        <v>Rosice</v>
      </c>
      <c r="D349" s="56">
        <f>LOOKUP(A349,Seznamy!$A$3:$A$38,Seznamy!$F$3:$F$38)</f>
        <v>5024</v>
      </c>
      <c r="E349" s="56">
        <f>LOOKUP(A349,Seznamy!$A$3:$A$38,Seznamy!$G$3:$G$38)</f>
        <v>79800</v>
      </c>
      <c r="F349" s="57">
        <f>LOOKUP(A349,Seznamy!$A$3:$A$38,Seznamy!$J$3:$J$38)</f>
        <v>60</v>
      </c>
      <c r="G349" s="57">
        <v>49</v>
      </c>
      <c r="H349" s="55">
        <f>LOOKUP(G349,Komplexní!$A$40:$A$82,Komplexní!$B$40:$B$82)</f>
        <v>0</v>
      </c>
      <c r="I349" s="58">
        <f t="array" ref="I349">SUM(IF((Komplexní!$A$3:$A$38=A349)*(Komplexní!$D$1:$AJ$1=G349),Komplexní!$D$3:$AJ$38))</f>
        <v>0</v>
      </c>
      <c r="J349" s="115" t="str">
        <f>IF(I349=0,"",I349)</f>
        <v/>
      </c>
      <c r="K349" s="59" t="str">
        <f>IF(I349=MIN($J$303:$J$352),1,"")</f>
        <v/>
      </c>
    </row>
    <row r="350" spans="1:11" hidden="1">
      <c r="A350" s="53">
        <v>7</v>
      </c>
      <c r="B350" s="54">
        <f>LOOKUP(A350,Seznamy!$A$3:$A$38,Seznamy!$B$3:$B$38)</f>
        <v>145017</v>
      </c>
      <c r="C350" s="55" t="str">
        <f>LOOKUP(A350,Seznamy!$A$3:$A$38,Seznamy!$C$3:$C$38)</f>
        <v>Rosice</v>
      </c>
      <c r="D350" s="56">
        <f>LOOKUP(A350,Seznamy!$A$3:$A$38,Seznamy!$F$3:$F$38)</f>
        <v>5024</v>
      </c>
      <c r="E350" s="56">
        <f>LOOKUP(A350,Seznamy!$A$3:$A$38,Seznamy!$G$3:$G$38)</f>
        <v>79800</v>
      </c>
      <c r="F350" s="57">
        <f>LOOKUP(A350,Seznamy!$A$3:$A$38,Seznamy!$J$3:$J$38)</f>
        <v>60</v>
      </c>
      <c r="G350" s="57">
        <v>50</v>
      </c>
      <c r="H350" s="55">
        <f>LOOKUP(G350,Komplexní!$A$40:$A$82,Komplexní!$B$40:$B$82)</f>
        <v>0</v>
      </c>
      <c r="I350" s="58">
        <f t="array" ref="I350">SUM(IF((Komplexní!$A$3:$A$38=A350)*(Komplexní!$D$1:$AJ$1=G350),Komplexní!$D$3:$AJ$38))</f>
        <v>0</v>
      </c>
      <c r="J350" s="115" t="str">
        <f>IF(I350=0,"",I350)</f>
        <v/>
      </c>
      <c r="K350" s="59" t="str">
        <f>IF(I350=MIN($J$303:$J$352),1,"")</f>
        <v/>
      </c>
    </row>
    <row r="351" spans="1:11" hidden="1">
      <c r="A351" s="53">
        <v>7</v>
      </c>
      <c r="B351" s="54">
        <f>LOOKUP(A351,Seznamy!$A$3:$A$38,Seznamy!$B$3:$B$38)</f>
        <v>145017</v>
      </c>
      <c r="C351" s="55" t="str">
        <f>LOOKUP(A351,Seznamy!$A$3:$A$38,Seznamy!$C$3:$C$38)</f>
        <v>Rosice</v>
      </c>
      <c r="D351" s="56">
        <f>LOOKUP(A351,Seznamy!$A$3:$A$38,Seznamy!$F$3:$F$38)</f>
        <v>5024</v>
      </c>
      <c r="E351" s="56">
        <f>LOOKUP(A351,Seznamy!$A$3:$A$38,Seznamy!$G$3:$G$38)</f>
        <v>79800</v>
      </c>
      <c r="F351" s="57">
        <f>LOOKUP(A351,Seznamy!$A$3:$A$38,Seznamy!$J$3:$J$38)</f>
        <v>60</v>
      </c>
      <c r="G351" s="57">
        <v>27</v>
      </c>
      <c r="H351" s="55">
        <f>LOOKUP(G351,Komplexní!$A$40:$A$82,Komplexní!$B$40:$B$82)</f>
        <v>0</v>
      </c>
      <c r="I351" s="58">
        <f t="array" ref="I351">SUM(IF((Komplexní!$A$3:$A$38=A351)*(Komplexní!$D$1:$AJ$1=G351),Komplexní!$D$3:$AJ$38))</f>
        <v>0</v>
      </c>
      <c r="J351" s="115" t="str">
        <f>IF(I351=0,"",I351)</f>
        <v/>
      </c>
      <c r="K351" s="59" t="str">
        <f>IF(I351=MIN($J$303:$J$352),1,"")</f>
        <v/>
      </c>
    </row>
    <row r="352" spans="1:11">
      <c r="A352" s="53">
        <v>7</v>
      </c>
      <c r="B352" s="54">
        <f>LOOKUP(A352,Seznamy!$A$3:$A$38,Seznamy!$B$3:$B$38)</f>
        <v>145017</v>
      </c>
      <c r="C352" s="55" t="str">
        <f>LOOKUP(A352,Seznamy!$A$3:$A$38,Seznamy!$C$3:$C$38)</f>
        <v>Rosice</v>
      </c>
      <c r="D352" s="56">
        <f>LOOKUP(A352,Seznamy!$A$3:$A$38,Seznamy!$F$3:$F$38)</f>
        <v>5024</v>
      </c>
      <c r="E352" s="56">
        <f>LOOKUP(A352,Seznamy!$A$3:$A$38,Seznamy!$G$3:$G$38)</f>
        <v>79800</v>
      </c>
      <c r="F352" s="57">
        <f>LOOKUP(A352,Seznamy!$A$3:$A$38,Seznamy!$J$3:$J$38)</f>
        <v>60</v>
      </c>
      <c r="G352" s="57">
        <v>11</v>
      </c>
      <c r="H352" s="55" t="str">
        <f>LOOKUP(G352,Komplexní!$A$40:$A$82,Komplexní!$B$40:$B$82)</f>
        <v>UNILES a.s.</v>
      </c>
      <c r="I352" s="58">
        <f t="array" ref="I352">SUM(IF((Komplexní!$A$3:$A$38=A352)*(Komplexní!$D$1:$AJ$1=G352),Komplexní!$D$3:$AJ$38))</f>
        <v>4166253</v>
      </c>
      <c r="J352" s="115">
        <f>IF(I352=0,"",I352)</f>
        <v>4166253</v>
      </c>
      <c r="K352" s="59" t="str">
        <f>IF(I352=MIN($J$303:$J$352),1,"")</f>
        <v/>
      </c>
    </row>
    <row r="353" spans="1:11" hidden="1">
      <c r="A353" s="87">
        <v>8</v>
      </c>
      <c r="B353" s="88">
        <f>LOOKUP(A353,Seznamy!$A$3:$A$38,Seznamy!$B$3:$B$38)</f>
        <v>145019</v>
      </c>
      <c r="C353" s="89" t="str">
        <f>LOOKUP(A353,Seznamy!$A$3:$A$38,Seznamy!$C$3:$C$38)</f>
        <v>Veveří</v>
      </c>
      <c r="D353" s="90">
        <f>LOOKUP(A353,Seznamy!$A$3:$A$38,Seznamy!$F$3:$F$38)</f>
        <v>4023</v>
      </c>
      <c r="E353" s="90">
        <f>LOOKUP(A353,Seznamy!$A$3:$A$38,Seznamy!$G$3:$G$38)</f>
        <v>53500</v>
      </c>
      <c r="F353" s="91">
        <f>LOOKUP(A353,Seznamy!$A$3:$A$38,Seznamy!$J$3:$J$38)</f>
        <v>60</v>
      </c>
      <c r="G353" s="91">
        <v>1</v>
      </c>
      <c r="H353" s="89" t="str">
        <f>LOOKUP(G353,Komplexní!$A$40:$A$82,Komplexní!$B$40:$B$82)</f>
        <v>KAISER s.r.o.</v>
      </c>
      <c r="I353" s="92">
        <f t="array" ref="I353">SUM(IF((Komplexní!$A$3:$A$38=A353)*(Komplexní!$D$1:$AJ$1=G353),Komplexní!$D$3:$AJ$38))</f>
        <v>0</v>
      </c>
      <c r="J353" s="116" t="str">
        <f>IF(I353=0,"",I353)</f>
        <v/>
      </c>
      <c r="K353" s="93" t="str">
        <f>IF(I353=MIN($J$353:$J$402),1,"")</f>
        <v/>
      </c>
    </row>
    <row r="354" spans="1:11" hidden="1">
      <c r="A354" s="87">
        <v>8</v>
      </c>
      <c r="B354" s="88">
        <f>LOOKUP(A354,Seznamy!$A$3:$A$38,Seznamy!$B$3:$B$38)</f>
        <v>145019</v>
      </c>
      <c r="C354" s="89" t="str">
        <f>LOOKUP(A354,Seznamy!$A$3:$A$38,Seznamy!$C$3:$C$38)</f>
        <v>Veveří</v>
      </c>
      <c r="D354" s="90">
        <f>LOOKUP(A354,Seznamy!$A$3:$A$38,Seznamy!$F$3:$F$38)</f>
        <v>4023</v>
      </c>
      <c r="E354" s="90">
        <f>LOOKUP(A354,Seznamy!$A$3:$A$38,Seznamy!$G$3:$G$38)</f>
        <v>53500</v>
      </c>
      <c r="F354" s="91">
        <f>LOOKUP(A354,Seznamy!$A$3:$A$38,Seznamy!$J$3:$J$38)</f>
        <v>60</v>
      </c>
      <c r="G354" s="91">
        <v>2</v>
      </c>
      <c r="H354" s="89" t="str">
        <f>LOOKUP(G354,Komplexní!$A$40:$A$82,Komplexní!$B$40:$B$82)</f>
        <v>Lesní společnost Přimda, a.s.</v>
      </c>
      <c r="I354" s="92">
        <f t="array" ref="I354">SUM(IF((Komplexní!$A$3:$A$38=A354)*(Komplexní!$D$1:$AJ$1=G354),Komplexní!$D$3:$AJ$38))</f>
        <v>0</v>
      </c>
      <c r="J354" s="116" t="str">
        <f>IF(I354=0,"",I354)</f>
        <v/>
      </c>
      <c r="K354" s="93" t="str">
        <f>IF(I354=MIN($J$353:$J$402),1,"")</f>
        <v/>
      </c>
    </row>
    <row r="355" spans="1:11" hidden="1">
      <c r="A355" s="87">
        <v>8</v>
      </c>
      <c r="B355" s="88">
        <f>LOOKUP(A355,Seznamy!$A$3:$A$38,Seznamy!$B$3:$B$38)</f>
        <v>145019</v>
      </c>
      <c r="C355" s="89" t="str">
        <f>LOOKUP(A355,Seznamy!$A$3:$A$38,Seznamy!$C$3:$C$38)</f>
        <v>Veveří</v>
      </c>
      <c r="D355" s="90">
        <f>LOOKUP(A355,Seznamy!$A$3:$A$38,Seznamy!$F$3:$F$38)</f>
        <v>4023</v>
      </c>
      <c r="E355" s="90">
        <f>LOOKUP(A355,Seznamy!$A$3:$A$38,Seznamy!$G$3:$G$38)</f>
        <v>53500</v>
      </c>
      <c r="F355" s="91">
        <f>LOOKUP(A355,Seznamy!$A$3:$A$38,Seznamy!$J$3:$J$38)</f>
        <v>60</v>
      </c>
      <c r="G355" s="91">
        <v>3</v>
      </c>
      <c r="H355" s="89" t="str">
        <f>LOOKUP(G355,Komplexní!$A$40:$A$82,Komplexní!$B$40:$B$82)</f>
        <v>ACLESIA, spol. s r.o.</v>
      </c>
      <c r="I355" s="92">
        <f t="array" ref="I355">SUM(IF((Komplexní!$A$3:$A$38=A355)*(Komplexní!$D$1:$AJ$1=G355),Komplexní!$D$3:$AJ$38))</f>
        <v>0</v>
      </c>
      <c r="J355" s="116" t="str">
        <f>IF(I355=0,"",I355)</f>
        <v/>
      </c>
      <c r="K355" s="93" t="str">
        <f>IF(I355=MIN($J$353:$J$402),1,"")</f>
        <v/>
      </c>
    </row>
    <row r="356" spans="1:11" hidden="1">
      <c r="A356" s="87">
        <v>8</v>
      </c>
      <c r="B356" s="88">
        <f>LOOKUP(A356,Seznamy!$A$3:$A$38,Seznamy!$B$3:$B$38)</f>
        <v>145019</v>
      </c>
      <c r="C356" s="89" t="str">
        <f>LOOKUP(A356,Seznamy!$A$3:$A$38,Seznamy!$C$3:$C$38)</f>
        <v>Veveří</v>
      </c>
      <c r="D356" s="90">
        <f>LOOKUP(A356,Seznamy!$A$3:$A$38,Seznamy!$F$3:$F$38)</f>
        <v>4023</v>
      </c>
      <c r="E356" s="90">
        <f>LOOKUP(A356,Seznamy!$A$3:$A$38,Seznamy!$G$3:$G$38)</f>
        <v>53500</v>
      </c>
      <c r="F356" s="91">
        <f>LOOKUP(A356,Seznamy!$A$3:$A$38,Seznamy!$J$3:$J$38)</f>
        <v>60</v>
      </c>
      <c r="G356" s="91">
        <v>4</v>
      </c>
      <c r="H356" s="89" t="str">
        <f>LOOKUP(G356,Komplexní!$A$40:$A$82,Komplexní!$B$40:$B$82)</f>
        <v>LST a.s.</v>
      </c>
      <c r="I356" s="92">
        <f t="array" ref="I356">SUM(IF((Komplexní!$A$3:$A$38=A356)*(Komplexní!$D$1:$AJ$1=G356),Komplexní!$D$3:$AJ$38))</f>
        <v>0</v>
      </c>
      <c r="J356" s="116" t="str">
        <f>IF(I356=0,"",I356)</f>
        <v/>
      </c>
      <c r="K356" s="93" t="str">
        <f>IF(I356=MIN($J$353:$J$402),1,"")</f>
        <v/>
      </c>
    </row>
    <row r="357" spans="1:11" hidden="1">
      <c r="A357" s="87">
        <v>8</v>
      </c>
      <c r="B357" s="88">
        <f>LOOKUP(A357,Seznamy!$A$3:$A$38,Seznamy!$B$3:$B$38)</f>
        <v>145019</v>
      </c>
      <c r="C357" s="89" t="str">
        <f>LOOKUP(A357,Seznamy!$A$3:$A$38,Seznamy!$C$3:$C$38)</f>
        <v>Veveří</v>
      </c>
      <c r="D357" s="90">
        <f>LOOKUP(A357,Seznamy!$A$3:$A$38,Seznamy!$F$3:$F$38)</f>
        <v>4023</v>
      </c>
      <c r="E357" s="90">
        <f>LOOKUP(A357,Seznamy!$A$3:$A$38,Seznamy!$G$3:$G$38)</f>
        <v>53500</v>
      </c>
      <c r="F357" s="91">
        <f>LOOKUP(A357,Seznamy!$A$3:$A$38,Seznamy!$J$3:$J$38)</f>
        <v>60</v>
      </c>
      <c r="G357" s="91">
        <v>5</v>
      </c>
      <c r="H357" s="89" t="str">
        <f>LOOKUP(G357,Komplexní!$A$40:$A$82,Komplexní!$B$40:$B$82)</f>
        <v>T.E.P. HOLZ, s.r.o.</v>
      </c>
      <c r="I357" s="92">
        <f t="array" ref="I357">SUM(IF((Komplexní!$A$3:$A$38=A357)*(Komplexní!$D$1:$AJ$1=G357),Komplexní!$D$3:$AJ$38))</f>
        <v>0</v>
      </c>
      <c r="J357" s="116" t="str">
        <f>IF(I357=0,"",I357)</f>
        <v/>
      </c>
      <c r="K357" s="93" t="str">
        <f>IF(I357=MIN($J$353:$J$402),1,"")</f>
        <v/>
      </c>
    </row>
    <row r="358" spans="1:11" hidden="1">
      <c r="A358" s="87">
        <v>8</v>
      </c>
      <c r="B358" s="88">
        <f>LOOKUP(A358,Seznamy!$A$3:$A$38,Seznamy!$B$3:$B$38)</f>
        <v>145019</v>
      </c>
      <c r="C358" s="89" t="str">
        <f>LOOKUP(A358,Seznamy!$A$3:$A$38,Seznamy!$C$3:$C$38)</f>
        <v>Veveří</v>
      </c>
      <c r="D358" s="90">
        <f>LOOKUP(A358,Seznamy!$A$3:$A$38,Seznamy!$F$3:$F$38)</f>
        <v>4023</v>
      </c>
      <c r="E358" s="90">
        <f>LOOKUP(A358,Seznamy!$A$3:$A$38,Seznamy!$G$3:$G$38)</f>
        <v>53500</v>
      </c>
      <c r="F358" s="91">
        <f>LOOKUP(A358,Seznamy!$A$3:$A$38,Seznamy!$J$3:$J$38)</f>
        <v>60</v>
      </c>
      <c r="G358" s="91">
        <v>6</v>
      </c>
      <c r="H358" s="89" t="str">
        <f>LOOKUP(G358,Komplexní!$A$40:$A$82,Komplexní!$B$40:$B$82)</f>
        <v>Petra spol. s r.o.</v>
      </c>
      <c r="I358" s="92">
        <f t="array" ref="I358">SUM(IF((Komplexní!$A$3:$A$38=A358)*(Komplexní!$D$1:$AJ$1=G358),Komplexní!$D$3:$AJ$38))</f>
        <v>0</v>
      </c>
      <c r="J358" s="116" t="str">
        <f>IF(I358=0,"",I358)</f>
        <v/>
      </c>
      <c r="K358" s="93" t="str">
        <f>IF(I358=MIN($J$353:$J$402),1,"")</f>
        <v/>
      </c>
    </row>
    <row r="359" spans="1:11" hidden="1">
      <c r="A359" s="87">
        <v>8</v>
      </c>
      <c r="B359" s="88">
        <f>LOOKUP(A359,Seznamy!$A$3:$A$38,Seznamy!$B$3:$B$38)</f>
        <v>145019</v>
      </c>
      <c r="C359" s="89" t="str">
        <f>LOOKUP(A359,Seznamy!$A$3:$A$38,Seznamy!$C$3:$C$38)</f>
        <v>Veveří</v>
      </c>
      <c r="D359" s="90">
        <f>LOOKUP(A359,Seznamy!$A$3:$A$38,Seznamy!$F$3:$F$38)</f>
        <v>4023</v>
      </c>
      <c r="E359" s="90">
        <f>LOOKUP(A359,Seznamy!$A$3:$A$38,Seznamy!$G$3:$G$38)</f>
        <v>53500</v>
      </c>
      <c r="F359" s="91">
        <f>LOOKUP(A359,Seznamy!$A$3:$A$38,Seznamy!$J$3:$J$38)</f>
        <v>60</v>
      </c>
      <c r="G359" s="91">
        <v>7</v>
      </c>
      <c r="H359" s="89" t="str">
        <f>LOOKUP(G359,Komplexní!$A$40:$A$82,Komplexní!$B$40:$B$82)</f>
        <v>Sušická lesní a obchodní s.r.o.</v>
      </c>
      <c r="I359" s="92">
        <f t="array" ref="I359">SUM(IF((Komplexní!$A$3:$A$38=A359)*(Komplexní!$D$1:$AJ$1=G359),Komplexní!$D$3:$AJ$38))</f>
        <v>0</v>
      </c>
      <c r="J359" s="116" t="str">
        <f>IF(I359=0,"",I359)</f>
        <v/>
      </c>
      <c r="K359" s="93" t="str">
        <f>IF(I359=MIN($J$353:$J$402),1,"")</f>
        <v/>
      </c>
    </row>
    <row r="360" spans="1:11" hidden="1">
      <c r="A360" s="87">
        <v>8</v>
      </c>
      <c r="B360" s="88">
        <f>LOOKUP(A360,Seznamy!$A$3:$A$38,Seznamy!$B$3:$B$38)</f>
        <v>145019</v>
      </c>
      <c r="C360" s="89" t="str">
        <f>LOOKUP(A360,Seznamy!$A$3:$A$38,Seznamy!$C$3:$C$38)</f>
        <v>Veveří</v>
      </c>
      <c r="D360" s="90">
        <f>LOOKUP(A360,Seznamy!$A$3:$A$38,Seznamy!$F$3:$F$38)</f>
        <v>4023</v>
      </c>
      <c r="E360" s="90">
        <f>LOOKUP(A360,Seznamy!$A$3:$A$38,Seznamy!$G$3:$G$38)</f>
        <v>53500</v>
      </c>
      <c r="F360" s="91">
        <f>LOOKUP(A360,Seznamy!$A$3:$A$38,Seznamy!$J$3:$J$38)</f>
        <v>60</v>
      </c>
      <c r="G360" s="91">
        <v>8</v>
      </c>
      <c r="H360" s="89" t="str">
        <f>LOOKUP(G360,Komplexní!$A$40:$A$82,Komplexní!$B$40:$B$82)</f>
        <v>ARBOLES s.r.o.</v>
      </c>
      <c r="I360" s="92">
        <f t="array" ref="I360">SUM(IF((Komplexní!$A$3:$A$38=A360)*(Komplexní!$D$1:$AJ$1=G360),Komplexní!$D$3:$AJ$38))</f>
        <v>0</v>
      </c>
      <c r="J360" s="116" t="str">
        <f>IF(I360=0,"",I360)</f>
        <v/>
      </c>
      <c r="K360" s="93" t="str">
        <f>IF(I360=MIN($J$353:$J$402),1,"")</f>
        <v/>
      </c>
    </row>
    <row r="361" spans="1:11" hidden="1">
      <c r="A361" s="87">
        <v>8</v>
      </c>
      <c r="B361" s="88">
        <f>LOOKUP(A361,Seznamy!$A$3:$A$38,Seznamy!$B$3:$B$38)</f>
        <v>145019</v>
      </c>
      <c r="C361" s="89" t="str">
        <f>LOOKUP(A361,Seznamy!$A$3:$A$38,Seznamy!$C$3:$C$38)</f>
        <v>Veveří</v>
      </c>
      <c r="D361" s="90">
        <f>LOOKUP(A361,Seznamy!$A$3:$A$38,Seznamy!$F$3:$F$38)</f>
        <v>4023</v>
      </c>
      <c r="E361" s="90">
        <f>LOOKUP(A361,Seznamy!$A$3:$A$38,Seznamy!$G$3:$G$38)</f>
        <v>53500</v>
      </c>
      <c r="F361" s="91">
        <f>LOOKUP(A361,Seznamy!$A$3:$A$38,Seznamy!$J$3:$J$38)</f>
        <v>60</v>
      </c>
      <c r="G361" s="91">
        <v>9</v>
      </c>
      <c r="H361" s="89" t="str">
        <f>LOOKUP(G361,Komplexní!$A$40:$A$82,Komplexní!$B$40:$B$82)</f>
        <v>Stora Enso Wood Products Planá s.r.o.</v>
      </c>
      <c r="I361" s="92">
        <f t="array" ref="I361">SUM(IF((Komplexní!$A$3:$A$38=A361)*(Komplexní!$D$1:$AJ$1=G361),Komplexní!$D$3:$AJ$38))</f>
        <v>0</v>
      </c>
      <c r="J361" s="116" t="str">
        <f>IF(I361=0,"",I361)</f>
        <v/>
      </c>
      <c r="K361" s="93" t="str">
        <f>IF(I361=MIN($J$353:$J$402),1,"")</f>
        <v/>
      </c>
    </row>
    <row r="362" spans="1:11" hidden="1">
      <c r="A362" s="87">
        <v>8</v>
      </c>
      <c r="B362" s="88">
        <f>LOOKUP(A362,Seznamy!$A$3:$A$38,Seznamy!$B$3:$B$38)</f>
        <v>145019</v>
      </c>
      <c r="C362" s="89" t="str">
        <f>LOOKUP(A362,Seznamy!$A$3:$A$38,Seznamy!$C$3:$C$38)</f>
        <v>Veveří</v>
      </c>
      <c r="D362" s="90">
        <f>LOOKUP(A362,Seznamy!$A$3:$A$38,Seznamy!$F$3:$F$38)</f>
        <v>4023</v>
      </c>
      <c r="E362" s="90">
        <f>LOOKUP(A362,Seznamy!$A$3:$A$38,Seznamy!$G$3:$G$38)</f>
        <v>53500</v>
      </c>
      <c r="F362" s="91">
        <f>LOOKUP(A362,Seznamy!$A$3:$A$38,Seznamy!$J$3:$J$38)</f>
        <v>60</v>
      </c>
      <c r="G362" s="91">
        <v>10</v>
      </c>
      <c r="H362" s="89" t="str">
        <f>LOOKUP(G362,Komplexní!$A$40:$A$82,Komplexní!$B$40:$B$82)</f>
        <v>Stora Enso Wood Products Ždírec s.r.o.</v>
      </c>
      <c r="I362" s="92">
        <f t="array" ref="I362">SUM(IF((Komplexní!$A$3:$A$38=A362)*(Komplexní!$D$1:$AJ$1=G362),Komplexní!$D$3:$AJ$38))</f>
        <v>0</v>
      </c>
      <c r="J362" s="116" t="str">
        <f>IF(I362=0,"",I362)</f>
        <v/>
      </c>
      <c r="K362" s="93" t="str">
        <f>IF(I362=MIN($J$353:$J$402),1,"")</f>
        <v/>
      </c>
    </row>
    <row r="363" spans="1:11" hidden="1">
      <c r="A363" s="87">
        <v>8</v>
      </c>
      <c r="B363" s="88">
        <f>LOOKUP(A363,Seznamy!$A$3:$A$38,Seznamy!$B$3:$B$38)</f>
        <v>145019</v>
      </c>
      <c r="C363" s="89" t="str">
        <f>LOOKUP(A363,Seznamy!$A$3:$A$38,Seznamy!$C$3:$C$38)</f>
        <v>Veveří</v>
      </c>
      <c r="D363" s="90">
        <f>LOOKUP(A363,Seznamy!$A$3:$A$38,Seznamy!$F$3:$F$38)</f>
        <v>4023</v>
      </c>
      <c r="E363" s="90">
        <f>LOOKUP(A363,Seznamy!$A$3:$A$38,Seznamy!$G$3:$G$38)</f>
        <v>53500</v>
      </c>
      <c r="F363" s="91">
        <f>LOOKUP(A363,Seznamy!$A$3:$A$38,Seznamy!$J$3:$J$38)</f>
        <v>60</v>
      </c>
      <c r="G363" s="91">
        <v>12</v>
      </c>
      <c r="H363" s="89" t="str">
        <f>LOOKUP(G363,Komplexní!$A$40:$A$82,Komplexní!$B$40:$B$82)</f>
        <v>Jihozápadní dřevařská a.s.</v>
      </c>
      <c r="I363" s="92">
        <f t="array" ref="I363">SUM(IF((Komplexní!$A$3:$A$38=A363)*(Komplexní!$D$1:$AJ$1=G363),Komplexní!$D$3:$AJ$38))</f>
        <v>0</v>
      </c>
      <c r="J363" s="116" t="str">
        <f>IF(I363=0,"",I363)</f>
        <v/>
      </c>
      <c r="K363" s="93" t="str">
        <f>IF(I363=MIN($J$353:$J$402),1,"")</f>
        <v/>
      </c>
    </row>
    <row r="364" spans="1:11" hidden="1">
      <c r="A364" s="87">
        <v>8</v>
      </c>
      <c r="B364" s="88">
        <f>LOOKUP(A364,Seznamy!$A$3:$A$38,Seznamy!$B$3:$B$38)</f>
        <v>145019</v>
      </c>
      <c r="C364" s="89" t="str">
        <f>LOOKUP(A364,Seznamy!$A$3:$A$38,Seznamy!$C$3:$C$38)</f>
        <v>Veveří</v>
      </c>
      <c r="D364" s="90">
        <f>LOOKUP(A364,Seznamy!$A$3:$A$38,Seznamy!$F$3:$F$38)</f>
        <v>4023</v>
      </c>
      <c r="E364" s="90">
        <f>LOOKUP(A364,Seznamy!$A$3:$A$38,Seznamy!$G$3:$G$38)</f>
        <v>53500</v>
      </c>
      <c r="F364" s="91">
        <f>LOOKUP(A364,Seznamy!$A$3:$A$38,Seznamy!$J$3:$J$38)</f>
        <v>60</v>
      </c>
      <c r="G364" s="91">
        <v>13</v>
      </c>
      <c r="H364" s="89" t="str">
        <f>LOOKUP(G364,Komplexní!$A$40:$A$82,Komplexní!$B$40:$B$82)</f>
        <v>LDF Rožnov a.s.</v>
      </c>
      <c r="I364" s="92">
        <f t="array" ref="I364">SUM(IF((Komplexní!$A$3:$A$38=A364)*(Komplexní!$D$1:$AJ$1=G364),Komplexní!$D$3:$AJ$38))</f>
        <v>0</v>
      </c>
      <c r="J364" s="116" t="str">
        <f>IF(I364=0,"",I364)</f>
        <v/>
      </c>
      <c r="K364" s="93" t="str">
        <f>IF(I364=MIN($J$353:$J$402),1,"")</f>
        <v/>
      </c>
    </row>
    <row r="365" spans="1:11" hidden="1">
      <c r="A365" s="87">
        <v>8</v>
      </c>
      <c r="B365" s="88">
        <f>LOOKUP(A365,Seznamy!$A$3:$A$38,Seznamy!$B$3:$B$38)</f>
        <v>145019</v>
      </c>
      <c r="C365" s="89" t="str">
        <f>LOOKUP(A365,Seznamy!$A$3:$A$38,Seznamy!$C$3:$C$38)</f>
        <v>Veveří</v>
      </c>
      <c r="D365" s="90">
        <f>LOOKUP(A365,Seznamy!$A$3:$A$38,Seznamy!$F$3:$F$38)</f>
        <v>4023</v>
      </c>
      <c r="E365" s="90">
        <f>LOOKUP(A365,Seznamy!$A$3:$A$38,Seznamy!$G$3:$G$38)</f>
        <v>53500</v>
      </c>
      <c r="F365" s="91">
        <f>LOOKUP(A365,Seznamy!$A$3:$A$38,Seznamy!$J$3:$J$38)</f>
        <v>60</v>
      </c>
      <c r="G365" s="91">
        <v>15</v>
      </c>
      <c r="H365" s="89" t="str">
        <f>LOOKUP(G365,Komplexní!$A$40:$A$82,Komplexní!$B$40:$B$82)</f>
        <v>Opavská lesní a.s.</v>
      </c>
      <c r="I365" s="92">
        <f t="array" ref="I365">SUM(IF((Komplexní!$A$3:$A$38=A365)*(Komplexní!$D$1:$AJ$1=G365),Komplexní!$D$3:$AJ$38))</f>
        <v>0</v>
      </c>
      <c r="J365" s="116" t="str">
        <f>IF(I365=0,"",I365)</f>
        <v/>
      </c>
      <c r="K365" s="93" t="str">
        <f>IF(I365=MIN($J$353:$J$402),1,"")</f>
        <v/>
      </c>
    </row>
    <row r="366" spans="1:11" hidden="1">
      <c r="A366" s="87">
        <v>8</v>
      </c>
      <c r="B366" s="88">
        <f>LOOKUP(A366,Seznamy!$A$3:$A$38,Seznamy!$B$3:$B$38)</f>
        <v>145019</v>
      </c>
      <c r="C366" s="89" t="str">
        <f>LOOKUP(A366,Seznamy!$A$3:$A$38,Seznamy!$C$3:$C$38)</f>
        <v>Veveří</v>
      </c>
      <c r="D366" s="90">
        <f>LOOKUP(A366,Seznamy!$A$3:$A$38,Seznamy!$F$3:$F$38)</f>
        <v>4023</v>
      </c>
      <c r="E366" s="90">
        <f>LOOKUP(A366,Seznamy!$A$3:$A$38,Seznamy!$G$3:$G$38)</f>
        <v>53500</v>
      </c>
      <c r="F366" s="91">
        <f>LOOKUP(A366,Seznamy!$A$3:$A$38,Seznamy!$J$3:$J$38)</f>
        <v>60</v>
      </c>
      <c r="G366" s="91">
        <v>16</v>
      </c>
      <c r="H366" s="89" t="str">
        <f>LOOKUP(G366,Komplexní!$A$40:$A$82,Komplexní!$B$40:$B$82)</f>
        <v>Lesostavby Frýdek-Místek a.s.</v>
      </c>
      <c r="I366" s="92">
        <f t="array" ref="I366">SUM(IF((Komplexní!$A$3:$A$38=A366)*(Komplexní!$D$1:$AJ$1=G366),Komplexní!$D$3:$AJ$38))</f>
        <v>0</v>
      </c>
      <c r="J366" s="116" t="str">
        <f>IF(I366=0,"",I366)</f>
        <v/>
      </c>
      <c r="K366" s="93" t="str">
        <f>IF(I366=MIN($J$353:$J$402),1,"")</f>
        <v/>
      </c>
    </row>
    <row r="367" spans="1:11" hidden="1">
      <c r="A367" s="87">
        <v>8</v>
      </c>
      <c r="B367" s="88">
        <f>LOOKUP(A367,Seznamy!$A$3:$A$38,Seznamy!$B$3:$B$38)</f>
        <v>145019</v>
      </c>
      <c r="C367" s="89" t="str">
        <f>LOOKUP(A367,Seznamy!$A$3:$A$38,Seznamy!$C$3:$C$38)</f>
        <v>Veveří</v>
      </c>
      <c r="D367" s="90">
        <f>LOOKUP(A367,Seznamy!$A$3:$A$38,Seznamy!$F$3:$F$38)</f>
        <v>4023</v>
      </c>
      <c r="E367" s="90">
        <f>LOOKUP(A367,Seznamy!$A$3:$A$38,Seznamy!$G$3:$G$38)</f>
        <v>53500</v>
      </c>
      <c r="F367" s="91">
        <f>LOOKUP(A367,Seznamy!$A$3:$A$38,Seznamy!$J$3:$J$38)</f>
        <v>60</v>
      </c>
      <c r="G367" s="91">
        <v>17</v>
      </c>
      <c r="H367" s="89" t="str">
        <f>LOOKUP(G367,Komplexní!$A$40:$A$82,Komplexní!$B$40:$B$82)</f>
        <v>Drevo-Málek s.r.o.</v>
      </c>
      <c r="I367" s="92">
        <f t="array" ref="I367">SUM(IF((Komplexní!$A$3:$A$38=A367)*(Komplexní!$D$1:$AJ$1=G367),Komplexní!$D$3:$AJ$38))</f>
        <v>0</v>
      </c>
      <c r="J367" s="116" t="str">
        <f>IF(I367=0,"",I367)</f>
        <v/>
      </c>
      <c r="K367" s="93" t="str">
        <f>IF(I367=MIN($J$353:$J$402),1,"")</f>
        <v/>
      </c>
    </row>
    <row r="368" spans="1:11" hidden="1">
      <c r="A368" s="87">
        <v>8</v>
      </c>
      <c r="B368" s="88">
        <f>LOOKUP(A368,Seznamy!$A$3:$A$38,Seznamy!$B$3:$B$38)</f>
        <v>145019</v>
      </c>
      <c r="C368" s="89" t="str">
        <f>LOOKUP(A368,Seznamy!$A$3:$A$38,Seznamy!$C$3:$C$38)</f>
        <v>Veveří</v>
      </c>
      <c r="D368" s="90">
        <f>LOOKUP(A368,Seznamy!$A$3:$A$38,Seznamy!$F$3:$F$38)</f>
        <v>4023</v>
      </c>
      <c r="E368" s="90">
        <f>LOOKUP(A368,Seznamy!$A$3:$A$38,Seznamy!$G$3:$G$38)</f>
        <v>53500</v>
      </c>
      <c r="F368" s="91">
        <f>LOOKUP(A368,Seznamy!$A$3:$A$38,Seznamy!$J$3:$J$38)</f>
        <v>60</v>
      </c>
      <c r="G368" s="91">
        <v>18</v>
      </c>
      <c r="H368" s="89" t="str">
        <f>LOOKUP(G368,Komplexní!$A$40:$A$82,Komplexní!$B$40:$B$82)</f>
        <v>Lesní společnost Bečov, s.r.o.</v>
      </c>
      <c r="I368" s="92">
        <f t="array" ref="I368">SUM(IF((Komplexní!$A$3:$A$38=A368)*(Komplexní!$D$1:$AJ$1=G368),Komplexní!$D$3:$AJ$38))</f>
        <v>0</v>
      </c>
      <c r="J368" s="116" t="str">
        <f>IF(I368=0,"",I368)</f>
        <v/>
      </c>
      <c r="K368" s="93" t="str">
        <f>IF(I368=MIN($J$353:$J$402),1,"")</f>
        <v/>
      </c>
    </row>
    <row r="369" spans="1:11" hidden="1">
      <c r="A369" s="87">
        <v>8</v>
      </c>
      <c r="B369" s="88">
        <f>LOOKUP(A369,Seznamy!$A$3:$A$38,Seznamy!$B$3:$B$38)</f>
        <v>145019</v>
      </c>
      <c r="C369" s="89" t="str">
        <f>LOOKUP(A369,Seznamy!$A$3:$A$38,Seznamy!$C$3:$C$38)</f>
        <v>Veveří</v>
      </c>
      <c r="D369" s="90">
        <f>LOOKUP(A369,Seznamy!$A$3:$A$38,Seznamy!$F$3:$F$38)</f>
        <v>4023</v>
      </c>
      <c r="E369" s="90">
        <f>LOOKUP(A369,Seznamy!$A$3:$A$38,Seznamy!$G$3:$G$38)</f>
        <v>53500</v>
      </c>
      <c r="F369" s="91">
        <f>LOOKUP(A369,Seznamy!$A$3:$A$38,Seznamy!$J$3:$J$38)</f>
        <v>60</v>
      </c>
      <c r="G369" s="91">
        <v>19</v>
      </c>
      <c r="H369" s="89" t="str">
        <f>LOOKUP(G369,Komplexní!$A$40:$A$82,Komplexní!$B$40:$B$82)</f>
        <v>SOLITERA spol. s r.o.</v>
      </c>
      <c r="I369" s="92">
        <f t="array" ref="I369">SUM(IF((Komplexní!$A$3:$A$38=A369)*(Komplexní!$D$1:$AJ$1=G369),Komplexní!$D$3:$AJ$38))</f>
        <v>0</v>
      </c>
      <c r="J369" s="116" t="str">
        <f>IF(I369=0,"",I369)</f>
        <v/>
      </c>
      <c r="K369" s="93" t="str">
        <f>IF(I369=MIN($J$353:$J$402),1,"")</f>
        <v/>
      </c>
    </row>
    <row r="370" spans="1:11" hidden="1">
      <c r="A370" s="87">
        <v>8</v>
      </c>
      <c r="B370" s="88">
        <f>LOOKUP(A370,Seznamy!$A$3:$A$38,Seznamy!$B$3:$B$38)</f>
        <v>145019</v>
      </c>
      <c r="C370" s="89" t="str">
        <f>LOOKUP(A370,Seznamy!$A$3:$A$38,Seznamy!$C$3:$C$38)</f>
        <v>Veveří</v>
      </c>
      <c r="D370" s="90">
        <f>LOOKUP(A370,Seznamy!$A$3:$A$38,Seznamy!$F$3:$F$38)</f>
        <v>4023</v>
      </c>
      <c r="E370" s="90">
        <f>LOOKUP(A370,Seznamy!$A$3:$A$38,Seznamy!$G$3:$G$38)</f>
        <v>53500</v>
      </c>
      <c r="F370" s="91">
        <f>LOOKUP(A370,Seznamy!$A$3:$A$38,Seznamy!$J$3:$J$38)</f>
        <v>60</v>
      </c>
      <c r="G370" s="91">
        <v>20</v>
      </c>
      <c r="H370" s="89" t="str">
        <f>LOOKUP(G370,Komplexní!$A$40:$A$82,Komplexní!$B$40:$B$82)</f>
        <v>Lesy Beskydy, a.s.</v>
      </c>
      <c r="I370" s="92">
        <f t="array" ref="I370">SUM(IF((Komplexní!$A$3:$A$38=A370)*(Komplexní!$D$1:$AJ$1=G370),Komplexní!$D$3:$AJ$38))</f>
        <v>0</v>
      </c>
      <c r="J370" s="116" t="str">
        <f>IF(I370=0,"",I370)</f>
        <v/>
      </c>
      <c r="K370" s="93" t="str">
        <f>IF(I370=MIN($J$353:$J$402),1,"")</f>
        <v/>
      </c>
    </row>
    <row r="371" spans="1:11" hidden="1">
      <c r="A371" s="87">
        <v>8</v>
      </c>
      <c r="B371" s="88">
        <f>LOOKUP(A371,Seznamy!$A$3:$A$38,Seznamy!$B$3:$B$38)</f>
        <v>145019</v>
      </c>
      <c r="C371" s="89" t="str">
        <f>LOOKUP(A371,Seznamy!$A$3:$A$38,Seznamy!$C$3:$C$38)</f>
        <v>Veveří</v>
      </c>
      <c r="D371" s="90">
        <f>LOOKUP(A371,Seznamy!$A$3:$A$38,Seznamy!$F$3:$F$38)</f>
        <v>4023</v>
      </c>
      <c r="E371" s="90">
        <f>LOOKUP(A371,Seznamy!$A$3:$A$38,Seznamy!$G$3:$G$38)</f>
        <v>53500</v>
      </c>
      <c r="F371" s="91">
        <f>LOOKUP(A371,Seznamy!$A$3:$A$38,Seznamy!$J$3:$J$38)</f>
        <v>60</v>
      </c>
      <c r="G371" s="91">
        <v>21</v>
      </c>
      <c r="H371" s="89" t="str">
        <f>LOOKUP(G371,Komplexní!$A$40:$A$82,Komplexní!$B$40:$B$82)</f>
        <v>Triumfa Energo s.r.o.</v>
      </c>
      <c r="I371" s="92">
        <f t="array" ref="I371">SUM(IF((Komplexní!$A$3:$A$38=A371)*(Komplexní!$D$1:$AJ$1=G371),Komplexní!$D$3:$AJ$38))</f>
        <v>0</v>
      </c>
      <c r="J371" s="116" t="str">
        <f>IF(I371=0,"",I371)</f>
        <v/>
      </c>
      <c r="K371" s="93" t="str">
        <f>IF(I371=MIN($J$353:$J$402),1,"")</f>
        <v/>
      </c>
    </row>
    <row r="372" spans="1:11">
      <c r="A372" s="87">
        <v>8</v>
      </c>
      <c r="B372" s="88">
        <f>LOOKUP(A372,Seznamy!$A$3:$A$38,Seznamy!$B$3:$B$38)</f>
        <v>145019</v>
      </c>
      <c r="C372" s="89" t="str">
        <f>LOOKUP(A372,Seznamy!$A$3:$A$38,Seznamy!$C$3:$C$38)</f>
        <v>Veveří</v>
      </c>
      <c r="D372" s="90">
        <f>LOOKUP(A372,Seznamy!$A$3:$A$38,Seznamy!$F$3:$F$38)</f>
        <v>4023</v>
      </c>
      <c r="E372" s="90">
        <f>LOOKUP(A372,Seznamy!$A$3:$A$38,Seznamy!$G$3:$G$38)</f>
        <v>53500</v>
      </c>
      <c r="F372" s="91">
        <f>LOOKUP(A372,Seznamy!$A$3:$A$38,Seznamy!$J$3:$J$38)</f>
        <v>60</v>
      </c>
      <c r="G372" s="91">
        <v>14</v>
      </c>
      <c r="H372" s="89" t="str">
        <f>LOOKUP(G372,Komplexní!$A$40:$A$82,Komplexní!$B$40:$B$82)</f>
        <v>Kloboucká lesní s.r.o.</v>
      </c>
      <c r="I372" s="92">
        <f t="array" ref="I372">SUM(IF((Komplexní!$A$3:$A$38=A372)*(Komplexní!$D$1:$AJ$1=G372),Komplexní!$D$3:$AJ$38))</f>
        <v>15094657</v>
      </c>
      <c r="J372" s="116">
        <f>IF(I372=0,"",I372)</f>
        <v>15094657</v>
      </c>
      <c r="K372" s="93">
        <f>IF(I372=MIN($J$353:$J$402),1,"")</f>
        <v>1</v>
      </c>
    </row>
    <row r="373" spans="1:11" hidden="1">
      <c r="A373" s="87">
        <v>8</v>
      </c>
      <c r="B373" s="88">
        <f>LOOKUP(A373,Seznamy!$A$3:$A$38,Seznamy!$B$3:$B$38)</f>
        <v>145019</v>
      </c>
      <c r="C373" s="89" t="str">
        <f>LOOKUP(A373,Seznamy!$A$3:$A$38,Seznamy!$C$3:$C$38)</f>
        <v>Veveří</v>
      </c>
      <c r="D373" s="90">
        <f>LOOKUP(A373,Seznamy!$A$3:$A$38,Seznamy!$F$3:$F$38)</f>
        <v>4023</v>
      </c>
      <c r="E373" s="90">
        <f>LOOKUP(A373,Seznamy!$A$3:$A$38,Seznamy!$G$3:$G$38)</f>
        <v>53500</v>
      </c>
      <c r="F373" s="91">
        <f>LOOKUP(A373,Seznamy!$A$3:$A$38,Seznamy!$J$3:$J$38)</f>
        <v>60</v>
      </c>
      <c r="G373" s="91">
        <v>23</v>
      </c>
      <c r="H373" s="89" t="str">
        <f>LOOKUP(G373,Komplexní!$A$40:$A$82,Komplexní!$B$40:$B$82)</f>
        <v>Pradědský lesní závod, a.s.</v>
      </c>
      <c r="I373" s="92">
        <f t="array" ref="I373">SUM(IF((Komplexní!$A$3:$A$38=A373)*(Komplexní!$D$1:$AJ$1=G373),Komplexní!$D$3:$AJ$38))</f>
        <v>0</v>
      </c>
      <c r="J373" s="116" t="str">
        <f>IF(I373=0,"",I373)</f>
        <v/>
      </c>
      <c r="K373" s="93" t="str">
        <f>IF(I373=MIN($J$353:$J$402),1,"")</f>
        <v/>
      </c>
    </row>
    <row r="374" spans="1:11" hidden="1">
      <c r="A374" s="87">
        <v>8</v>
      </c>
      <c r="B374" s="88">
        <f>LOOKUP(A374,Seznamy!$A$3:$A$38,Seznamy!$B$3:$B$38)</f>
        <v>145019</v>
      </c>
      <c r="C374" s="89" t="str">
        <f>LOOKUP(A374,Seznamy!$A$3:$A$38,Seznamy!$C$3:$C$38)</f>
        <v>Veveří</v>
      </c>
      <c r="D374" s="90">
        <f>LOOKUP(A374,Seznamy!$A$3:$A$38,Seznamy!$F$3:$F$38)</f>
        <v>4023</v>
      </c>
      <c r="E374" s="90">
        <f>LOOKUP(A374,Seznamy!$A$3:$A$38,Seznamy!$G$3:$G$38)</f>
        <v>53500</v>
      </c>
      <c r="F374" s="91">
        <f>LOOKUP(A374,Seznamy!$A$3:$A$38,Seznamy!$J$3:$J$38)</f>
        <v>60</v>
      </c>
      <c r="G374" s="91">
        <v>24</v>
      </c>
      <c r="H374" s="89" t="str">
        <f>LOOKUP(G374,Komplexní!$A$40:$A$82,Komplexní!$B$40:$B$82)</f>
        <v>JACER - CZ a.s.</v>
      </c>
      <c r="I374" s="92">
        <f t="array" ref="I374">SUM(IF((Komplexní!$A$3:$A$38=A374)*(Komplexní!$D$1:$AJ$1=G374),Komplexní!$D$3:$AJ$38))</f>
        <v>0</v>
      </c>
      <c r="J374" s="116" t="str">
        <f>IF(I374=0,"",I374)</f>
        <v/>
      </c>
      <c r="K374" s="93" t="str">
        <f>IF(I374=MIN($J$353:$J$402),1,"")</f>
        <v/>
      </c>
    </row>
    <row r="375" spans="1:11" hidden="1">
      <c r="A375" s="87">
        <v>8</v>
      </c>
      <c r="B375" s="88">
        <f>LOOKUP(A375,Seznamy!$A$3:$A$38,Seznamy!$B$3:$B$38)</f>
        <v>145019</v>
      </c>
      <c r="C375" s="89" t="str">
        <f>LOOKUP(A375,Seznamy!$A$3:$A$38,Seznamy!$C$3:$C$38)</f>
        <v>Veveří</v>
      </c>
      <c r="D375" s="90">
        <f>LOOKUP(A375,Seznamy!$A$3:$A$38,Seznamy!$F$3:$F$38)</f>
        <v>4023</v>
      </c>
      <c r="E375" s="90">
        <f>LOOKUP(A375,Seznamy!$A$3:$A$38,Seznamy!$G$3:$G$38)</f>
        <v>53500</v>
      </c>
      <c r="F375" s="91">
        <f>LOOKUP(A375,Seznamy!$A$3:$A$38,Seznamy!$J$3:$J$38)</f>
        <v>60</v>
      </c>
      <c r="G375" s="91">
        <v>25</v>
      </c>
      <c r="H375" s="89" t="str">
        <f>LOOKUP(G375,Komplexní!$A$40:$A$82,Komplexní!$B$40:$B$82)</f>
        <v>KATR a.s.</v>
      </c>
      <c r="I375" s="92">
        <f t="array" ref="I375">SUM(IF((Komplexní!$A$3:$A$38=A375)*(Komplexní!$D$1:$AJ$1=G375),Komplexní!$D$3:$AJ$38))</f>
        <v>0</v>
      </c>
      <c r="J375" s="116" t="str">
        <f>IF(I375=0,"",I375)</f>
        <v/>
      </c>
      <c r="K375" s="93" t="str">
        <f>IF(I375=MIN($J$353:$J$402),1,"")</f>
        <v/>
      </c>
    </row>
    <row r="376" spans="1:11" hidden="1">
      <c r="A376" s="87">
        <v>8</v>
      </c>
      <c r="B376" s="88">
        <f>LOOKUP(A376,Seznamy!$A$3:$A$38,Seznamy!$B$3:$B$38)</f>
        <v>145019</v>
      </c>
      <c r="C376" s="89" t="str">
        <f>LOOKUP(A376,Seznamy!$A$3:$A$38,Seznamy!$C$3:$C$38)</f>
        <v>Veveří</v>
      </c>
      <c r="D376" s="90">
        <f>LOOKUP(A376,Seznamy!$A$3:$A$38,Seznamy!$F$3:$F$38)</f>
        <v>4023</v>
      </c>
      <c r="E376" s="90">
        <f>LOOKUP(A376,Seznamy!$A$3:$A$38,Seznamy!$G$3:$G$38)</f>
        <v>53500</v>
      </c>
      <c r="F376" s="91">
        <f>LOOKUP(A376,Seznamy!$A$3:$A$38,Seznamy!$J$3:$J$38)</f>
        <v>60</v>
      </c>
      <c r="G376" s="91">
        <v>26</v>
      </c>
      <c r="H376" s="89" t="str">
        <f>LOOKUP(G376,Komplexní!$A$40:$A$82,Komplexní!$B$40:$B$82)</f>
        <v>DEBLICE - lesy s.r.o.</v>
      </c>
      <c r="I376" s="92">
        <f t="array" ref="I376">SUM(IF((Komplexní!$A$3:$A$38=A376)*(Komplexní!$D$1:$AJ$1=G376),Komplexní!$D$3:$AJ$38))</f>
        <v>0</v>
      </c>
      <c r="J376" s="116" t="str">
        <f>IF(I376=0,"",I376)</f>
        <v/>
      </c>
      <c r="K376" s="93" t="str">
        <f>IF(I376=MIN($J$353:$J$402),1,"")</f>
        <v/>
      </c>
    </row>
    <row r="377" spans="1:11" hidden="1">
      <c r="A377" s="87">
        <v>8</v>
      </c>
      <c r="B377" s="88">
        <f>LOOKUP(A377,Seznamy!$A$3:$A$38,Seznamy!$B$3:$B$38)</f>
        <v>145019</v>
      </c>
      <c r="C377" s="89" t="str">
        <f>LOOKUP(A377,Seznamy!$A$3:$A$38,Seznamy!$C$3:$C$38)</f>
        <v>Veveří</v>
      </c>
      <c r="D377" s="90">
        <f>LOOKUP(A377,Seznamy!$A$3:$A$38,Seznamy!$F$3:$F$38)</f>
        <v>4023</v>
      </c>
      <c r="E377" s="90">
        <f>LOOKUP(A377,Seznamy!$A$3:$A$38,Seznamy!$G$3:$G$38)</f>
        <v>53500</v>
      </c>
      <c r="F377" s="91">
        <f>LOOKUP(A377,Seznamy!$A$3:$A$38,Seznamy!$J$3:$J$38)</f>
        <v>60</v>
      </c>
      <c r="G377" s="91">
        <v>28</v>
      </c>
      <c r="H377" s="89">
        <f>LOOKUP(G377,Komplexní!$A$40:$A$82,Komplexní!$B$40:$B$82)</f>
        <v>0</v>
      </c>
      <c r="I377" s="92">
        <f t="array" ref="I377">SUM(IF((Komplexní!$A$3:$A$38=A377)*(Komplexní!$D$1:$AJ$1=G377),Komplexní!$D$3:$AJ$38))</f>
        <v>0</v>
      </c>
      <c r="J377" s="116" t="str">
        <f>IF(I377=0,"",I377)</f>
        <v/>
      </c>
      <c r="K377" s="93" t="str">
        <f>IF(I377=MIN($J$353:$J$402),1,"")</f>
        <v/>
      </c>
    </row>
    <row r="378" spans="1:11" hidden="1">
      <c r="A378" s="87">
        <v>8</v>
      </c>
      <c r="B378" s="88">
        <f>LOOKUP(A378,Seznamy!$A$3:$A$38,Seznamy!$B$3:$B$38)</f>
        <v>145019</v>
      </c>
      <c r="C378" s="89" t="str">
        <f>LOOKUP(A378,Seznamy!$A$3:$A$38,Seznamy!$C$3:$C$38)</f>
        <v>Veveří</v>
      </c>
      <c r="D378" s="90">
        <f>LOOKUP(A378,Seznamy!$A$3:$A$38,Seznamy!$F$3:$F$38)</f>
        <v>4023</v>
      </c>
      <c r="E378" s="90">
        <f>LOOKUP(A378,Seznamy!$A$3:$A$38,Seznamy!$G$3:$G$38)</f>
        <v>53500</v>
      </c>
      <c r="F378" s="91">
        <f>LOOKUP(A378,Seznamy!$A$3:$A$38,Seznamy!$J$3:$J$38)</f>
        <v>60</v>
      </c>
      <c r="G378" s="91">
        <v>29</v>
      </c>
      <c r="H378" s="89">
        <f>LOOKUP(G378,Komplexní!$A$40:$A$82,Komplexní!$B$40:$B$82)</f>
        <v>0</v>
      </c>
      <c r="I378" s="92">
        <f t="array" ref="I378">SUM(IF((Komplexní!$A$3:$A$38=A378)*(Komplexní!$D$1:$AJ$1=G378),Komplexní!$D$3:$AJ$38))</f>
        <v>0</v>
      </c>
      <c r="J378" s="116" t="str">
        <f>IF(I378=0,"",I378)</f>
        <v/>
      </c>
      <c r="K378" s="93" t="str">
        <f>IF(I378=MIN($J$353:$J$402),1,"")</f>
        <v/>
      </c>
    </row>
    <row r="379" spans="1:11" hidden="1">
      <c r="A379" s="87">
        <v>8</v>
      </c>
      <c r="B379" s="88">
        <f>LOOKUP(A379,Seznamy!$A$3:$A$38,Seznamy!$B$3:$B$38)</f>
        <v>145019</v>
      </c>
      <c r="C379" s="89" t="str">
        <f>LOOKUP(A379,Seznamy!$A$3:$A$38,Seznamy!$C$3:$C$38)</f>
        <v>Veveří</v>
      </c>
      <c r="D379" s="90">
        <f>LOOKUP(A379,Seznamy!$A$3:$A$38,Seznamy!$F$3:$F$38)</f>
        <v>4023</v>
      </c>
      <c r="E379" s="90">
        <f>LOOKUP(A379,Seznamy!$A$3:$A$38,Seznamy!$G$3:$G$38)</f>
        <v>53500</v>
      </c>
      <c r="F379" s="91">
        <f>LOOKUP(A379,Seznamy!$A$3:$A$38,Seznamy!$J$3:$J$38)</f>
        <v>60</v>
      </c>
      <c r="G379" s="91">
        <v>30</v>
      </c>
      <c r="H379" s="89">
        <f>LOOKUP(G379,Komplexní!$A$40:$A$82,Komplexní!$B$40:$B$82)</f>
        <v>0</v>
      </c>
      <c r="I379" s="92">
        <f t="array" ref="I379">SUM(IF((Komplexní!$A$3:$A$38=A379)*(Komplexní!$D$1:$AJ$1=G379),Komplexní!$D$3:$AJ$38))</f>
        <v>0</v>
      </c>
      <c r="J379" s="116" t="str">
        <f>IF(I379=0,"",I379)</f>
        <v/>
      </c>
      <c r="K379" s="93" t="str">
        <f>IF(I379=MIN($J$353:$J$402),1,"")</f>
        <v/>
      </c>
    </row>
    <row r="380" spans="1:11" hidden="1">
      <c r="A380" s="87">
        <v>8</v>
      </c>
      <c r="B380" s="88">
        <f>LOOKUP(A380,Seznamy!$A$3:$A$38,Seznamy!$B$3:$B$38)</f>
        <v>145019</v>
      </c>
      <c r="C380" s="89" t="str">
        <f>LOOKUP(A380,Seznamy!$A$3:$A$38,Seznamy!$C$3:$C$38)</f>
        <v>Veveří</v>
      </c>
      <c r="D380" s="90">
        <f>LOOKUP(A380,Seznamy!$A$3:$A$38,Seznamy!$F$3:$F$38)</f>
        <v>4023</v>
      </c>
      <c r="E380" s="90">
        <f>LOOKUP(A380,Seznamy!$A$3:$A$38,Seznamy!$G$3:$G$38)</f>
        <v>53500</v>
      </c>
      <c r="F380" s="91">
        <f>LOOKUP(A380,Seznamy!$A$3:$A$38,Seznamy!$J$3:$J$38)</f>
        <v>60</v>
      </c>
      <c r="G380" s="91">
        <v>31</v>
      </c>
      <c r="H380" s="89">
        <f>LOOKUP(G380,Komplexní!$A$40:$A$82,Komplexní!$B$40:$B$82)</f>
        <v>0</v>
      </c>
      <c r="I380" s="92">
        <f t="array" ref="I380">SUM(IF((Komplexní!$A$3:$A$38=A380)*(Komplexní!$D$1:$AJ$1=G380),Komplexní!$D$3:$AJ$38))</f>
        <v>0</v>
      </c>
      <c r="J380" s="116" t="str">
        <f>IF(I380=0,"",I380)</f>
        <v/>
      </c>
      <c r="K380" s="93" t="str">
        <f>IF(I380=MIN($J$353:$J$402),1,"")</f>
        <v/>
      </c>
    </row>
    <row r="381" spans="1:11" hidden="1">
      <c r="A381" s="87">
        <v>8</v>
      </c>
      <c r="B381" s="88">
        <f>LOOKUP(A381,Seznamy!$A$3:$A$38,Seznamy!$B$3:$B$38)</f>
        <v>145019</v>
      </c>
      <c r="C381" s="89" t="str">
        <f>LOOKUP(A381,Seznamy!$A$3:$A$38,Seznamy!$C$3:$C$38)</f>
        <v>Veveří</v>
      </c>
      <c r="D381" s="90">
        <f>LOOKUP(A381,Seznamy!$A$3:$A$38,Seznamy!$F$3:$F$38)</f>
        <v>4023</v>
      </c>
      <c r="E381" s="90">
        <f>LOOKUP(A381,Seznamy!$A$3:$A$38,Seznamy!$G$3:$G$38)</f>
        <v>53500</v>
      </c>
      <c r="F381" s="91">
        <f>LOOKUP(A381,Seznamy!$A$3:$A$38,Seznamy!$J$3:$J$38)</f>
        <v>60</v>
      </c>
      <c r="G381" s="91">
        <v>32</v>
      </c>
      <c r="H381" s="89">
        <f>LOOKUP(G381,Komplexní!$A$40:$A$82,Komplexní!$B$40:$B$82)</f>
        <v>0</v>
      </c>
      <c r="I381" s="92">
        <f t="array" ref="I381">SUM(IF((Komplexní!$A$3:$A$38=A381)*(Komplexní!$D$1:$AJ$1=G381),Komplexní!$D$3:$AJ$38))</f>
        <v>0</v>
      </c>
      <c r="J381" s="116" t="str">
        <f>IF(I381=0,"",I381)</f>
        <v/>
      </c>
      <c r="K381" s="93" t="str">
        <f>IF(I381=MIN($J$353:$J$402),1,"")</f>
        <v/>
      </c>
    </row>
    <row r="382" spans="1:11" hidden="1">
      <c r="A382" s="87">
        <v>8</v>
      </c>
      <c r="B382" s="88">
        <f>LOOKUP(A382,Seznamy!$A$3:$A$38,Seznamy!$B$3:$B$38)</f>
        <v>145019</v>
      </c>
      <c r="C382" s="89" t="str">
        <f>LOOKUP(A382,Seznamy!$A$3:$A$38,Seznamy!$C$3:$C$38)</f>
        <v>Veveří</v>
      </c>
      <c r="D382" s="90">
        <f>LOOKUP(A382,Seznamy!$A$3:$A$38,Seznamy!$F$3:$F$38)</f>
        <v>4023</v>
      </c>
      <c r="E382" s="90">
        <f>LOOKUP(A382,Seznamy!$A$3:$A$38,Seznamy!$G$3:$G$38)</f>
        <v>53500</v>
      </c>
      <c r="F382" s="91">
        <f>LOOKUP(A382,Seznamy!$A$3:$A$38,Seznamy!$J$3:$J$38)</f>
        <v>60</v>
      </c>
      <c r="G382" s="91">
        <v>33</v>
      </c>
      <c r="H382" s="89">
        <f>LOOKUP(G382,Komplexní!$A$40:$A$82,Komplexní!$B$40:$B$82)</f>
        <v>0</v>
      </c>
      <c r="I382" s="92">
        <f t="array" ref="I382">SUM(IF((Komplexní!$A$3:$A$38=A382)*(Komplexní!$D$1:$AJ$1=G382),Komplexní!$D$3:$AJ$38))</f>
        <v>0</v>
      </c>
      <c r="J382" s="116" t="str">
        <f>IF(I382=0,"",I382)</f>
        <v/>
      </c>
      <c r="K382" s="93" t="str">
        <f>IF(I382=MIN($J$353:$J$402),1,"")</f>
        <v/>
      </c>
    </row>
    <row r="383" spans="1:11" hidden="1">
      <c r="A383" s="87">
        <v>8</v>
      </c>
      <c r="B383" s="88">
        <f>LOOKUP(A383,Seznamy!$A$3:$A$38,Seznamy!$B$3:$B$38)</f>
        <v>145019</v>
      </c>
      <c r="C383" s="89" t="str">
        <f>LOOKUP(A383,Seznamy!$A$3:$A$38,Seznamy!$C$3:$C$38)</f>
        <v>Veveří</v>
      </c>
      <c r="D383" s="90">
        <f>LOOKUP(A383,Seznamy!$A$3:$A$38,Seznamy!$F$3:$F$38)</f>
        <v>4023</v>
      </c>
      <c r="E383" s="90">
        <f>LOOKUP(A383,Seznamy!$A$3:$A$38,Seznamy!$G$3:$G$38)</f>
        <v>53500</v>
      </c>
      <c r="F383" s="91">
        <f>LOOKUP(A383,Seznamy!$A$3:$A$38,Seznamy!$J$3:$J$38)</f>
        <v>60</v>
      </c>
      <c r="G383" s="91">
        <v>34</v>
      </c>
      <c r="H383" s="89">
        <f>LOOKUP(G383,Komplexní!$A$40:$A$82,Komplexní!$B$40:$B$82)</f>
        <v>0</v>
      </c>
      <c r="I383" s="92">
        <f t="array" ref="I383">SUM(IF((Komplexní!$A$3:$A$38=A383)*(Komplexní!$D$1:$AJ$1=G383),Komplexní!$D$3:$AJ$38))</f>
        <v>0</v>
      </c>
      <c r="J383" s="116" t="str">
        <f>IF(I383=0,"",I383)</f>
        <v/>
      </c>
      <c r="K383" s="93" t="str">
        <f>IF(I383=MIN($J$353:$J$402),1,"")</f>
        <v/>
      </c>
    </row>
    <row r="384" spans="1:11" hidden="1">
      <c r="A384" s="87">
        <v>8</v>
      </c>
      <c r="B384" s="88">
        <f>LOOKUP(A384,Seznamy!$A$3:$A$38,Seznamy!$B$3:$B$38)</f>
        <v>145019</v>
      </c>
      <c r="C384" s="89" t="str">
        <f>LOOKUP(A384,Seznamy!$A$3:$A$38,Seznamy!$C$3:$C$38)</f>
        <v>Veveří</v>
      </c>
      <c r="D384" s="90">
        <f>LOOKUP(A384,Seznamy!$A$3:$A$38,Seznamy!$F$3:$F$38)</f>
        <v>4023</v>
      </c>
      <c r="E384" s="90">
        <f>LOOKUP(A384,Seznamy!$A$3:$A$38,Seznamy!$G$3:$G$38)</f>
        <v>53500</v>
      </c>
      <c r="F384" s="91">
        <f>LOOKUP(A384,Seznamy!$A$3:$A$38,Seznamy!$J$3:$J$38)</f>
        <v>60</v>
      </c>
      <c r="G384" s="91">
        <v>35</v>
      </c>
      <c r="H384" s="89">
        <f>LOOKUP(G384,Komplexní!$A$40:$A$82,Komplexní!$B$40:$B$82)</f>
        <v>0</v>
      </c>
      <c r="I384" s="92">
        <f t="array" ref="I384">SUM(IF((Komplexní!$A$3:$A$38=A384)*(Komplexní!$D$1:$AJ$1=G384),Komplexní!$D$3:$AJ$38))</f>
        <v>0</v>
      </c>
      <c r="J384" s="116" t="str">
        <f>IF(I384=0,"",I384)</f>
        <v/>
      </c>
      <c r="K384" s="93" t="str">
        <f>IF(I384=MIN($J$353:$J$402),1,"")</f>
        <v/>
      </c>
    </row>
    <row r="385" spans="1:11" hidden="1">
      <c r="A385" s="87">
        <v>8</v>
      </c>
      <c r="B385" s="88">
        <f>LOOKUP(A385,Seznamy!$A$3:$A$38,Seznamy!$B$3:$B$38)</f>
        <v>145019</v>
      </c>
      <c r="C385" s="89" t="str">
        <f>LOOKUP(A385,Seznamy!$A$3:$A$38,Seznamy!$C$3:$C$38)</f>
        <v>Veveří</v>
      </c>
      <c r="D385" s="90">
        <f>LOOKUP(A385,Seznamy!$A$3:$A$38,Seznamy!$F$3:$F$38)</f>
        <v>4023</v>
      </c>
      <c r="E385" s="90">
        <f>LOOKUP(A385,Seznamy!$A$3:$A$38,Seznamy!$G$3:$G$38)</f>
        <v>53500</v>
      </c>
      <c r="F385" s="91">
        <f>LOOKUP(A385,Seznamy!$A$3:$A$38,Seznamy!$J$3:$J$38)</f>
        <v>60</v>
      </c>
      <c r="G385" s="91">
        <v>36</v>
      </c>
      <c r="H385" s="89">
        <f>LOOKUP(G385,Komplexní!$A$40:$A$82,Komplexní!$B$40:$B$82)</f>
        <v>0</v>
      </c>
      <c r="I385" s="92">
        <f t="array" ref="I385">SUM(IF((Komplexní!$A$3:$A$38=A385)*(Komplexní!$D$1:$AJ$1=G385),Komplexní!$D$3:$AJ$38))</f>
        <v>0</v>
      </c>
      <c r="J385" s="116" t="str">
        <f>IF(I385=0,"",I385)</f>
        <v/>
      </c>
      <c r="K385" s="93" t="str">
        <f>IF(I385=MIN($J$353:$J$402),1,"")</f>
        <v/>
      </c>
    </row>
    <row r="386" spans="1:11" hidden="1">
      <c r="A386" s="87">
        <v>8</v>
      </c>
      <c r="B386" s="88">
        <f>LOOKUP(A386,Seznamy!$A$3:$A$38,Seznamy!$B$3:$B$38)</f>
        <v>145019</v>
      </c>
      <c r="C386" s="89" t="str">
        <f>LOOKUP(A386,Seznamy!$A$3:$A$38,Seznamy!$C$3:$C$38)</f>
        <v>Veveří</v>
      </c>
      <c r="D386" s="90">
        <f>LOOKUP(A386,Seznamy!$A$3:$A$38,Seznamy!$F$3:$F$38)</f>
        <v>4023</v>
      </c>
      <c r="E386" s="90">
        <f>LOOKUP(A386,Seznamy!$A$3:$A$38,Seznamy!$G$3:$G$38)</f>
        <v>53500</v>
      </c>
      <c r="F386" s="91">
        <f>LOOKUP(A386,Seznamy!$A$3:$A$38,Seznamy!$J$3:$J$38)</f>
        <v>60</v>
      </c>
      <c r="G386" s="91">
        <v>37</v>
      </c>
      <c r="H386" s="89">
        <f>LOOKUP(G386,Komplexní!$A$40:$A$82,Komplexní!$B$40:$B$82)</f>
        <v>0</v>
      </c>
      <c r="I386" s="92">
        <f t="array" ref="I386">SUM(IF((Komplexní!$A$3:$A$38=A386)*(Komplexní!$D$1:$AJ$1=G386),Komplexní!$D$3:$AJ$38))</f>
        <v>0</v>
      </c>
      <c r="J386" s="116" t="str">
        <f>IF(I386=0,"",I386)</f>
        <v/>
      </c>
      <c r="K386" s="93" t="str">
        <f>IF(I386=MIN($J$353:$J$402),1,"")</f>
        <v/>
      </c>
    </row>
    <row r="387" spans="1:11" hidden="1">
      <c r="A387" s="87">
        <v>8</v>
      </c>
      <c r="B387" s="88">
        <f>LOOKUP(A387,Seznamy!$A$3:$A$38,Seznamy!$B$3:$B$38)</f>
        <v>145019</v>
      </c>
      <c r="C387" s="89" t="str">
        <f>LOOKUP(A387,Seznamy!$A$3:$A$38,Seznamy!$C$3:$C$38)</f>
        <v>Veveří</v>
      </c>
      <c r="D387" s="90">
        <f>LOOKUP(A387,Seznamy!$A$3:$A$38,Seznamy!$F$3:$F$38)</f>
        <v>4023</v>
      </c>
      <c r="E387" s="90">
        <f>LOOKUP(A387,Seznamy!$A$3:$A$38,Seznamy!$G$3:$G$38)</f>
        <v>53500</v>
      </c>
      <c r="F387" s="91">
        <f>LOOKUP(A387,Seznamy!$A$3:$A$38,Seznamy!$J$3:$J$38)</f>
        <v>60</v>
      </c>
      <c r="G387" s="91">
        <v>38</v>
      </c>
      <c r="H387" s="89">
        <f>LOOKUP(G387,Komplexní!$A$40:$A$82,Komplexní!$B$40:$B$82)</f>
        <v>0</v>
      </c>
      <c r="I387" s="92">
        <f t="array" ref="I387">SUM(IF((Komplexní!$A$3:$A$38=A387)*(Komplexní!$D$1:$AJ$1=G387),Komplexní!$D$3:$AJ$38))</f>
        <v>0</v>
      </c>
      <c r="J387" s="116" t="str">
        <f>IF(I387=0,"",I387)</f>
        <v/>
      </c>
      <c r="K387" s="93" t="str">
        <f>IF(I387=MIN($J$353:$J$402),1,"")</f>
        <v/>
      </c>
    </row>
    <row r="388" spans="1:11" hidden="1">
      <c r="A388" s="87">
        <v>8</v>
      </c>
      <c r="B388" s="88">
        <f>LOOKUP(A388,Seznamy!$A$3:$A$38,Seznamy!$B$3:$B$38)</f>
        <v>145019</v>
      </c>
      <c r="C388" s="89" t="str">
        <f>LOOKUP(A388,Seznamy!$A$3:$A$38,Seznamy!$C$3:$C$38)</f>
        <v>Veveří</v>
      </c>
      <c r="D388" s="90">
        <f>LOOKUP(A388,Seznamy!$A$3:$A$38,Seznamy!$F$3:$F$38)</f>
        <v>4023</v>
      </c>
      <c r="E388" s="90">
        <f>LOOKUP(A388,Seznamy!$A$3:$A$38,Seznamy!$G$3:$G$38)</f>
        <v>53500</v>
      </c>
      <c r="F388" s="91">
        <f>LOOKUP(A388,Seznamy!$A$3:$A$38,Seznamy!$J$3:$J$38)</f>
        <v>60</v>
      </c>
      <c r="G388" s="91">
        <v>39</v>
      </c>
      <c r="H388" s="89">
        <f>LOOKUP(G388,Komplexní!$A$40:$A$82,Komplexní!$B$40:$B$82)</f>
        <v>0</v>
      </c>
      <c r="I388" s="92">
        <f t="array" ref="I388">SUM(IF((Komplexní!$A$3:$A$38=A388)*(Komplexní!$D$1:$AJ$1=G388),Komplexní!$D$3:$AJ$38))</f>
        <v>0</v>
      </c>
      <c r="J388" s="116" t="str">
        <f>IF(I388=0,"",I388)</f>
        <v/>
      </c>
      <c r="K388" s="93" t="str">
        <f>IF(I388=MIN($J$353:$J$402),1,"")</f>
        <v/>
      </c>
    </row>
    <row r="389" spans="1:11" hidden="1">
      <c r="A389" s="87">
        <v>8</v>
      </c>
      <c r="B389" s="88">
        <f>LOOKUP(A389,Seznamy!$A$3:$A$38,Seznamy!$B$3:$B$38)</f>
        <v>145019</v>
      </c>
      <c r="C389" s="89" t="str">
        <f>LOOKUP(A389,Seznamy!$A$3:$A$38,Seznamy!$C$3:$C$38)</f>
        <v>Veveří</v>
      </c>
      <c r="D389" s="90">
        <f>LOOKUP(A389,Seznamy!$A$3:$A$38,Seznamy!$F$3:$F$38)</f>
        <v>4023</v>
      </c>
      <c r="E389" s="90">
        <f>LOOKUP(A389,Seznamy!$A$3:$A$38,Seznamy!$G$3:$G$38)</f>
        <v>53500</v>
      </c>
      <c r="F389" s="91">
        <f>LOOKUP(A389,Seznamy!$A$3:$A$38,Seznamy!$J$3:$J$38)</f>
        <v>60</v>
      </c>
      <c r="G389" s="91">
        <v>40</v>
      </c>
      <c r="H389" s="89">
        <f>LOOKUP(G389,Komplexní!$A$40:$A$82,Komplexní!$B$40:$B$82)</f>
        <v>0</v>
      </c>
      <c r="I389" s="92">
        <f t="array" ref="I389">SUM(IF((Komplexní!$A$3:$A$38=A389)*(Komplexní!$D$1:$AJ$1=G389),Komplexní!$D$3:$AJ$38))</f>
        <v>0</v>
      </c>
      <c r="J389" s="116" t="str">
        <f>IF(I389=0,"",I389)</f>
        <v/>
      </c>
      <c r="K389" s="93" t="str">
        <f>IF(I389=MIN($J$353:$J$402),1,"")</f>
        <v/>
      </c>
    </row>
    <row r="390" spans="1:11" hidden="1">
      <c r="A390" s="87">
        <v>8</v>
      </c>
      <c r="B390" s="88">
        <f>LOOKUP(A390,Seznamy!$A$3:$A$38,Seznamy!$B$3:$B$38)</f>
        <v>145019</v>
      </c>
      <c r="C390" s="89" t="str">
        <f>LOOKUP(A390,Seznamy!$A$3:$A$38,Seznamy!$C$3:$C$38)</f>
        <v>Veveří</v>
      </c>
      <c r="D390" s="90">
        <f>LOOKUP(A390,Seznamy!$A$3:$A$38,Seznamy!$F$3:$F$38)</f>
        <v>4023</v>
      </c>
      <c r="E390" s="90">
        <f>LOOKUP(A390,Seznamy!$A$3:$A$38,Seznamy!$G$3:$G$38)</f>
        <v>53500</v>
      </c>
      <c r="F390" s="91">
        <f>LOOKUP(A390,Seznamy!$A$3:$A$38,Seznamy!$J$3:$J$38)</f>
        <v>60</v>
      </c>
      <c r="G390" s="91">
        <v>41</v>
      </c>
      <c r="H390" s="89">
        <f>LOOKUP(G390,Komplexní!$A$40:$A$82,Komplexní!$B$40:$B$82)</f>
        <v>0</v>
      </c>
      <c r="I390" s="92">
        <f t="array" ref="I390">SUM(IF((Komplexní!$A$3:$A$38=A390)*(Komplexní!$D$1:$AJ$1=G390),Komplexní!$D$3:$AJ$38))</f>
        <v>0</v>
      </c>
      <c r="J390" s="116" t="str">
        <f>IF(I390=0,"",I390)</f>
        <v/>
      </c>
      <c r="K390" s="93" t="str">
        <f>IF(I390=MIN($J$353:$J$402),1,"")</f>
        <v/>
      </c>
    </row>
    <row r="391" spans="1:11" hidden="1">
      <c r="A391" s="87">
        <v>8</v>
      </c>
      <c r="B391" s="88">
        <f>LOOKUP(A391,Seznamy!$A$3:$A$38,Seznamy!$B$3:$B$38)</f>
        <v>145019</v>
      </c>
      <c r="C391" s="89" t="str">
        <f>LOOKUP(A391,Seznamy!$A$3:$A$38,Seznamy!$C$3:$C$38)</f>
        <v>Veveří</v>
      </c>
      <c r="D391" s="90">
        <f>LOOKUP(A391,Seznamy!$A$3:$A$38,Seznamy!$F$3:$F$38)</f>
        <v>4023</v>
      </c>
      <c r="E391" s="90">
        <f>LOOKUP(A391,Seznamy!$A$3:$A$38,Seznamy!$G$3:$G$38)</f>
        <v>53500</v>
      </c>
      <c r="F391" s="91">
        <f>LOOKUP(A391,Seznamy!$A$3:$A$38,Seznamy!$J$3:$J$38)</f>
        <v>60</v>
      </c>
      <c r="G391" s="91">
        <v>42</v>
      </c>
      <c r="H391" s="89">
        <f>LOOKUP(G391,Komplexní!$A$40:$A$82,Komplexní!$B$40:$B$82)</f>
        <v>0</v>
      </c>
      <c r="I391" s="92">
        <f t="array" ref="I391">SUM(IF((Komplexní!$A$3:$A$38=A391)*(Komplexní!$D$1:$AJ$1=G391),Komplexní!$D$3:$AJ$38))</f>
        <v>0</v>
      </c>
      <c r="J391" s="116" t="str">
        <f>IF(I391=0,"",I391)</f>
        <v/>
      </c>
      <c r="K391" s="93" t="str">
        <f>IF(I391=MIN($J$353:$J$402),1,"")</f>
        <v/>
      </c>
    </row>
    <row r="392" spans="1:11" hidden="1">
      <c r="A392" s="87">
        <v>8</v>
      </c>
      <c r="B392" s="88">
        <f>LOOKUP(A392,Seznamy!$A$3:$A$38,Seznamy!$B$3:$B$38)</f>
        <v>145019</v>
      </c>
      <c r="C392" s="89" t="str">
        <f>LOOKUP(A392,Seznamy!$A$3:$A$38,Seznamy!$C$3:$C$38)</f>
        <v>Veveří</v>
      </c>
      <c r="D392" s="90">
        <f>LOOKUP(A392,Seznamy!$A$3:$A$38,Seznamy!$F$3:$F$38)</f>
        <v>4023</v>
      </c>
      <c r="E392" s="90">
        <f>LOOKUP(A392,Seznamy!$A$3:$A$38,Seznamy!$G$3:$G$38)</f>
        <v>53500</v>
      </c>
      <c r="F392" s="91">
        <f>LOOKUP(A392,Seznamy!$A$3:$A$38,Seznamy!$J$3:$J$38)</f>
        <v>60</v>
      </c>
      <c r="G392" s="91">
        <v>43</v>
      </c>
      <c r="H392" s="89">
        <f>LOOKUP(G392,Komplexní!$A$40:$A$82,Komplexní!$B$40:$B$82)</f>
        <v>0</v>
      </c>
      <c r="I392" s="92">
        <f t="array" ref="I392">SUM(IF((Komplexní!$A$3:$A$38=A392)*(Komplexní!$D$1:$AJ$1=G392),Komplexní!$D$3:$AJ$38))</f>
        <v>0</v>
      </c>
      <c r="J392" s="116" t="str">
        <f>IF(I392=0,"",I392)</f>
        <v/>
      </c>
      <c r="K392" s="93" t="str">
        <f>IF(I392=MIN($J$353:$J$402),1,"")</f>
        <v/>
      </c>
    </row>
    <row r="393" spans="1:11" hidden="1">
      <c r="A393" s="87">
        <v>8</v>
      </c>
      <c r="B393" s="88">
        <f>LOOKUP(A393,Seznamy!$A$3:$A$38,Seznamy!$B$3:$B$38)</f>
        <v>145019</v>
      </c>
      <c r="C393" s="89" t="str">
        <f>LOOKUP(A393,Seznamy!$A$3:$A$38,Seznamy!$C$3:$C$38)</f>
        <v>Veveří</v>
      </c>
      <c r="D393" s="90">
        <f>LOOKUP(A393,Seznamy!$A$3:$A$38,Seznamy!$F$3:$F$38)</f>
        <v>4023</v>
      </c>
      <c r="E393" s="90">
        <f>LOOKUP(A393,Seznamy!$A$3:$A$38,Seznamy!$G$3:$G$38)</f>
        <v>53500</v>
      </c>
      <c r="F393" s="91">
        <f>LOOKUP(A393,Seznamy!$A$3:$A$38,Seznamy!$J$3:$J$38)</f>
        <v>60</v>
      </c>
      <c r="G393" s="91">
        <v>44</v>
      </c>
      <c r="H393" s="89">
        <f>LOOKUP(G393,Komplexní!$A$40:$A$82,Komplexní!$B$40:$B$82)</f>
        <v>0</v>
      </c>
      <c r="I393" s="92">
        <f t="array" ref="I393">SUM(IF((Komplexní!$A$3:$A$38=A393)*(Komplexní!$D$1:$AJ$1=G393),Komplexní!$D$3:$AJ$38))</f>
        <v>0</v>
      </c>
      <c r="J393" s="116" t="str">
        <f>IF(I393=0,"",I393)</f>
        <v/>
      </c>
      <c r="K393" s="93" t="str">
        <f>IF(I393=MIN($J$353:$J$402),1,"")</f>
        <v/>
      </c>
    </row>
    <row r="394" spans="1:11" hidden="1">
      <c r="A394" s="87">
        <v>8</v>
      </c>
      <c r="B394" s="88">
        <f>LOOKUP(A394,Seznamy!$A$3:$A$38,Seznamy!$B$3:$B$38)</f>
        <v>145019</v>
      </c>
      <c r="C394" s="89" t="str">
        <f>LOOKUP(A394,Seznamy!$A$3:$A$38,Seznamy!$C$3:$C$38)</f>
        <v>Veveří</v>
      </c>
      <c r="D394" s="90">
        <f>LOOKUP(A394,Seznamy!$A$3:$A$38,Seznamy!$F$3:$F$38)</f>
        <v>4023</v>
      </c>
      <c r="E394" s="90">
        <f>LOOKUP(A394,Seznamy!$A$3:$A$38,Seznamy!$G$3:$G$38)</f>
        <v>53500</v>
      </c>
      <c r="F394" s="91">
        <f>LOOKUP(A394,Seznamy!$A$3:$A$38,Seznamy!$J$3:$J$38)</f>
        <v>60</v>
      </c>
      <c r="G394" s="91">
        <v>45</v>
      </c>
      <c r="H394" s="89">
        <f>LOOKUP(G394,Komplexní!$A$40:$A$82,Komplexní!$B$40:$B$82)</f>
        <v>0</v>
      </c>
      <c r="I394" s="92">
        <f t="array" ref="I394">SUM(IF((Komplexní!$A$3:$A$38=A394)*(Komplexní!$D$1:$AJ$1=G394),Komplexní!$D$3:$AJ$38))</f>
        <v>0</v>
      </c>
      <c r="J394" s="116" t="str">
        <f>IF(I394=0,"",I394)</f>
        <v/>
      </c>
      <c r="K394" s="93" t="str">
        <f>IF(I394=MIN($J$353:$J$402),1,"")</f>
        <v/>
      </c>
    </row>
    <row r="395" spans="1:11" hidden="1">
      <c r="A395" s="87">
        <v>8</v>
      </c>
      <c r="B395" s="88">
        <f>LOOKUP(A395,Seznamy!$A$3:$A$38,Seznamy!$B$3:$B$38)</f>
        <v>145019</v>
      </c>
      <c r="C395" s="89" t="str">
        <f>LOOKUP(A395,Seznamy!$A$3:$A$38,Seznamy!$C$3:$C$38)</f>
        <v>Veveří</v>
      </c>
      <c r="D395" s="90">
        <f>LOOKUP(A395,Seznamy!$A$3:$A$38,Seznamy!$F$3:$F$38)</f>
        <v>4023</v>
      </c>
      <c r="E395" s="90">
        <f>LOOKUP(A395,Seznamy!$A$3:$A$38,Seznamy!$G$3:$G$38)</f>
        <v>53500</v>
      </c>
      <c r="F395" s="91">
        <f>LOOKUP(A395,Seznamy!$A$3:$A$38,Seznamy!$J$3:$J$38)</f>
        <v>60</v>
      </c>
      <c r="G395" s="91">
        <v>46</v>
      </c>
      <c r="H395" s="89">
        <f>LOOKUP(G395,Komplexní!$A$40:$A$82,Komplexní!$B$40:$B$82)</f>
        <v>0</v>
      </c>
      <c r="I395" s="92">
        <f t="array" ref="I395">SUM(IF((Komplexní!$A$3:$A$38=A395)*(Komplexní!$D$1:$AJ$1=G395),Komplexní!$D$3:$AJ$38))</f>
        <v>0</v>
      </c>
      <c r="J395" s="116" t="str">
        <f>IF(I395=0,"",I395)</f>
        <v/>
      </c>
      <c r="K395" s="93" t="str">
        <f>IF(I395=MIN($J$353:$J$402),1,"")</f>
        <v/>
      </c>
    </row>
    <row r="396" spans="1:11" hidden="1">
      <c r="A396" s="87">
        <v>8</v>
      </c>
      <c r="B396" s="88">
        <f>LOOKUP(A396,Seznamy!$A$3:$A$38,Seznamy!$B$3:$B$38)</f>
        <v>145019</v>
      </c>
      <c r="C396" s="89" t="str">
        <f>LOOKUP(A396,Seznamy!$A$3:$A$38,Seznamy!$C$3:$C$38)</f>
        <v>Veveří</v>
      </c>
      <c r="D396" s="90">
        <f>LOOKUP(A396,Seznamy!$A$3:$A$38,Seznamy!$F$3:$F$38)</f>
        <v>4023</v>
      </c>
      <c r="E396" s="90">
        <f>LOOKUP(A396,Seznamy!$A$3:$A$38,Seznamy!$G$3:$G$38)</f>
        <v>53500</v>
      </c>
      <c r="F396" s="91">
        <f>LOOKUP(A396,Seznamy!$A$3:$A$38,Seznamy!$J$3:$J$38)</f>
        <v>60</v>
      </c>
      <c r="G396" s="91">
        <v>47</v>
      </c>
      <c r="H396" s="89">
        <f>LOOKUP(G396,Komplexní!$A$40:$A$82,Komplexní!$B$40:$B$82)</f>
        <v>0</v>
      </c>
      <c r="I396" s="92">
        <f t="array" ref="I396">SUM(IF((Komplexní!$A$3:$A$38=A396)*(Komplexní!$D$1:$AJ$1=G396),Komplexní!$D$3:$AJ$38))</f>
        <v>0</v>
      </c>
      <c r="J396" s="116" t="str">
        <f>IF(I396=0,"",I396)</f>
        <v/>
      </c>
      <c r="K396" s="93" t="str">
        <f>IF(I396=MIN($J$353:$J$402),1,"")</f>
        <v/>
      </c>
    </row>
    <row r="397" spans="1:11" hidden="1">
      <c r="A397" s="87">
        <v>8</v>
      </c>
      <c r="B397" s="88">
        <f>LOOKUP(A397,Seznamy!$A$3:$A$38,Seznamy!$B$3:$B$38)</f>
        <v>145019</v>
      </c>
      <c r="C397" s="89" t="str">
        <f>LOOKUP(A397,Seznamy!$A$3:$A$38,Seznamy!$C$3:$C$38)</f>
        <v>Veveří</v>
      </c>
      <c r="D397" s="90">
        <f>LOOKUP(A397,Seznamy!$A$3:$A$38,Seznamy!$F$3:$F$38)</f>
        <v>4023</v>
      </c>
      <c r="E397" s="90">
        <f>LOOKUP(A397,Seznamy!$A$3:$A$38,Seznamy!$G$3:$G$38)</f>
        <v>53500</v>
      </c>
      <c r="F397" s="91">
        <f>LOOKUP(A397,Seznamy!$A$3:$A$38,Seznamy!$J$3:$J$38)</f>
        <v>60</v>
      </c>
      <c r="G397" s="91">
        <v>48</v>
      </c>
      <c r="H397" s="89">
        <f>LOOKUP(G397,Komplexní!$A$40:$A$82,Komplexní!$B$40:$B$82)</f>
        <v>0</v>
      </c>
      <c r="I397" s="92">
        <f t="array" ref="I397">SUM(IF((Komplexní!$A$3:$A$38=A397)*(Komplexní!$D$1:$AJ$1=G397),Komplexní!$D$3:$AJ$38))</f>
        <v>0</v>
      </c>
      <c r="J397" s="116" t="str">
        <f>IF(I397=0,"",I397)</f>
        <v/>
      </c>
      <c r="K397" s="93" t="str">
        <f>IF(I397=MIN($J$353:$J$402),1,"")</f>
        <v/>
      </c>
    </row>
    <row r="398" spans="1:11" hidden="1">
      <c r="A398" s="87">
        <v>8</v>
      </c>
      <c r="B398" s="88">
        <f>LOOKUP(A398,Seznamy!$A$3:$A$38,Seznamy!$B$3:$B$38)</f>
        <v>145019</v>
      </c>
      <c r="C398" s="89" t="str">
        <f>LOOKUP(A398,Seznamy!$A$3:$A$38,Seznamy!$C$3:$C$38)</f>
        <v>Veveří</v>
      </c>
      <c r="D398" s="90">
        <f>LOOKUP(A398,Seznamy!$A$3:$A$38,Seznamy!$F$3:$F$38)</f>
        <v>4023</v>
      </c>
      <c r="E398" s="90">
        <f>LOOKUP(A398,Seznamy!$A$3:$A$38,Seznamy!$G$3:$G$38)</f>
        <v>53500</v>
      </c>
      <c r="F398" s="91">
        <f>LOOKUP(A398,Seznamy!$A$3:$A$38,Seznamy!$J$3:$J$38)</f>
        <v>60</v>
      </c>
      <c r="G398" s="91">
        <v>49</v>
      </c>
      <c r="H398" s="89">
        <f>LOOKUP(G398,Komplexní!$A$40:$A$82,Komplexní!$B$40:$B$82)</f>
        <v>0</v>
      </c>
      <c r="I398" s="92">
        <f t="array" ref="I398">SUM(IF((Komplexní!$A$3:$A$38=A398)*(Komplexní!$D$1:$AJ$1=G398),Komplexní!$D$3:$AJ$38))</f>
        <v>0</v>
      </c>
      <c r="J398" s="116" t="str">
        <f>IF(I398=0,"",I398)</f>
        <v/>
      </c>
      <c r="K398" s="93" t="str">
        <f>IF(I398=MIN($J$353:$J$402),1,"")</f>
        <v/>
      </c>
    </row>
    <row r="399" spans="1:11" hidden="1">
      <c r="A399" s="87">
        <v>8</v>
      </c>
      <c r="B399" s="88">
        <f>LOOKUP(A399,Seznamy!$A$3:$A$38,Seznamy!$B$3:$B$38)</f>
        <v>145019</v>
      </c>
      <c r="C399" s="89" t="str">
        <f>LOOKUP(A399,Seznamy!$A$3:$A$38,Seznamy!$C$3:$C$38)</f>
        <v>Veveří</v>
      </c>
      <c r="D399" s="90">
        <f>LOOKUP(A399,Seznamy!$A$3:$A$38,Seznamy!$F$3:$F$38)</f>
        <v>4023</v>
      </c>
      <c r="E399" s="90">
        <f>LOOKUP(A399,Seznamy!$A$3:$A$38,Seznamy!$G$3:$G$38)</f>
        <v>53500</v>
      </c>
      <c r="F399" s="91">
        <f>LOOKUP(A399,Seznamy!$A$3:$A$38,Seznamy!$J$3:$J$38)</f>
        <v>60</v>
      </c>
      <c r="G399" s="91">
        <v>50</v>
      </c>
      <c r="H399" s="89">
        <f>LOOKUP(G399,Komplexní!$A$40:$A$82,Komplexní!$B$40:$B$82)</f>
        <v>0</v>
      </c>
      <c r="I399" s="92">
        <f t="array" ref="I399">SUM(IF((Komplexní!$A$3:$A$38=A399)*(Komplexní!$D$1:$AJ$1=G399),Komplexní!$D$3:$AJ$38))</f>
        <v>0</v>
      </c>
      <c r="J399" s="116" t="str">
        <f>IF(I399=0,"",I399)</f>
        <v/>
      </c>
      <c r="K399" s="93" t="str">
        <f>IF(I399=MIN($J$353:$J$402),1,"")</f>
        <v/>
      </c>
    </row>
    <row r="400" spans="1:11">
      <c r="A400" s="87">
        <v>8</v>
      </c>
      <c r="B400" s="88">
        <f>LOOKUP(A400,Seznamy!$A$3:$A$38,Seznamy!$B$3:$B$38)</f>
        <v>145019</v>
      </c>
      <c r="C400" s="89" t="str">
        <f>LOOKUP(A400,Seznamy!$A$3:$A$38,Seznamy!$C$3:$C$38)</f>
        <v>Veveří</v>
      </c>
      <c r="D400" s="90">
        <f>LOOKUP(A400,Seznamy!$A$3:$A$38,Seznamy!$F$3:$F$38)</f>
        <v>4023</v>
      </c>
      <c r="E400" s="90">
        <f>LOOKUP(A400,Seznamy!$A$3:$A$38,Seznamy!$G$3:$G$38)</f>
        <v>53500</v>
      </c>
      <c r="F400" s="91">
        <f>LOOKUP(A400,Seznamy!$A$3:$A$38,Seznamy!$J$3:$J$38)</f>
        <v>60</v>
      </c>
      <c r="G400" s="91">
        <v>22</v>
      </c>
      <c r="H400" s="89" t="str">
        <f>LOOKUP(G400,Komplexní!$A$40:$A$82,Komplexní!$B$40:$B$82)</f>
        <v>Lesní společnost Ledeč nad Sázavou, a.s.</v>
      </c>
      <c r="I400" s="92">
        <f t="array" ref="I400">SUM(IF((Komplexní!$A$3:$A$38=A400)*(Komplexní!$D$1:$AJ$1=G400),Komplexní!$D$3:$AJ$38))</f>
        <v>18950905</v>
      </c>
      <c r="J400" s="116">
        <f>IF(I400=0,"",I400)</f>
        <v>18950905</v>
      </c>
      <c r="K400" s="93" t="str">
        <f>IF(I400=MIN($J$353:$J$402),1,"")</f>
        <v/>
      </c>
    </row>
    <row r="401" spans="1:11" hidden="1">
      <c r="A401" s="87">
        <v>8</v>
      </c>
      <c r="B401" s="88">
        <f>LOOKUP(A401,Seznamy!$A$3:$A$38,Seznamy!$B$3:$B$38)</f>
        <v>145019</v>
      </c>
      <c r="C401" s="89" t="str">
        <f>LOOKUP(A401,Seznamy!$A$3:$A$38,Seznamy!$C$3:$C$38)</f>
        <v>Veveří</v>
      </c>
      <c r="D401" s="90">
        <f>LOOKUP(A401,Seznamy!$A$3:$A$38,Seznamy!$F$3:$F$38)</f>
        <v>4023</v>
      </c>
      <c r="E401" s="90">
        <f>LOOKUP(A401,Seznamy!$A$3:$A$38,Seznamy!$G$3:$G$38)</f>
        <v>53500</v>
      </c>
      <c r="F401" s="91">
        <f>LOOKUP(A401,Seznamy!$A$3:$A$38,Seznamy!$J$3:$J$38)</f>
        <v>60</v>
      </c>
      <c r="G401" s="91">
        <v>27</v>
      </c>
      <c r="H401" s="89">
        <f>LOOKUP(G401,Komplexní!$A$40:$A$82,Komplexní!$B$40:$B$82)</f>
        <v>0</v>
      </c>
      <c r="I401" s="92">
        <f t="array" ref="I401">SUM(IF((Komplexní!$A$3:$A$38=A401)*(Komplexní!$D$1:$AJ$1=G401),Komplexní!$D$3:$AJ$38))</f>
        <v>0</v>
      </c>
      <c r="J401" s="116" t="str">
        <f>IF(I401=0,"",I401)</f>
        <v/>
      </c>
      <c r="K401" s="93" t="str">
        <f>IF(I401=MIN($J$353:$J$402),1,"")</f>
        <v/>
      </c>
    </row>
    <row r="402" spans="1:11">
      <c r="A402" s="87">
        <v>8</v>
      </c>
      <c r="B402" s="88">
        <f>LOOKUP(A402,Seznamy!$A$3:$A$38,Seznamy!$B$3:$B$38)</f>
        <v>145019</v>
      </c>
      <c r="C402" s="89" t="str">
        <f>LOOKUP(A402,Seznamy!$A$3:$A$38,Seznamy!$C$3:$C$38)</f>
        <v>Veveří</v>
      </c>
      <c r="D402" s="90">
        <f>LOOKUP(A402,Seznamy!$A$3:$A$38,Seznamy!$F$3:$F$38)</f>
        <v>4023</v>
      </c>
      <c r="E402" s="90">
        <f>LOOKUP(A402,Seznamy!$A$3:$A$38,Seznamy!$G$3:$G$38)</f>
        <v>53500</v>
      </c>
      <c r="F402" s="91">
        <f>LOOKUP(A402,Seznamy!$A$3:$A$38,Seznamy!$J$3:$J$38)</f>
        <v>60</v>
      </c>
      <c r="G402" s="91">
        <v>11</v>
      </c>
      <c r="H402" s="89" t="str">
        <f>LOOKUP(G402,Komplexní!$A$40:$A$82,Komplexní!$B$40:$B$82)</f>
        <v>UNILES a.s.</v>
      </c>
      <c r="I402" s="92">
        <f t="array" ref="I402">SUM(IF((Komplexní!$A$3:$A$38=A402)*(Komplexní!$D$1:$AJ$1=G402),Komplexní!$D$3:$AJ$38))</f>
        <v>20017549</v>
      </c>
      <c r="J402" s="116">
        <f>IF(I402=0,"",I402)</f>
        <v>20017549</v>
      </c>
      <c r="K402" s="93" t="str">
        <f>IF(I402=MIN($J$353:$J$402),1,"")</f>
        <v/>
      </c>
    </row>
    <row r="403" spans="1:11">
      <c r="A403" s="53">
        <v>9</v>
      </c>
      <c r="B403" s="54">
        <f>LOOKUP(A403,Seznamy!$A$3:$A$38,Seznamy!$B$3:$B$38)</f>
        <v>164010</v>
      </c>
      <c r="C403" s="55" t="str">
        <f>LOOKUP(A403,Seznamy!$A$3:$A$38,Seznamy!$C$3:$C$38)</f>
        <v>Choceň</v>
      </c>
      <c r="D403" s="56">
        <f>LOOKUP(A403,Seznamy!$A$3:$A$38,Seznamy!$F$3:$F$38)</f>
        <v>7408</v>
      </c>
      <c r="E403" s="56">
        <f>LOOKUP(A403,Seznamy!$A$3:$A$38,Seznamy!$G$3:$G$38)</f>
        <v>94750</v>
      </c>
      <c r="F403" s="57">
        <f>LOOKUP(A403,Seznamy!$A$3:$A$38,Seznamy!$J$3:$J$38)</f>
        <v>60</v>
      </c>
      <c r="G403" s="57">
        <v>10</v>
      </c>
      <c r="H403" s="55" t="str">
        <f>LOOKUP(G403,Komplexní!$A$40:$A$82,Komplexní!$B$40:$B$82)</f>
        <v>Stora Enso Wood Products Ždírec s.r.o.</v>
      </c>
      <c r="I403" s="58">
        <f t="array" ref="I403">SUM(IF((Komplexní!$A$3:$A$38=A403)*(Komplexní!$D$1:$AJ$1=G403),Komplexní!$D$3:$AJ$38))</f>
        <v>-11732763</v>
      </c>
      <c r="J403" s="115">
        <f>IF(I403=0,"",I403)</f>
        <v>-11732763</v>
      </c>
      <c r="K403" s="59">
        <f>IF(I403=MIN($J$403:$J$452),1,"")</f>
        <v>1</v>
      </c>
    </row>
    <row r="404" spans="1:11" hidden="1">
      <c r="A404" s="53">
        <v>9</v>
      </c>
      <c r="B404" s="54">
        <f>LOOKUP(A404,Seznamy!$A$3:$A$38,Seznamy!$B$3:$B$38)</f>
        <v>164010</v>
      </c>
      <c r="C404" s="55" t="str">
        <f>LOOKUP(A404,Seznamy!$A$3:$A$38,Seznamy!$C$3:$C$38)</f>
        <v>Choceň</v>
      </c>
      <c r="D404" s="56">
        <f>LOOKUP(A404,Seznamy!$A$3:$A$38,Seznamy!$F$3:$F$38)</f>
        <v>7408</v>
      </c>
      <c r="E404" s="56">
        <f>LOOKUP(A404,Seznamy!$A$3:$A$38,Seznamy!$G$3:$G$38)</f>
        <v>94750</v>
      </c>
      <c r="F404" s="57">
        <f>LOOKUP(A404,Seznamy!$A$3:$A$38,Seznamy!$J$3:$J$38)</f>
        <v>60</v>
      </c>
      <c r="G404" s="57">
        <v>1</v>
      </c>
      <c r="H404" s="55" t="str">
        <f>LOOKUP(G404,Komplexní!$A$40:$A$82,Komplexní!$B$40:$B$82)</f>
        <v>KAISER s.r.o.</v>
      </c>
      <c r="I404" s="58">
        <f t="array" ref="I404">SUM(IF((Komplexní!$A$3:$A$38=A404)*(Komplexní!$D$1:$AJ$1=G404),Komplexní!$D$3:$AJ$38))</f>
        <v>0</v>
      </c>
      <c r="J404" s="115" t="str">
        <f>IF(I404=0,"",I404)</f>
        <v/>
      </c>
      <c r="K404" s="59" t="str">
        <f>IF(I404=MIN($J$403:$J$452),1,"")</f>
        <v/>
      </c>
    </row>
    <row r="405" spans="1:11" hidden="1">
      <c r="A405" s="53">
        <v>9</v>
      </c>
      <c r="B405" s="54">
        <f>LOOKUP(A405,Seznamy!$A$3:$A$38,Seznamy!$B$3:$B$38)</f>
        <v>164010</v>
      </c>
      <c r="C405" s="55" t="str">
        <f>LOOKUP(A405,Seznamy!$A$3:$A$38,Seznamy!$C$3:$C$38)</f>
        <v>Choceň</v>
      </c>
      <c r="D405" s="56">
        <f>LOOKUP(A405,Seznamy!$A$3:$A$38,Seznamy!$F$3:$F$38)</f>
        <v>7408</v>
      </c>
      <c r="E405" s="56">
        <f>LOOKUP(A405,Seznamy!$A$3:$A$38,Seznamy!$G$3:$G$38)</f>
        <v>94750</v>
      </c>
      <c r="F405" s="57">
        <f>LOOKUP(A405,Seznamy!$A$3:$A$38,Seznamy!$J$3:$J$38)</f>
        <v>60</v>
      </c>
      <c r="G405" s="57">
        <v>2</v>
      </c>
      <c r="H405" s="55" t="str">
        <f>LOOKUP(G405,Komplexní!$A$40:$A$82,Komplexní!$B$40:$B$82)</f>
        <v>Lesní společnost Přimda, a.s.</v>
      </c>
      <c r="I405" s="58">
        <f t="array" ref="I405">SUM(IF((Komplexní!$A$3:$A$38=A405)*(Komplexní!$D$1:$AJ$1=G405),Komplexní!$D$3:$AJ$38))</f>
        <v>0</v>
      </c>
      <c r="J405" s="115" t="str">
        <f>IF(I405=0,"",I405)</f>
        <v/>
      </c>
      <c r="K405" s="59" t="str">
        <f>IF(I405=MIN($J$403:$J$452),1,"")</f>
        <v/>
      </c>
    </row>
    <row r="406" spans="1:11" hidden="1">
      <c r="A406" s="53">
        <v>9</v>
      </c>
      <c r="B406" s="54">
        <f>LOOKUP(A406,Seznamy!$A$3:$A$38,Seznamy!$B$3:$B$38)</f>
        <v>164010</v>
      </c>
      <c r="C406" s="55" t="str">
        <f>LOOKUP(A406,Seznamy!$A$3:$A$38,Seznamy!$C$3:$C$38)</f>
        <v>Choceň</v>
      </c>
      <c r="D406" s="56">
        <f>LOOKUP(A406,Seznamy!$A$3:$A$38,Seznamy!$F$3:$F$38)</f>
        <v>7408</v>
      </c>
      <c r="E406" s="56">
        <f>LOOKUP(A406,Seznamy!$A$3:$A$38,Seznamy!$G$3:$G$38)</f>
        <v>94750</v>
      </c>
      <c r="F406" s="57">
        <f>LOOKUP(A406,Seznamy!$A$3:$A$38,Seznamy!$J$3:$J$38)</f>
        <v>60</v>
      </c>
      <c r="G406" s="57">
        <v>3</v>
      </c>
      <c r="H406" s="55" t="str">
        <f>LOOKUP(G406,Komplexní!$A$40:$A$82,Komplexní!$B$40:$B$82)</f>
        <v>ACLESIA, spol. s r.o.</v>
      </c>
      <c r="I406" s="58">
        <f t="array" ref="I406">SUM(IF((Komplexní!$A$3:$A$38=A406)*(Komplexní!$D$1:$AJ$1=G406),Komplexní!$D$3:$AJ$38))</f>
        <v>0</v>
      </c>
      <c r="J406" s="115" t="str">
        <f>IF(I406=0,"",I406)</f>
        <v/>
      </c>
      <c r="K406" s="59" t="str">
        <f>IF(I406=MIN($J$403:$J$452),1,"")</f>
        <v/>
      </c>
    </row>
    <row r="407" spans="1:11" hidden="1">
      <c r="A407" s="53">
        <v>9</v>
      </c>
      <c r="B407" s="54">
        <f>LOOKUP(A407,Seznamy!$A$3:$A$38,Seznamy!$B$3:$B$38)</f>
        <v>164010</v>
      </c>
      <c r="C407" s="55" t="str">
        <f>LOOKUP(A407,Seznamy!$A$3:$A$38,Seznamy!$C$3:$C$38)</f>
        <v>Choceň</v>
      </c>
      <c r="D407" s="56">
        <f>LOOKUP(A407,Seznamy!$A$3:$A$38,Seznamy!$F$3:$F$38)</f>
        <v>7408</v>
      </c>
      <c r="E407" s="56">
        <f>LOOKUP(A407,Seznamy!$A$3:$A$38,Seznamy!$G$3:$G$38)</f>
        <v>94750</v>
      </c>
      <c r="F407" s="57">
        <f>LOOKUP(A407,Seznamy!$A$3:$A$38,Seznamy!$J$3:$J$38)</f>
        <v>60</v>
      </c>
      <c r="G407" s="57">
        <v>4</v>
      </c>
      <c r="H407" s="55" t="str">
        <f>LOOKUP(G407,Komplexní!$A$40:$A$82,Komplexní!$B$40:$B$82)</f>
        <v>LST a.s.</v>
      </c>
      <c r="I407" s="58">
        <f t="array" ref="I407">SUM(IF((Komplexní!$A$3:$A$38=A407)*(Komplexní!$D$1:$AJ$1=G407),Komplexní!$D$3:$AJ$38))</f>
        <v>0</v>
      </c>
      <c r="J407" s="115" t="str">
        <f>IF(I407=0,"",I407)</f>
        <v/>
      </c>
      <c r="K407" s="59" t="str">
        <f>IF(I407=MIN($J$403:$J$452),1,"")</f>
        <v/>
      </c>
    </row>
    <row r="408" spans="1:11" hidden="1">
      <c r="A408" s="53">
        <v>9</v>
      </c>
      <c r="B408" s="54">
        <f>LOOKUP(A408,Seznamy!$A$3:$A$38,Seznamy!$B$3:$B$38)</f>
        <v>164010</v>
      </c>
      <c r="C408" s="55" t="str">
        <f>LOOKUP(A408,Seznamy!$A$3:$A$38,Seznamy!$C$3:$C$38)</f>
        <v>Choceň</v>
      </c>
      <c r="D408" s="56">
        <f>LOOKUP(A408,Seznamy!$A$3:$A$38,Seznamy!$F$3:$F$38)</f>
        <v>7408</v>
      </c>
      <c r="E408" s="56">
        <f>LOOKUP(A408,Seznamy!$A$3:$A$38,Seznamy!$G$3:$G$38)</f>
        <v>94750</v>
      </c>
      <c r="F408" s="57">
        <f>LOOKUP(A408,Seznamy!$A$3:$A$38,Seznamy!$J$3:$J$38)</f>
        <v>60</v>
      </c>
      <c r="G408" s="57">
        <v>5</v>
      </c>
      <c r="H408" s="55" t="str">
        <f>LOOKUP(G408,Komplexní!$A$40:$A$82,Komplexní!$B$40:$B$82)</f>
        <v>T.E.P. HOLZ, s.r.o.</v>
      </c>
      <c r="I408" s="58">
        <f t="array" ref="I408">SUM(IF((Komplexní!$A$3:$A$38=A408)*(Komplexní!$D$1:$AJ$1=G408),Komplexní!$D$3:$AJ$38))</f>
        <v>0</v>
      </c>
      <c r="J408" s="115" t="str">
        <f>IF(I408=0,"",I408)</f>
        <v/>
      </c>
      <c r="K408" s="59" t="str">
        <f>IF(I408=MIN($J$403:$J$452),1,"")</f>
        <v/>
      </c>
    </row>
    <row r="409" spans="1:11" hidden="1">
      <c r="A409" s="53">
        <v>9</v>
      </c>
      <c r="B409" s="54">
        <f>LOOKUP(A409,Seznamy!$A$3:$A$38,Seznamy!$B$3:$B$38)</f>
        <v>164010</v>
      </c>
      <c r="C409" s="55" t="str">
        <f>LOOKUP(A409,Seznamy!$A$3:$A$38,Seznamy!$C$3:$C$38)</f>
        <v>Choceň</v>
      </c>
      <c r="D409" s="56">
        <f>LOOKUP(A409,Seznamy!$A$3:$A$38,Seznamy!$F$3:$F$38)</f>
        <v>7408</v>
      </c>
      <c r="E409" s="56">
        <f>LOOKUP(A409,Seznamy!$A$3:$A$38,Seznamy!$G$3:$G$38)</f>
        <v>94750</v>
      </c>
      <c r="F409" s="57">
        <f>LOOKUP(A409,Seznamy!$A$3:$A$38,Seznamy!$J$3:$J$38)</f>
        <v>60</v>
      </c>
      <c r="G409" s="57">
        <v>6</v>
      </c>
      <c r="H409" s="55" t="str">
        <f>LOOKUP(G409,Komplexní!$A$40:$A$82,Komplexní!$B$40:$B$82)</f>
        <v>Petra spol. s r.o.</v>
      </c>
      <c r="I409" s="58">
        <f t="array" ref="I409">SUM(IF((Komplexní!$A$3:$A$38=A409)*(Komplexní!$D$1:$AJ$1=G409),Komplexní!$D$3:$AJ$38))</f>
        <v>0</v>
      </c>
      <c r="J409" s="115" t="str">
        <f>IF(I409=0,"",I409)</f>
        <v/>
      </c>
      <c r="K409" s="59" t="str">
        <f>IF(I409=MIN($J$403:$J$452),1,"")</f>
        <v/>
      </c>
    </row>
    <row r="410" spans="1:11" hidden="1">
      <c r="A410" s="53">
        <v>9</v>
      </c>
      <c r="B410" s="54">
        <f>LOOKUP(A410,Seznamy!$A$3:$A$38,Seznamy!$B$3:$B$38)</f>
        <v>164010</v>
      </c>
      <c r="C410" s="55" t="str">
        <f>LOOKUP(A410,Seznamy!$A$3:$A$38,Seznamy!$C$3:$C$38)</f>
        <v>Choceň</v>
      </c>
      <c r="D410" s="56">
        <f>LOOKUP(A410,Seznamy!$A$3:$A$38,Seznamy!$F$3:$F$38)</f>
        <v>7408</v>
      </c>
      <c r="E410" s="56">
        <f>LOOKUP(A410,Seznamy!$A$3:$A$38,Seznamy!$G$3:$G$38)</f>
        <v>94750</v>
      </c>
      <c r="F410" s="57">
        <f>LOOKUP(A410,Seznamy!$A$3:$A$38,Seznamy!$J$3:$J$38)</f>
        <v>60</v>
      </c>
      <c r="G410" s="57">
        <v>7</v>
      </c>
      <c r="H410" s="55" t="str">
        <f>LOOKUP(G410,Komplexní!$A$40:$A$82,Komplexní!$B$40:$B$82)</f>
        <v>Sušická lesní a obchodní s.r.o.</v>
      </c>
      <c r="I410" s="58">
        <f t="array" ref="I410">SUM(IF((Komplexní!$A$3:$A$38=A410)*(Komplexní!$D$1:$AJ$1=G410),Komplexní!$D$3:$AJ$38))</f>
        <v>0</v>
      </c>
      <c r="J410" s="115" t="str">
        <f>IF(I410=0,"",I410)</f>
        <v/>
      </c>
      <c r="K410" s="59" t="str">
        <f>IF(I410=MIN($J$403:$J$452),1,"")</f>
        <v/>
      </c>
    </row>
    <row r="411" spans="1:11" hidden="1">
      <c r="A411" s="53">
        <v>9</v>
      </c>
      <c r="B411" s="54">
        <f>LOOKUP(A411,Seznamy!$A$3:$A$38,Seznamy!$B$3:$B$38)</f>
        <v>164010</v>
      </c>
      <c r="C411" s="55" t="str">
        <f>LOOKUP(A411,Seznamy!$A$3:$A$38,Seznamy!$C$3:$C$38)</f>
        <v>Choceň</v>
      </c>
      <c r="D411" s="56">
        <f>LOOKUP(A411,Seznamy!$A$3:$A$38,Seznamy!$F$3:$F$38)</f>
        <v>7408</v>
      </c>
      <c r="E411" s="56">
        <f>LOOKUP(A411,Seznamy!$A$3:$A$38,Seznamy!$G$3:$G$38)</f>
        <v>94750</v>
      </c>
      <c r="F411" s="57">
        <f>LOOKUP(A411,Seznamy!$A$3:$A$38,Seznamy!$J$3:$J$38)</f>
        <v>60</v>
      </c>
      <c r="G411" s="57">
        <v>8</v>
      </c>
      <c r="H411" s="55" t="str">
        <f>LOOKUP(G411,Komplexní!$A$40:$A$82,Komplexní!$B$40:$B$82)</f>
        <v>ARBOLES s.r.o.</v>
      </c>
      <c r="I411" s="58">
        <f t="array" ref="I411">SUM(IF((Komplexní!$A$3:$A$38=A411)*(Komplexní!$D$1:$AJ$1=G411),Komplexní!$D$3:$AJ$38))</f>
        <v>0</v>
      </c>
      <c r="J411" s="115" t="str">
        <f>IF(I411=0,"",I411)</f>
        <v/>
      </c>
      <c r="K411" s="59" t="str">
        <f>IF(I411=MIN($J$403:$J$452),1,"")</f>
        <v/>
      </c>
    </row>
    <row r="412" spans="1:11" hidden="1">
      <c r="A412" s="53">
        <v>9</v>
      </c>
      <c r="B412" s="54">
        <f>LOOKUP(A412,Seznamy!$A$3:$A$38,Seznamy!$B$3:$B$38)</f>
        <v>164010</v>
      </c>
      <c r="C412" s="55" t="str">
        <f>LOOKUP(A412,Seznamy!$A$3:$A$38,Seznamy!$C$3:$C$38)</f>
        <v>Choceň</v>
      </c>
      <c r="D412" s="56">
        <f>LOOKUP(A412,Seznamy!$A$3:$A$38,Seznamy!$F$3:$F$38)</f>
        <v>7408</v>
      </c>
      <c r="E412" s="56">
        <f>LOOKUP(A412,Seznamy!$A$3:$A$38,Seznamy!$G$3:$G$38)</f>
        <v>94750</v>
      </c>
      <c r="F412" s="57">
        <f>LOOKUP(A412,Seznamy!$A$3:$A$38,Seznamy!$J$3:$J$38)</f>
        <v>60</v>
      </c>
      <c r="G412" s="57">
        <v>9</v>
      </c>
      <c r="H412" s="55" t="str">
        <f>LOOKUP(G412,Komplexní!$A$40:$A$82,Komplexní!$B$40:$B$82)</f>
        <v>Stora Enso Wood Products Planá s.r.o.</v>
      </c>
      <c r="I412" s="58">
        <f t="array" ref="I412">SUM(IF((Komplexní!$A$3:$A$38=A412)*(Komplexní!$D$1:$AJ$1=G412),Komplexní!$D$3:$AJ$38))</f>
        <v>0</v>
      </c>
      <c r="J412" s="115" t="str">
        <f>IF(I412=0,"",I412)</f>
        <v/>
      </c>
      <c r="K412" s="59" t="str">
        <f>IF(I412=MIN($J$403:$J$452),1,"")</f>
        <v/>
      </c>
    </row>
    <row r="413" spans="1:11" hidden="1">
      <c r="A413" s="53">
        <v>9</v>
      </c>
      <c r="B413" s="54">
        <f>LOOKUP(A413,Seznamy!$A$3:$A$38,Seznamy!$B$3:$B$38)</f>
        <v>164010</v>
      </c>
      <c r="C413" s="55" t="str">
        <f>LOOKUP(A413,Seznamy!$A$3:$A$38,Seznamy!$C$3:$C$38)</f>
        <v>Choceň</v>
      </c>
      <c r="D413" s="56">
        <f>LOOKUP(A413,Seznamy!$A$3:$A$38,Seznamy!$F$3:$F$38)</f>
        <v>7408</v>
      </c>
      <c r="E413" s="56">
        <f>LOOKUP(A413,Seznamy!$A$3:$A$38,Seznamy!$G$3:$G$38)</f>
        <v>94750</v>
      </c>
      <c r="F413" s="57">
        <f>LOOKUP(A413,Seznamy!$A$3:$A$38,Seznamy!$J$3:$J$38)</f>
        <v>60</v>
      </c>
      <c r="G413" s="57">
        <v>12</v>
      </c>
      <c r="H413" s="55" t="str">
        <f>LOOKUP(G413,Komplexní!$A$40:$A$82,Komplexní!$B$40:$B$82)</f>
        <v>Jihozápadní dřevařská a.s.</v>
      </c>
      <c r="I413" s="58">
        <f t="array" ref="I413">SUM(IF((Komplexní!$A$3:$A$38=A413)*(Komplexní!$D$1:$AJ$1=G413),Komplexní!$D$3:$AJ$38))</f>
        <v>0</v>
      </c>
      <c r="J413" s="115" t="str">
        <f>IF(I413=0,"",I413)</f>
        <v/>
      </c>
      <c r="K413" s="59" t="str">
        <f>IF(I413=MIN($J$403:$J$452),1,"")</f>
        <v/>
      </c>
    </row>
    <row r="414" spans="1:11" hidden="1">
      <c r="A414" s="53">
        <v>9</v>
      </c>
      <c r="B414" s="54">
        <f>LOOKUP(A414,Seznamy!$A$3:$A$38,Seznamy!$B$3:$B$38)</f>
        <v>164010</v>
      </c>
      <c r="C414" s="55" t="str">
        <f>LOOKUP(A414,Seznamy!$A$3:$A$38,Seznamy!$C$3:$C$38)</f>
        <v>Choceň</v>
      </c>
      <c r="D414" s="56">
        <f>LOOKUP(A414,Seznamy!$A$3:$A$38,Seznamy!$F$3:$F$38)</f>
        <v>7408</v>
      </c>
      <c r="E414" s="56">
        <f>LOOKUP(A414,Seznamy!$A$3:$A$38,Seznamy!$G$3:$G$38)</f>
        <v>94750</v>
      </c>
      <c r="F414" s="57">
        <f>LOOKUP(A414,Seznamy!$A$3:$A$38,Seznamy!$J$3:$J$38)</f>
        <v>60</v>
      </c>
      <c r="G414" s="57">
        <v>13</v>
      </c>
      <c r="H414" s="55" t="str">
        <f>LOOKUP(G414,Komplexní!$A$40:$A$82,Komplexní!$B$40:$B$82)</f>
        <v>LDF Rožnov a.s.</v>
      </c>
      <c r="I414" s="58">
        <f t="array" ref="I414">SUM(IF((Komplexní!$A$3:$A$38=A414)*(Komplexní!$D$1:$AJ$1=G414),Komplexní!$D$3:$AJ$38))</f>
        <v>0</v>
      </c>
      <c r="J414" s="115" t="str">
        <f>IF(I414=0,"",I414)</f>
        <v/>
      </c>
      <c r="K414" s="59" t="str">
        <f>IF(I414=MIN($J$403:$J$452),1,"")</f>
        <v/>
      </c>
    </row>
    <row r="415" spans="1:11" hidden="1">
      <c r="A415" s="53">
        <v>9</v>
      </c>
      <c r="B415" s="54">
        <f>LOOKUP(A415,Seznamy!$A$3:$A$38,Seznamy!$B$3:$B$38)</f>
        <v>164010</v>
      </c>
      <c r="C415" s="55" t="str">
        <f>LOOKUP(A415,Seznamy!$A$3:$A$38,Seznamy!$C$3:$C$38)</f>
        <v>Choceň</v>
      </c>
      <c r="D415" s="56">
        <f>LOOKUP(A415,Seznamy!$A$3:$A$38,Seznamy!$F$3:$F$38)</f>
        <v>7408</v>
      </c>
      <c r="E415" s="56">
        <f>LOOKUP(A415,Seznamy!$A$3:$A$38,Seznamy!$G$3:$G$38)</f>
        <v>94750</v>
      </c>
      <c r="F415" s="57">
        <f>LOOKUP(A415,Seznamy!$A$3:$A$38,Seznamy!$J$3:$J$38)</f>
        <v>60</v>
      </c>
      <c r="G415" s="57">
        <v>14</v>
      </c>
      <c r="H415" s="55" t="str">
        <f>LOOKUP(G415,Komplexní!$A$40:$A$82,Komplexní!$B$40:$B$82)</f>
        <v>Kloboucká lesní s.r.o.</v>
      </c>
      <c r="I415" s="58">
        <f t="array" ref="I415">SUM(IF((Komplexní!$A$3:$A$38=A415)*(Komplexní!$D$1:$AJ$1=G415),Komplexní!$D$3:$AJ$38))</f>
        <v>0</v>
      </c>
      <c r="J415" s="115" t="str">
        <f>IF(I415=0,"",I415)</f>
        <v/>
      </c>
      <c r="K415" s="59" t="str">
        <f>IF(I415=MIN($J$403:$J$452),1,"")</f>
        <v/>
      </c>
    </row>
    <row r="416" spans="1:11" hidden="1">
      <c r="A416" s="53">
        <v>9</v>
      </c>
      <c r="B416" s="54">
        <f>LOOKUP(A416,Seznamy!$A$3:$A$38,Seznamy!$B$3:$B$38)</f>
        <v>164010</v>
      </c>
      <c r="C416" s="55" t="str">
        <f>LOOKUP(A416,Seznamy!$A$3:$A$38,Seznamy!$C$3:$C$38)</f>
        <v>Choceň</v>
      </c>
      <c r="D416" s="56">
        <f>LOOKUP(A416,Seznamy!$A$3:$A$38,Seznamy!$F$3:$F$38)</f>
        <v>7408</v>
      </c>
      <c r="E416" s="56">
        <f>LOOKUP(A416,Seznamy!$A$3:$A$38,Seznamy!$G$3:$G$38)</f>
        <v>94750</v>
      </c>
      <c r="F416" s="57">
        <f>LOOKUP(A416,Seznamy!$A$3:$A$38,Seznamy!$J$3:$J$38)</f>
        <v>60</v>
      </c>
      <c r="G416" s="57">
        <v>15</v>
      </c>
      <c r="H416" s="55" t="str">
        <f>LOOKUP(G416,Komplexní!$A$40:$A$82,Komplexní!$B$40:$B$82)</f>
        <v>Opavská lesní a.s.</v>
      </c>
      <c r="I416" s="58">
        <f t="array" ref="I416">SUM(IF((Komplexní!$A$3:$A$38=A416)*(Komplexní!$D$1:$AJ$1=G416),Komplexní!$D$3:$AJ$38))</f>
        <v>0</v>
      </c>
      <c r="J416" s="115" t="str">
        <f>IF(I416=0,"",I416)</f>
        <v/>
      </c>
      <c r="K416" s="59" t="str">
        <f>IF(I416=MIN($J$403:$J$452),1,"")</f>
        <v/>
      </c>
    </row>
    <row r="417" spans="1:11" hidden="1">
      <c r="A417" s="53">
        <v>9</v>
      </c>
      <c r="B417" s="54">
        <f>LOOKUP(A417,Seznamy!$A$3:$A$38,Seznamy!$B$3:$B$38)</f>
        <v>164010</v>
      </c>
      <c r="C417" s="55" t="str">
        <f>LOOKUP(A417,Seznamy!$A$3:$A$38,Seznamy!$C$3:$C$38)</f>
        <v>Choceň</v>
      </c>
      <c r="D417" s="56">
        <f>LOOKUP(A417,Seznamy!$A$3:$A$38,Seznamy!$F$3:$F$38)</f>
        <v>7408</v>
      </c>
      <c r="E417" s="56">
        <f>LOOKUP(A417,Seznamy!$A$3:$A$38,Seznamy!$G$3:$G$38)</f>
        <v>94750</v>
      </c>
      <c r="F417" s="57">
        <f>LOOKUP(A417,Seznamy!$A$3:$A$38,Seznamy!$J$3:$J$38)</f>
        <v>60</v>
      </c>
      <c r="G417" s="57">
        <v>16</v>
      </c>
      <c r="H417" s="55" t="str">
        <f>LOOKUP(G417,Komplexní!$A$40:$A$82,Komplexní!$B$40:$B$82)</f>
        <v>Lesostavby Frýdek-Místek a.s.</v>
      </c>
      <c r="I417" s="58">
        <f t="array" ref="I417">SUM(IF((Komplexní!$A$3:$A$38=A417)*(Komplexní!$D$1:$AJ$1=G417),Komplexní!$D$3:$AJ$38))</f>
        <v>0</v>
      </c>
      <c r="J417" s="115" t="str">
        <f>IF(I417=0,"",I417)</f>
        <v/>
      </c>
      <c r="K417" s="59" t="str">
        <f>IF(I417=MIN($J$403:$J$452),1,"")</f>
        <v/>
      </c>
    </row>
    <row r="418" spans="1:11" hidden="1">
      <c r="A418" s="53">
        <v>9</v>
      </c>
      <c r="B418" s="54">
        <f>LOOKUP(A418,Seznamy!$A$3:$A$38,Seznamy!$B$3:$B$38)</f>
        <v>164010</v>
      </c>
      <c r="C418" s="55" t="str">
        <f>LOOKUP(A418,Seznamy!$A$3:$A$38,Seznamy!$C$3:$C$38)</f>
        <v>Choceň</v>
      </c>
      <c r="D418" s="56">
        <f>LOOKUP(A418,Seznamy!$A$3:$A$38,Seznamy!$F$3:$F$38)</f>
        <v>7408</v>
      </c>
      <c r="E418" s="56">
        <f>LOOKUP(A418,Seznamy!$A$3:$A$38,Seznamy!$G$3:$G$38)</f>
        <v>94750</v>
      </c>
      <c r="F418" s="57">
        <f>LOOKUP(A418,Seznamy!$A$3:$A$38,Seznamy!$J$3:$J$38)</f>
        <v>60</v>
      </c>
      <c r="G418" s="57">
        <v>17</v>
      </c>
      <c r="H418" s="55" t="str">
        <f>LOOKUP(G418,Komplexní!$A$40:$A$82,Komplexní!$B$40:$B$82)</f>
        <v>Drevo-Málek s.r.o.</v>
      </c>
      <c r="I418" s="58">
        <f t="array" ref="I418">SUM(IF((Komplexní!$A$3:$A$38=A418)*(Komplexní!$D$1:$AJ$1=G418),Komplexní!$D$3:$AJ$38))</f>
        <v>0</v>
      </c>
      <c r="J418" s="115" t="str">
        <f>IF(I418=0,"",I418)</f>
        <v/>
      </c>
      <c r="K418" s="59" t="str">
        <f>IF(I418=MIN($J$403:$J$452),1,"")</f>
        <v/>
      </c>
    </row>
    <row r="419" spans="1:11" hidden="1">
      <c r="A419" s="53">
        <v>9</v>
      </c>
      <c r="B419" s="54">
        <f>LOOKUP(A419,Seznamy!$A$3:$A$38,Seznamy!$B$3:$B$38)</f>
        <v>164010</v>
      </c>
      <c r="C419" s="55" t="str">
        <f>LOOKUP(A419,Seznamy!$A$3:$A$38,Seznamy!$C$3:$C$38)</f>
        <v>Choceň</v>
      </c>
      <c r="D419" s="56">
        <f>LOOKUP(A419,Seznamy!$A$3:$A$38,Seznamy!$F$3:$F$38)</f>
        <v>7408</v>
      </c>
      <c r="E419" s="56">
        <f>LOOKUP(A419,Seznamy!$A$3:$A$38,Seznamy!$G$3:$G$38)</f>
        <v>94750</v>
      </c>
      <c r="F419" s="57">
        <f>LOOKUP(A419,Seznamy!$A$3:$A$38,Seznamy!$J$3:$J$38)</f>
        <v>60</v>
      </c>
      <c r="G419" s="57">
        <v>18</v>
      </c>
      <c r="H419" s="55" t="str">
        <f>LOOKUP(G419,Komplexní!$A$40:$A$82,Komplexní!$B$40:$B$82)</f>
        <v>Lesní společnost Bečov, s.r.o.</v>
      </c>
      <c r="I419" s="58">
        <f t="array" ref="I419">SUM(IF((Komplexní!$A$3:$A$38=A419)*(Komplexní!$D$1:$AJ$1=G419),Komplexní!$D$3:$AJ$38))</f>
        <v>0</v>
      </c>
      <c r="J419" s="115" t="str">
        <f>IF(I419=0,"",I419)</f>
        <v/>
      </c>
      <c r="K419" s="59" t="str">
        <f>IF(I419=MIN($J$403:$J$452),1,"")</f>
        <v/>
      </c>
    </row>
    <row r="420" spans="1:11" hidden="1">
      <c r="A420" s="53">
        <v>9</v>
      </c>
      <c r="B420" s="54">
        <f>LOOKUP(A420,Seznamy!$A$3:$A$38,Seznamy!$B$3:$B$38)</f>
        <v>164010</v>
      </c>
      <c r="C420" s="55" t="str">
        <f>LOOKUP(A420,Seznamy!$A$3:$A$38,Seznamy!$C$3:$C$38)</f>
        <v>Choceň</v>
      </c>
      <c r="D420" s="56">
        <f>LOOKUP(A420,Seznamy!$A$3:$A$38,Seznamy!$F$3:$F$38)</f>
        <v>7408</v>
      </c>
      <c r="E420" s="56">
        <f>LOOKUP(A420,Seznamy!$A$3:$A$38,Seznamy!$G$3:$G$38)</f>
        <v>94750</v>
      </c>
      <c r="F420" s="57">
        <f>LOOKUP(A420,Seznamy!$A$3:$A$38,Seznamy!$J$3:$J$38)</f>
        <v>60</v>
      </c>
      <c r="G420" s="57">
        <v>19</v>
      </c>
      <c r="H420" s="55" t="str">
        <f>LOOKUP(G420,Komplexní!$A$40:$A$82,Komplexní!$B$40:$B$82)</f>
        <v>SOLITERA spol. s r.o.</v>
      </c>
      <c r="I420" s="58">
        <f t="array" ref="I420">SUM(IF((Komplexní!$A$3:$A$38=A420)*(Komplexní!$D$1:$AJ$1=G420),Komplexní!$D$3:$AJ$38))</f>
        <v>0</v>
      </c>
      <c r="J420" s="115" t="str">
        <f>IF(I420=0,"",I420)</f>
        <v/>
      </c>
      <c r="K420" s="59" t="str">
        <f>IF(I420=MIN($J$403:$J$452),1,"")</f>
        <v/>
      </c>
    </row>
    <row r="421" spans="1:11" hidden="1">
      <c r="A421" s="53">
        <v>9</v>
      </c>
      <c r="B421" s="54">
        <f>LOOKUP(A421,Seznamy!$A$3:$A$38,Seznamy!$B$3:$B$38)</f>
        <v>164010</v>
      </c>
      <c r="C421" s="55" t="str">
        <f>LOOKUP(A421,Seznamy!$A$3:$A$38,Seznamy!$C$3:$C$38)</f>
        <v>Choceň</v>
      </c>
      <c r="D421" s="56">
        <f>LOOKUP(A421,Seznamy!$A$3:$A$38,Seznamy!$F$3:$F$38)</f>
        <v>7408</v>
      </c>
      <c r="E421" s="56">
        <f>LOOKUP(A421,Seznamy!$A$3:$A$38,Seznamy!$G$3:$G$38)</f>
        <v>94750</v>
      </c>
      <c r="F421" s="57">
        <f>LOOKUP(A421,Seznamy!$A$3:$A$38,Seznamy!$J$3:$J$38)</f>
        <v>60</v>
      </c>
      <c r="G421" s="57">
        <v>20</v>
      </c>
      <c r="H421" s="55" t="str">
        <f>LOOKUP(G421,Komplexní!$A$40:$A$82,Komplexní!$B$40:$B$82)</f>
        <v>Lesy Beskydy, a.s.</v>
      </c>
      <c r="I421" s="58">
        <f t="array" ref="I421">SUM(IF((Komplexní!$A$3:$A$38=A421)*(Komplexní!$D$1:$AJ$1=G421),Komplexní!$D$3:$AJ$38))</f>
        <v>0</v>
      </c>
      <c r="J421" s="115" t="str">
        <f>IF(I421=0,"",I421)</f>
        <v/>
      </c>
      <c r="K421" s="59" t="str">
        <f>IF(I421=MIN($J$403:$J$452),1,"")</f>
        <v/>
      </c>
    </row>
    <row r="422" spans="1:11" hidden="1">
      <c r="A422" s="53">
        <v>9</v>
      </c>
      <c r="B422" s="54">
        <f>LOOKUP(A422,Seznamy!$A$3:$A$38,Seznamy!$B$3:$B$38)</f>
        <v>164010</v>
      </c>
      <c r="C422" s="55" t="str">
        <f>LOOKUP(A422,Seznamy!$A$3:$A$38,Seznamy!$C$3:$C$38)</f>
        <v>Choceň</v>
      </c>
      <c r="D422" s="56">
        <f>LOOKUP(A422,Seznamy!$A$3:$A$38,Seznamy!$F$3:$F$38)</f>
        <v>7408</v>
      </c>
      <c r="E422" s="56">
        <f>LOOKUP(A422,Seznamy!$A$3:$A$38,Seznamy!$G$3:$G$38)</f>
        <v>94750</v>
      </c>
      <c r="F422" s="57">
        <f>LOOKUP(A422,Seznamy!$A$3:$A$38,Seznamy!$J$3:$J$38)</f>
        <v>60</v>
      </c>
      <c r="G422" s="57">
        <v>21</v>
      </c>
      <c r="H422" s="55" t="str">
        <f>LOOKUP(G422,Komplexní!$A$40:$A$82,Komplexní!$B$40:$B$82)</f>
        <v>Triumfa Energo s.r.o.</v>
      </c>
      <c r="I422" s="58">
        <f t="array" ref="I422">SUM(IF((Komplexní!$A$3:$A$38=A422)*(Komplexní!$D$1:$AJ$1=G422),Komplexní!$D$3:$AJ$38))</f>
        <v>0</v>
      </c>
      <c r="J422" s="115" t="str">
        <f>IF(I422=0,"",I422)</f>
        <v/>
      </c>
      <c r="K422" s="59" t="str">
        <f>IF(I422=MIN($J$403:$J$452),1,"")</f>
        <v/>
      </c>
    </row>
    <row r="423" spans="1:11">
      <c r="A423" s="53">
        <v>9</v>
      </c>
      <c r="B423" s="54">
        <f>LOOKUP(A423,Seznamy!$A$3:$A$38,Seznamy!$B$3:$B$38)</f>
        <v>164010</v>
      </c>
      <c r="C423" s="55" t="str">
        <f>LOOKUP(A423,Seznamy!$A$3:$A$38,Seznamy!$C$3:$C$38)</f>
        <v>Choceň</v>
      </c>
      <c r="D423" s="56">
        <f>LOOKUP(A423,Seznamy!$A$3:$A$38,Seznamy!$F$3:$F$38)</f>
        <v>7408</v>
      </c>
      <c r="E423" s="56">
        <f>LOOKUP(A423,Seznamy!$A$3:$A$38,Seznamy!$G$3:$G$38)</f>
        <v>94750</v>
      </c>
      <c r="F423" s="57">
        <f>LOOKUP(A423,Seznamy!$A$3:$A$38,Seznamy!$J$3:$J$38)</f>
        <v>60</v>
      </c>
      <c r="G423" s="57">
        <v>11</v>
      </c>
      <c r="H423" s="55" t="str">
        <f>LOOKUP(G423,Komplexní!$A$40:$A$82,Komplexní!$B$40:$B$82)</f>
        <v>UNILES a.s.</v>
      </c>
      <c r="I423" s="58">
        <f t="array" ref="I423">SUM(IF((Komplexní!$A$3:$A$38=A423)*(Komplexní!$D$1:$AJ$1=G423),Komplexní!$D$3:$AJ$38))</f>
        <v>14545583</v>
      </c>
      <c r="J423" s="115">
        <f>IF(I423=0,"",I423)</f>
        <v>14545583</v>
      </c>
      <c r="K423" s="59" t="str">
        <f>IF(I423=MIN($J$403:$J$452),1,"")</f>
        <v/>
      </c>
    </row>
    <row r="424" spans="1:11" hidden="1">
      <c r="A424" s="53">
        <v>9</v>
      </c>
      <c r="B424" s="54">
        <f>LOOKUP(A424,Seznamy!$A$3:$A$38,Seznamy!$B$3:$B$38)</f>
        <v>164010</v>
      </c>
      <c r="C424" s="55" t="str">
        <f>LOOKUP(A424,Seznamy!$A$3:$A$38,Seznamy!$C$3:$C$38)</f>
        <v>Choceň</v>
      </c>
      <c r="D424" s="56">
        <f>LOOKUP(A424,Seznamy!$A$3:$A$38,Seznamy!$F$3:$F$38)</f>
        <v>7408</v>
      </c>
      <c r="E424" s="56">
        <f>LOOKUP(A424,Seznamy!$A$3:$A$38,Seznamy!$G$3:$G$38)</f>
        <v>94750</v>
      </c>
      <c r="F424" s="57">
        <f>LOOKUP(A424,Seznamy!$A$3:$A$38,Seznamy!$J$3:$J$38)</f>
        <v>60</v>
      </c>
      <c r="G424" s="57">
        <v>23</v>
      </c>
      <c r="H424" s="55" t="str">
        <f>LOOKUP(G424,Komplexní!$A$40:$A$82,Komplexní!$B$40:$B$82)</f>
        <v>Pradědský lesní závod, a.s.</v>
      </c>
      <c r="I424" s="58">
        <f t="array" ref="I424">SUM(IF((Komplexní!$A$3:$A$38=A424)*(Komplexní!$D$1:$AJ$1=G424),Komplexní!$D$3:$AJ$38))</f>
        <v>0</v>
      </c>
      <c r="J424" s="115" t="str">
        <f>IF(I424=0,"",I424)</f>
        <v/>
      </c>
      <c r="K424" s="59" t="str">
        <f>IF(I424=MIN($J$403:$J$452),1,"")</f>
        <v/>
      </c>
    </row>
    <row r="425" spans="1:11" hidden="1">
      <c r="A425" s="53">
        <v>9</v>
      </c>
      <c r="B425" s="54">
        <f>LOOKUP(A425,Seznamy!$A$3:$A$38,Seznamy!$B$3:$B$38)</f>
        <v>164010</v>
      </c>
      <c r="C425" s="55" t="str">
        <f>LOOKUP(A425,Seznamy!$A$3:$A$38,Seznamy!$C$3:$C$38)</f>
        <v>Choceň</v>
      </c>
      <c r="D425" s="56">
        <f>LOOKUP(A425,Seznamy!$A$3:$A$38,Seznamy!$F$3:$F$38)</f>
        <v>7408</v>
      </c>
      <c r="E425" s="56">
        <f>LOOKUP(A425,Seznamy!$A$3:$A$38,Seznamy!$G$3:$G$38)</f>
        <v>94750</v>
      </c>
      <c r="F425" s="57">
        <f>LOOKUP(A425,Seznamy!$A$3:$A$38,Seznamy!$J$3:$J$38)</f>
        <v>60</v>
      </c>
      <c r="G425" s="57">
        <v>24</v>
      </c>
      <c r="H425" s="55" t="str">
        <f>LOOKUP(G425,Komplexní!$A$40:$A$82,Komplexní!$B$40:$B$82)</f>
        <v>JACER - CZ a.s.</v>
      </c>
      <c r="I425" s="58">
        <f t="array" ref="I425">SUM(IF((Komplexní!$A$3:$A$38=A425)*(Komplexní!$D$1:$AJ$1=G425),Komplexní!$D$3:$AJ$38))</f>
        <v>0</v>
      </c>
      <c r="J425" s="115" t="str">
        <f>IF(I425=0,"",I425)</f>
        <v/>
      </c>
      <c r="K425" s="59" t="str">
        <f>IF(I425=MIN($J$403:$J$452),1,"")</f>
        <v/>
      </c>
    </row>
    <row r="426" spans="1:11" hidden="1">
      <c r="A426" s="53">
        <v>9</v>
      </c>
      <c r="B426" s="54">
        <f>LOOKUP(A426,Seznamy!$A$3:$A$38,Seznamy!$B$3:$B$38)</f>
        <v>164010</v>
      </c>
      <c r="C426" s="55" t="str">
        <f>LOOKUP(A426,Seznamy!$A$3:$A$38,Seznamy!$C$3:$C$38)</f>
        <v>Choceň</v>
      </c>
      <c r="D426" s="56">
        <f>LOOKUP(A426,Seznamy!$A$3:$A$38,Seznamy!$F$3:$F$38)</f>
        <v>7408</v>
      </c>
      <c r="E426" s="56">
        <f>LOOKUP(A426,Seznamy!$A$3:$A$38,Seznamy!$G$3:$G$38)</f>
        <v>94750</v>
      </c>
      <c r="F426" s="57">
        <f>LOOKUP(A426,Seznamy!$A$3:$A$38,Seznamy!$J$3:$J$38)</f>
        <v>60</v>
      </c>
      <c r="G426" s="57">
        <v>25</v>
      </c>
      <c r="H426" s="55" t="str">
        <f>LOOKUP(G426,Komplexní!$A$40:$A$82,Komplexní!$B$40:$B$82)</f>
        <v>KATR a.s.</v>
      </c>
      <c r="I426" s="58">
        <f t="array" ref="I426">SUM(IF((Komplexní!$A$3:$A$38=A426)*(Komplexní!$D$1:$AJ$1=G426),Komplexní!$D$3:$AJ$38))</f>
        <v>0</v>
      </c>
      <c r="J426" s="115" t="str">
        <f>IF(I426=0,"",I426)</f>
        <v/>
      </c>
      <c r="K426" s="59" t="str">
        <f>IF(I426=MIN($J$403:$J$452),1,"")</f>
        <v/>
      </c>
    </row>
    <row r="427" spans="1:11" hidden="1">
      <c r="A427" s="53">
        <v>9</v>
      </c>
      <c r="B427" s="54">
        <f>LOOKUP(A427,Seznamy!$A$3:$A$38,Seznamy!$B$3:$B$38)</f>
        <v>164010</v>
      </c>
      <c r="C427" s="55" t="str">
        <f>LOOKUP(A427,Seznamy!$A$3:$A$38,Seznamy!$C$3:$C$38)</f>
        <v>Choceň</v>
      </c>
      <c r="D427" s="56">
        <f>LOOKUP(A427,Seznamy!$A$3:$A$38,Seznamy!$F$3:$F$38)</f>
        <v>7408</v>
      </c>
      <c r="E427" s="56">
        <f>LOOKUP(A427,Seznamy!$A$3:$A$38,Seznamy!$G$3:$G$38)</f>
        <v>94750</v>
      </c>
      <c r="F427" s="57">
        <f>LOOKUP(A427,Seznamy!$A$3:$A$38,Seznamy!$J$3:$J$38)</f>
        <v>60</v>
      </c>
      <c r="G427" s="57">
        <v>26</v>
      </c>
      <c r="H427" s="55" t="str">
        <f>LOOKUP(G427,Komplexní!$A$40:$A$82,Komplexní!$B$40:$B$82)</f>
        <v>DEBLICE - lesy s.r.o.</v>
      </c>
      <c r="I427" s="58">
        <f t="array" ref="I427">SUM(IF((Komplexní!$A$3:$A$38=A427)*(Komplexní!$D$1:$AJ$1=G427),Komplexní!$D$3:$AJ$38))</f>
        <v>0</v>
      </c>
      <c r="J427" s="115" t="str">
        <f>IF(I427=0,"",I427)</f>
        <v/>
      </c>
      <c r="K427" s="59" t="str">
        <f>IF(I427=MIN($J$403:$J$452),1,"")</f>
        <v/>
      </c>
    </row>
    <row r="428" spans="1:11" hidden="1">
      <c r="A428" s="53">
        <v>9</v>
      </c>
      <c r="B428" s="54">
        <f>LOOKUP(A428,Seznamy!$A$3:$A$38,Seznamy!$B$3:$B$38)</f>
        <v>164010</v>
      </c>
      <c r="C428" s="55" t="str">
        <f>LOOKUP(A428,Seznamy!$A$3:$A$38,Seznamy!$C$3:$C$38)</f>
        <v>Choceň</v>
      </c>
      <c r="D428" s="56">
        <f>LOOKUP(A428,Seznamy!$A$3:$A$38,Seznamy!$F$3:$F$38)</f>
        <v>7408</v>
      </c>
      <c r="E428" s="56">
        <f>LOOKUP(A428,Seznamy!$A$3:$A$38,Seznamy!$G$3:$G$38)</f>
        <v>94750</v>
      </c>
      <c r="F428" s="57">
        <f>LOOKUP(A428,Seznamy!$A$3:$A$38,Seznamy!$J$3:$J$38)</f>
        <v>60</v>
      </c>
      <c r="G428" s="57">
        <v>28</v>
      </c>
      <c r="H428" s="55">
        <f>LOOKUP(G428,Komplexní!$A$40:$A$82,Komplexní!$B$40:$B$82)</f>
        <v>0</v>
      </c>
      <c r="I428" s="58">
        <f t="array" ref="I428">SUM(IF((Komplexní!$A$3:$A$38=A428)*(Komplexní!$D$1:$AJ$1=G428),Komplexní!$D$3:$AJ$38))</f>
        <v>0</v>
      </c>
      <c r="J428" s="115" t="str">
        <f>IF(I428=0,"",I428)</f>
        <v/>
      </c>
      <c r="K428" s="59" t="str">
        <f>IF(I428=MIN($J$403:$J$452),1,"")</f>
        <v/>
      </c>
    </row>
    <row r="429" spans="1:11" hidden="1">
      <c r="A429" s="53">
        <v>9</v>
      </c>
      <c r="B429" s="54">
        <f>LOOKUP(A429,Seznamy!$A$3:$A$38,Seznamy!$B$3:$B$38)</f>
        <v>164010</v>
      </c>
      <c r="C429" s="55" t="str">
        <f>LOOKUP(A429,Seznamy!$A$3:$A$38,Seznamy!$C$3:$C$38)</f>
        <v>Choceň</v>
      </c>
      <c r="D429" s="56">
        <f>LOOKUP(A429,Seznamy!$A$3:$A$38,Seznamy!$F$3:$F$38)</f>
        <v>7408</v>
      </c>
      <c r="E429" s="56">
        <f>LOOKUP(A429,Seznamy!$A$3:$A$38,Seznamy!$G$3:$G$38)</f>
        <v>94750</v>
      </c>
      <c r="F429" s="57">
        <f>LOOKUP(A429,Seznamy!$A$3:$A$38,Seznamy!$J$3:$J$38)</f>
        <v>60</v>
      </c>
      <c r="G429" s="57">
        <v>29</v>
      </c>
      <c r="H429" s="55">
        <f>LOOKUP(G429,Komplexní!$A$40:$A$82,Komplexní!$B$40:$B$82)</f>
        <v>0</v>
      </c>
      <c r="I429" s="58">
        <f t="array" ref="I429">SUM(IF((Komplexní!$A$3:$A$38=A429)*(Komplexní!$D$1:$AJ$1=G429),Komplexní!$D$3:$AJ$38))</f>
        <v>0</v>
      </c>
      <c r="J429" s="115" t="str">
        <f>IF(I429=0,"",I429)</f>
        <v/>
      </c>
      <c r="K429" s="59" t="str">
        <f>IF(I429=MIN($J$403:$J$452),1,"")</f>
        <v/>
      </c>
    </row>
    <row r="430" spans="1:11" hidden="1">
      <c r="A430" s="53">
        <v>9</v>
      </c>
      <c r="B430" s="54">
        <f>LOOKUP(A430,Seznamy!$A$3:$A$38,Seznamy!$B$3:$B$38)</f>
        <v>164010</v>
      </c>
      <c r="C430" s="55" t="str">
        <f>LOOKUP(A430,Seznamy!$A$3:$A$38,Seznamy!$C$3:$C$38)</f>
        <v>Choceň</v>
      </c>
      <c r="D430" s="56">
        <f>LOOKUP(A430,Seznamy!$A$3:$A$38,Seznamy!$F$3:$F$38)</f>
        <v>7408</v>
      </c>
      <c r="E430" s="56">
        <f>LOOKUP(A430,Seznamy!$A$3:$A$38,Seznamy!$G$3:$G$38)</f>
        <v>94750</v>
      </c>
      <c r="F430" s="57">
        <f>LOOKUP(A430,Seznamy!$A$3:$A$38,Seznamy!$J$3:$J$38)</f>
        <v>60</v>
      </c>
      <c r="G430" s="57">
        <v>30</v>
      </c>
      <c r="H430" s="55">
        <f>LOOKUP(G430,Komplexní!$A$40:$A$82,Komplexní!$B$40:$B$82)</f>
        <v>0</v>
      </c>
      <c r="I430" s="58">
        <f t="array" ref="I430">SUM(IF((Komplexní!$A$3:$A$38=A430)*(Komplexní!$D$1:$AJ$1=G430),Komplexní!$D$3:$AJ$38))</f>
        <v>0</v>
      </c>
      <c r="J430" s="115" t="str">
        <f>IF(I430=0,"",I430)</f>
        <v/>
      </c>
      <c r="K430" s="59" t="str">
        <f>IF(I430=MIN($J$403:$J$452),1,"")</f>
        <v/>
      </c>
    </row>
    <row r="431" spans="1:11" hidden="1">
      <c r="A431" s="53">
        <v>9</v>
      </c>
      <c r="B431" s="54">
        <f>LOOKUP(A431,Seznamy!$A$3:$A$38,Seznamy!$B$3:$B$38)</f>
        <v>164010</v>
      </c>
      <c r="C431" s="55" t="str">
        <f>LOOKUP(A431,Seznamy!$A$3:$A$38,Seznamy!$C$3:$C$38)</f>
        <v>Choceň</v>
      </c>
      <c r="D431" s="56">
        <f>LOOKUP(A431,Seznamy!$A$3:$A$38,Seznamy!$F$3:$F$38)</f>
        <v>7408</v>
      </c>
      <c r="E431" s="56">
        <f>LOOKUP(A431,Seznamy!$A$3:$A$38,Seznamy!$G$3:$G$38)</f>
        <v>94750</v>
      </c>
      <c r="F431" s="57">
        <f>LOOKUP(A431,Seznamy!$A$3:$A$38,Seznamy!$J$3:$J$38)</f>
        <v>60</v>
      </c>
      <c r="G431" s="57">
        <v>31</v>
      </c>
      <c r="H431" s="55">
        <f>LOOKUP(G431,Komplexní!$A$40:$A$82,Komplexní!$B$40:$B$82)</f>
        <v>0</v>
      </c>
      <c r="I431" s="58">
        <f t="array" ref="I431">SUM(IF((Komplexní!$A$3:$A$38=A431)*(Komplexní!$D$1:$AJ$1=G431),Komplexní!$D$3:$AJ$38))</f>
        <v>0</v>
      </c>
      <c r="J431" s="115" t="str">
        <f>IF(I431=0,"",I431)</f>
        <v/>
      </c>
      <c r="K431" s="59" t="str">
        <f>IF(I431=MIN($J$403:$J$452),1,"")</f>
        <v/>
      </c>
    </row>
    <row r="432" spans="1:11" hidden="1">
      <c r="A432" s="53">
        <v>9</v>
      </c>
      <c r="B432" s="54">
        <f>LOOKUP(A432,Seznamy!$A$3:$A$38,Seznamy!$B$3:$B$38)</f>
        <v>164010</v>
      </c>
      <c r="C432" s="55" t="str">
        <f>LOOKUP(A432,Seznamy!$A$3:$A$38,Seznamy!$C$3:$C$38)</f>
        <v>Choceň</v>
      </c>
      <c r="D432" s="56">
        <f>LOOKUP(A432,Seznamy!$A$3:$A$38,Seznamy!$F$3:$F$38)</f>
        <v>7408</v>
      </c>
      <c r="E432" s="56">
        <f>LOOKUP(A432,Seznamy!$A$3:$A$38,Seznamy!$G$3:$G$38)</f>
        <v>94750</v>
      </c>
      <c r="F432" s="57">
        <f>LOOKUP(A432,Seznamy!$A$3:$A$38,Seznamy!$J$3:$J$38)</f>
        <v>60</v>
      </c>
      <c r="G432" s="57">
        <v>32</v>
      </c>
      <c r="H432" s="55">
        <f>LOOKUP(G432,Komplexní!$A$40:$A$82,Komplexní!$B$40:$B$82)</f>
        <v>0</v>
      </c>
      <c r="I432" s="58">
        <f t="array" ref="I432">SUM(IF((Komplexní!$A$3:$A$38=A432)*(Komplexní!$D$1:$AJ$1=G432),Komplexní!$D$3:$AJ$38))</f>
        <v>0</v>
      </c>
      <c r="J432" s="115" t="str">
        <f>IF(I432=0,"",I432)</f>
        <v/>
      </c>
      <c r="K432" s="59" t="str">
        <f>IF(I432=MIN($J$403:$J$452),1,"")</f>
        <v/>
      </c>
    </row>
    <row r="433" spans="1:11" hidden="1">
      <c r="A433" s="53">
        <v>9</v>
      </c>
      <c r="B433" s="54">
        <f>LOOKUP(A433,Seznamy!$A$3:$A$38,Seznamy!$B$3:$B$38)</f>
        <v>164010</v>
      </c>
      <c r="C433" s="55" t="str">
        <f>LOOKUP(A433,Seznamy!$A$3:$A$38,Seznamy!$C$3:$C$38)</f>
        <v>Choceň</v>
      </c>
      <c r="D433" s="56">
        <f>LOOKUP(A433,Seznamy!$A$3:$A$38,Seznamy!$F$3:$F$38)</f>
        <v>7408</v>
      </c>
      <c r="E433" s="56">
        <f>LOOKUP(A433,Seznamy!$A$3:$A$38,Seznamy!$G$3:$G$38)</f>
        <v>94750</v>
      </c>
      <c r="F433" s="57">
        <f>LOOKUP(A433,Seznamy!$A$3:$A$38,Seznamy!$J$3:$J$38)</f>
        <v>60</v>
      </c>
      <c r="G433" s="57">
        <v>33</v>
      </c>
      <c r="H433" s="55">
        <f>LOOKUP(G433,Komplexní!$A$40:$A$82,Komplexní!$B$40:$B$82)</f>
        <v>0</v>
      </c>
      <c r="I433" s="58">
        <f t="array" ref="I433">SUM(IF((Komplexní!$A$3:$A$38=A433)*(Komplexní!$D$1:$AJ$1=G433),Komplexní!$D$3:$AJ$38))</f>
        <v>0</v>
      </c>
      <c r="J433" s="115" t="str">
        <f>IF(I433=0,"",I433)</f>
        <v/>
      </c>
      <c r="K433" s="59" t="str">
        <f>IF(I433=MIN($J$403:$J$452),1,"")</f>
        <v/>
      </c>
    </row>
    <row r="434" spans="1:11" hidden="1">
      <c r="A434" s="53">
        <v>9</v>
      </c>
      <c r="B434" s="54">
        <f>LOOKUP(A434,Seznamy!$A$3:$A$38,Seznamy!$B$3:$B$38)</f>
        <v>164010</v>
      </c>
      <c r="C434" s="55" t="str">
        <f>LOOKUP(A434,Seznamy!$A$3:$A$38,Seznamy!$C$3:$C$38)</f>
        <v>Choceň</v>
      </c>
      <c r="D434" s="56">
        <f>LOOKUP(A434,Seznamy!$A$3:$A$38,Seznamy!$F$3:$F$38)</f>
        <v>7408</v>
      </c>
      <c r="E434" s="56">
        <f>LOOKUP(A434,Seznamy!$A$3:$A$38,Seznamy!$G$3:$G$38)</f>
        <v>94750</v>
      </c>
      <c r="F434" s="57">
        <f>LOOKUP(A434,Seznamy!$A$3:$A$38,Seznamy!$J$3:$J$38)</f>
        <v>60</v>
      </c>
      <c r="G434" s="57">
        <v>34</v>
      </c>
      <c r="H434" s="55">
        <f>LOOKUP(G434,Komplexní!$A$40:$A$82,Komplexní!$B$40:$B$82)</f>
        <v>0</v>
      </c>
      <c r="I434" s="58">
        <f t="array" ref="I434">SUM(IF((Komplexní!$A$3:$A$38=A434)*(Komplexní!$D$1:$AJ$1=G434),Komplexní!$D$3:$AJ$38))</f>
        <v>0</v>
      </c>
      <c r="J434" s="115" t="str">
        <f>IF(I434=0,"",I434)</f>
        <v/>
      </c>
      <c r="K434" s="59" t="str">
        <f>IF(I434=MIN($J$403:$J$452),1,"")</f>
        <v/>
      </c>
    </row>
    <row r="435" spans="1:11" hidden="1">
      <c r="A435" s="53">
        <v>9</v>
      </c>
      <c r="B435" s="54">
        <f>LOOKUP(A435,Seznamy!$A$3:$A$38,Seznamy!$B$3:$B$38)</f>
        <v>164010</v>
      </c>
      <c r="C435" s="55" t="str">
        <f>LOOKUP(A435,Seznamy!$A$3:$A$38,Seznamy!$C$3:$C$38)</f>
        <v>Choceň</v>
      </c>
      <c r="D435" s="56">
        <f>LOOKUP(A435,Seznamy!$A$3:$A$38,Seznamy!$F$3:$F$38)</f>
        <v>7408</v>
      </c>
      <c r="E435" s="56">
        <f>LOOKUP(A435,Seznamy!$A$3:$A$38,Seznamy!$G$3:$G$38)</f>
        <v>94750</v>
      </c>
      <c r="F435" s="57">
        <f>LOOKUP(A435,Seznamy!$A$3:$A$38,Seznamy!$J$3:$J$38)</f>
        <v>60</v>
      </c>
      <c r="G435" s="57">
        <v>35</v>
      </c>
      <c r="H435" s="55">
        <f>LOOKUP(G435,Komplexní!$A$40:$A$82,Komplexní!$B$40:$B$82)</f>
        <v>0</v>
      </c>
      <c r="I435" s="58">
        <f t="array" ref="I435">SUM(IF((Komplexní!$A$3:$A$38=A435)*(Komplexní!$D$1:$AJ$1=G435),Komplexní!$D$3:$AJ$38))</f>
        <v>0</v>
      </c>
      <c r="J435" s="115" t="str">
        <f>IF(I435=0,"",I435)</f>
        <v/>
      </c>
      <c r="K435" s="59" t="str">
        <f>IF(I435=MIN($J$403:$J$452),1,"")</f>
        <v/>
      </c>
    </row>
    <row r="436" spans="1:11" hidden="1">
      <c r="A436" s="53">
        <v>9</v>
      </c>
      <c r="B436" s="54">
        <f>LOOKUP(A436,Seznamy!$A$3:$A$38,Seznamy!$B$3:$B$38)</f>
        <v>164010</v>
      </c>
      <c r="C436" s="55" t="str">
        <f>LOOKUP(A436,Seznamy!$A$3:$A$38,Seznamy!$C$3:$C$38)</f>
        <v>Choceň</v>
      </c>
      <c r="D436" s="56">
        <f>LOOKUP(A436,Seznamy!$A$3:$A$38,Seznamy!$F$3:$F$38)</f>
        <v>7408</v>
      </c>
      <c r="E436" s="56">
        <f>LOOKUP(A436,Seznamy!$A$3:$A$38,Seznamy!$G$3:$G$38)</f>
        <v>94750</v>
      </c>
      <c r="F436" s="57">
        <f>LOOKUP(A436,Seznamy!$A$3:$A$38,Seznamy!$J$3:$J$38)</f>
        <v>60</v>
      </c>
      <c r="G436" s="57">
        <v>36</v>
      </c>
      <c r="H436" s="55">
        <f>LOOKUP(G436,Komplexní!$A$40:$A$82,Komplexní!$B$40:$B$82)</f>
        <v>0</v>
      </c>
      <c r="I436" s="58">
        <f t="array" ref="I436">SUM(IF((Komplexní!$A$3:$A$38=A436)*(Komplexní!$D$1:$AJ$1=G436),Komplexní!$D$3:$AJ$38))</f>
        <v>0</v>
      </c>
      <c r="J436" s="115" t="str">
        <f>IF(I436=0,"",I436)</f>
        <v/>
      </c>
      <c r="K436" s="59" t="str">
        <f>IF(I436=MIN($J$403:$J$452),1,"")</f>
        <v/>
      </c>
    </row>
    <row r="437" spans="1:11" hidden="1">
      <c r="A437" s="53">
        <v>9</v>
      </c>
      <c r="B437" s="54">
        <f>LOOKUP(A437,Seznamy!$A$3:$A$38,Seznamy!$B$3:$B$38)</f>
        <v>164010</v>
      </c>
      <c r="C437" s="55" t="str">
        <f>LOOKUP(A437,Seznamy!$A$3:$A$38,Seznamy!$C$3:$C$38)</f>
        <v>Choceň</v>
      </c>
      <c r="D437" s="56">
        <f>LOOKUP(A437,Seznamy!$A$3:$A$38,Seznamy!$F$3:$F$38)</f>
        <v>7408</v>
      </c>
      <c r="E437" s="56">
        <f>LOOKUP(A437,Seznamy!$A$3:$A$38,Seznamy!$G$3:$G$38)</f>
        <v>94750</v>
      </c>
      <c r="F437" s="57">
        <f>LOOKUP(A437,Seznamy!$A$3:$A$38,Seznamy!$J$3:$J$38)</f>
        <v>60</v>
      </c>
      <c r="G437" s="57">
        <v>37</v>
      </c>
      <c r="H437" s="55">
        <f>LOOKUP(G437,Komplexní!$A$40:$A$82,Komplexní!$B$40:$B$82)</f>
        <v>0</v>
      </c>
      <c r="I437" s="58">
        <f t="array" ref="I437">SUM(IF((Komplexní!$A$3:$A$38=A437)*(Komplexní!$D$1:$AJ$1=G437),Komplexní!$D$3:$AJ$38))</f>
        <v>0</v>
      </c>
      <c r="J437" s="115" t="str">
        <f>IF(I437=0,"",I437)</f>
        <v/>
      </c>
      <c r="K437" s="59" t="str">
        <f>IF(I437=MIN($J$403:$J$452),1,"")</f>
        <v/>
      </c>
    </row>
    <row r="438" spans="1:11" hidden="1">
      <c r="A438" s="53">
        <v>9</v>
      </c>
      <c r="B438" s="54">
        <f>LOOKUP(A438,Seznamy!$A$3:$A$38,Seznamy!$B$3:$B$38)</f>
        <v>164010</v>
      </c>
      <c r="C438" s="55" t="str">
        <f>LOOKUP(A438,Seznamy!$A$3:$A$38,Seznamy!$C$3:$C$38)</f>
        <v>Choceň</v>
      </c>
      <c r="D438" s="56">
        <f>LOOKUP(A438,Seznamy!$A$3:$A$38,Seznamy!$F$3:$F$38)</f>
        <v>7408</v>
      </c>
      <c r="E438" s="56">
        <f>LOOKUP(A438,Seznamy!$A$3:$A$38,Seznamy!$G$3:$G$38)</f>
        <v>94750</v>
      </c>
      <c r="F438" s="57">
        <f>LOOKUP(A438,Seznamy!$A$3:$A$38,Seznamy!$J$3:$J$38)</f>
        <v>60</v>
      </c>
      <c r="G438" s="57">
        <v>38</v>
      </c>
      <c r="H438" s="55">
        <f>LOOKUP(G438,Komplexní!$A$40:$A$82,Komplexní!$B$40:$B$82)</f>
        <v>0</v>
      </c>
      <c r="I438" s="58">
        <f t="array" ref="I438">SUM(IF((Komplexní!$A$3:$A$38=A438)*(Komplexní!$D$1:$AJ$1=G438),Komplexní!$D$3:$AJ$38))</f>
        <v>0</v>
      </c>
      <c r="J438" s="115" t="str">
        <f>IF(I438=0,"",I438)</f>
        <v/>
      </c>
      <c r="K438" s="59" t="str">
        <f>IF(I438=MIN($J$403:$J$452),1,"")</f>
        <v/>
      </c>
    </row>
    <row r="439" spans="1:11" hidden="1">
      <c r="A439" s="53">
        <v>9</v>
      </c>
      <c r="B439" s="54">
        <f>LOOKUP(A439,Seznamy!$A$3:$A$38,Seznamy!$B$3:$B$38)</f>
        <v>164010</v>
      </c>
      <c r="C439" s="55" t="str">
        <f>LOOKUP(A439,Seznamy!$A$3:$A$38,Seznamy!$C$3:$C$38)</f>
        <v>Choceň</v>
      </c>
      <c r="D439" s="56">
        <f>LOOKUP(A439,Seznamy!$A$3:$A$38,Seznamy!$F$3:$F$38)</f>
        <v>7408</v>
      </c>
      <c r="E439" s="56">
        <f>LOOKUP(A439,Seznamy!$A$3:$A$38,Seznamy!$G$3:$G$38)</f>
        <v>94750</v>
      </c>
      <c r="F439" s="57">
        <f>LOOKUP(A439,Seznamy!$A$3:$A$38,Seznamy!$J$3:$J$38)</f>
        <v>60</v>
      </c>
      <c r="G439" s="57">
        <v>39</v>
      </c>
      <c r="H439" s="55">
        <f>LOOKUP(G439,Komplexní!$A$40:$A$82,Komplexní!$B$40:$B$82)</f>
        <v>0</v>
      </c>
      <c r="I439" s="58">
        <f t="array" ref="I439">SUM(IF((Komplexní!$A$3:$A$38=A439)*(Komplexní!$D$1:$AJ$1=G439),Komplexní!$D$3:$AJ$38))</f>
        <v>0</v>
      </c>
      <c r="J439" s="115" t="str">
        <f>IF(I439=0,"",I439)</f>
        <v/>
      </c>
      <c r="K439" s="59" t="str">
        <f>IF(I439=MIN($J$403:$J$452),1,"")</f>
        <v/>
      </c>
    </row>
    <row r="440" spans="1:11" hidden="1">
      <c r="A440" s="53">
        <v>9</v>
      </c>
      <c r="B440" s="54">
        <f>LOOKUP(A440,Seznamy!$A$3:$A$38,Seznamy!$B$3:$B$38)</f>
        <v>164010</v>
      </c>
      <c r="C440" s="55" t="str">
        <f>LOOKUP(A440,Seznamy!$A$3:$A$38,Seznamy!$C$3:$C$38)</f>
        <v>Choceň</v>
      </c>
      <c r="D440" s="56">
        <f>LOOKUP(A440,Seznamy!$A$3:$A$38,Seznamy!$F$3:$F$38)</f>
        <v>7408</v>
      </c>
      <c r="E440" s="56">
        <f>LOOKUP(A440,Seznamy!$A$3:$A$38,Seznamy!$G$3:$G$38)</f>
        <v>94750</v>
      </c>
      <c r="F440" s="57">
        <f>LOOKUP(A440,Seznamy!$A$3:$A$38,Seznamy!$J$3:$J$38)</f>
        <v>60</v>
      </c>
      <c r="G440" s="57">
        <v>40</v>
      </c>
      <c r="H440" s="55">
        <f>LOOKUP(G440,Komplexní!$A$40:$A$82,Komplexní!$B$40:$B$82)</f>
        <v>0</v>
      </c>
      <c r="I440" s="58">
        <f t="array" ref="I440">SUM(IF((Komplexní!$A$3:$A$38=A440)*(Komplexní!$D$1:$AJ$1=G440),Komplexní!$D$3:$AJ$38))</f>
        <v>0</v>
      </c>
      <c r="J440" s="115" t="str">
        <f>IF(I440=0,"",I440)</f>
        <v/>
      </c>
      <c r="K440" s="59" t="str">
        <f>IF(I440=MIN($J$403:$J$452),1,"")</f>
        <v/>
      </c>
    </row>
    <row r="441" spans="1:11" hidden="1">
      <c r="A441" s="53">
        <v>9</v>
      </c>
      <c r="B441" s="54">
        <f>LOOKUP(A441,Seznamy!$A$3:$A$38,Seznamy!$B$3:$B$38)</f>
        <v>164010</v>
      </c>
      <c r="C441" s="55" t="str">
        <f>LOOKUP(A441,Seznamy!$A$3:$A$38,Seznamy!$C$3:$C$38)</f>
        <v>Choceň</v>
      </c>
      <c r="D441" s="56">
        <f>LOOKUP(A441,Seznamy!$A$3:$A$38,Seznamy!$F$3:$F$38)</f>
        <v>7408</v>
      </c>
      <c r="E441" s="56">
        <f>LOOKUP(A441,Seznamy!$A$3:$A$38,Seznamy!$G$3:$G$38)</f>
        <v>94750</v>
      </c>
      <c r="F441" s="57">
        <f>LOOKUP(A441,Seznamy!$A$3:$A$38,Seznamy!$J$3:$J$38)</f>
        <v>60</v>
      </c>
      <c r="G441" s="57">
        <v>41</v>
      </c>
      <c r="H441" s="55">
        <f>LOOKUP(G441,Komplexní!$A$40:$A$82,Komplexní!$B$40:$B$82)</f>
        <v>0</v>
      </c>
      <c r="I441" s="58">
        <f t="array" ref="I441">SUM(IF((Komplexní!$A$3:$A$38=A441)*(Komplexní!$D$1:$AJ$1=G441),Komplexní!$D$3:$AJ$38))</f>
        <v>0</v>
      </c>
      <c r="J441" s="115" t="str">
        <f>IF(I441=0,"",I441)</f>
        <v/>
      </c>
      <c r="K441" s="59" t="str">
        <f>IF(I441=MIN($J$403:$J$452),1,"")</f>
        <v/>
      </c>
    </row>
    <row r="442" spans="1:11" hidden="1">
      <c r="A442" s="53">
        <v>9</v>
      </c>
      <c r="B442" s="54">
        <f>LOOKUP(A442,Seznamy!$A$3:$A$38,Seznamy!$B$3:$B$38)</f>
        <v>164010</v>
      </c>
      <c r="C442" s="55" t="str">
        <f>LOOKUP(A442,Seznamy!$A$3:$A$38,Seznamy!$C$3:$C$38)</f>
        <v>Choceň</v>
      </c>
      <c r="D442" s="56">
        <f>LOOKUP(A442,Seznamy!$A$3:$A$38,Seznamy!$F$3:$F$38)</f>
        <v>7408</v>
      </c>
      <c r="E442" s="56">
        <f>LOOKUP(A442,Seznamy!$A$3:$A$38,Seznamy!$G$3:$G$38)</f>
        <v>94750</v>
      </c>
      <c r="F442" s="57">
        <f>LOOKUP(A442,Seznamy!$A$3:$A$38,Seznamy!$J$3:$J$38)</f>
        <v>60</v>
      </c>
      <c r="G442" s="57">
        <v>42</v>
      </c>
      <c r="H442" s="55">
        <f>LOOKUP(G442,Komplexní!$A$40:$A$82,Komplexní!$B$40:$B$82)</f>
        <v>0</v>
      </c>
      <c r="I442" s="58">
        <f t="array" ref="I442">SUM(IF((Komplexní!$A$3:$A$38=A442)*(Komplexní!$D$1:$AJ$1=G442),Komplexní!$D$3:$AJ$38))</f>
        <v>0</v>
      </c>
      <c r="J442" s="115" t="str">
        <f>IF(I442=0,"",I442)</f>
        <v/>
      </c>
      <c r="K442" s="59" t="str">
        <f>IF(I442=MIN($J$403:$J$452),1,"")</f>
        <v/>
      </c>
    </row>
    <row r="443" spans="1:11" hidden="1">
      <c r="A443" s="53">
        <v>9</v>
      </c>
      <c r="B443" s="54">
        <f>LOOKUP(A443,Seznamy!$A$3:$A$38,Seznamy!$B$3:$B$38)</f>
        <v>164010</v>
      </c>
      <c r="C443" s="55" t="str">
        <f>LOOKUP(A443,Seznamy!$A$3:$A$38,Seznamy!$C$3:$C$38)</f>
        <v>Choceň</v>
      </c>
      <c r="D443" s="56">
        <f>LOOKUP(A443,Seznamy!$A$3:$A$38,Seznamy!$F$3:$F$38)</f>
        <v>7408</v>
      </c>
      <c r="E443" s="56">
        <f>LOOKUP(A443,Seznamy!$A$3:$A$38,Seznamy!$G$3:$G$38)</f>
        <v>94750</v>
      </c>
      <c r="F443" s="57">
        <f>LOOKUP(A443,Seznamy!$A$3:$A$38,Seznamy!$J$3:$J$38)</f>
        <v>60</v>
      </c>
      <c r="G443" s="57">
        <v>43</v>
      </c>
      <c r="H443" s="55">
        <f>LOOKUP(G443,Komplexní!$A$40:$A$82,Komplexní!$B$40:$B$82)</f>
        <v>0</v>
      </c>
      <c r="I443" s="58">
        <f t="array" ref="I443">SUM(IF((Komplexní!$A$3:$A$38=A443)*(Komplexní!$D$1:$AJ$1=G443),Komplexní!$D$3:$AJ$38))</f>
        <v>0</v>
      </c>
      <c r="J443" s="115" t="str">
        <f>IF(I443=0,"",I443)</f>
        <v/>
      </c>
      <c r="K443" s="59" t="str">
        <f>IF(I443=MIN($J$403:$J$452),1,"")</f>
        <v/>
      </c>
    </row>
    <row r="444" spans="1:11" hidden="1">
      <c r="A444" s="53">
        <v>9</v>
      </c>
      <c r="B444" s="54">
        <f>LOOKUP(A444,Seznamy!$A$3:$A$38,Seznamy!$B$3:$B$38)</f>
        <v>164010</v>
      </c>
      <c r="C444" s="55" t="str">
        <f>LOOKUP(A444,Seznamy!$A$3:$A$38,Seznamy!$C$3:$C$38)</f>
        <v>Choceň</v>
      </c>
      <c r="D444" s="56">
        <f>LOOKUP(A444,Seznamy!$A$3:$A$38,Seznamy!$F$3:$F$38)</f>
        <v>7408</v>
      </c>
      <c r="E444" s="56">
        <f>LOOKUP(A444,Seznamy!$A$3:$A$38,Seznamy!$G$3:$G$38)</f>
        <v>94750</v>
      </c>
      <c r="F444" s="57">
        <f>LOOKUP(A444,Seznamy!$A$3:$A$38,Seznamy!$J$3:$J$38)</f>
        <v>60</v>
      </c>
      <c r="G444" s="57">
        <v>44</v>
      </c>
      <c r="H444" s="55">
        <f>LOOKUP(G444,Komplexní!$A$40:$A$82,Komplexní!$B$40:$B$82)</f>
        <v>0</v>
      </c>
      <c r="I444" s="58">
        <f t="array" ref="I444">SUM(IF((Komplexní!$A$3:$A$38=A444)*(Komplexní!$D$1:$AJ$1=G444),Komplexní!$D$3:$AJ$38))</f>
        <v>0</v>
      </c>
      <c r="J444" s="115" t="str">
        <f>IF(I444=0,"",I444)</f>
        <v/>
      </c>
      <c r="K444" s="59" t="str">
        <f>IF(I444=MIN($J$403:$J$452),1,"")</f>
        <v/>
      </c>
    </row>
    <row r="445" spans="1:11" hidden="1">
      <c r="A445" s="53">
        <v>9</v>
      </c>
      <c r="B445" s="54">
        <f>LOOKUP(A445,Seznamy!$A$3:$A$38,Seznamy!$B$3:$B$38)</f>
        <v>164010</v>
      </c>
      <c r="C445" s="55" t="str">
        <f>LOOKUP(A445,Seznamy!$A$3:$A$38,Seznamy!$C$3:$C$38)</f>
        <v>Choceň</v>
      </c>
      <c r="D445" s="56">
        <f>LOOKUP(A445,Seznamy!$A$3:$A$38,Seznamy!$F$3:$F$38)</f>
        <v>7408</v>
      </c>
      <c r="E445" s="56">
        <f>LOOKUP(A445,Seznamy!$A$3:$A$38,Seznamy!$G$3:$G$38)</f>
        <v>94750</v>
      </c>
      <c r="F445" s="57">
        <f>LOOKUP(A445,Seznamy!$A$3:$A$38,Seznamy!$J$3:$J$38)</f>
        <v>60</v>
      </c>
      <c r="G445" s="57">
        <v>45</v>
      </c>
      <c r="H445" s="55">
        <f>LOOKUP(G445,Komplexní!$A$40:$A$82,Komplexní!$B$40:$B$82)</f>
        <v>0</v>
      </c>
      <c r="I445" s="58">
        <f t="array" ref="I445">SUM(IF((Komplexní!$A$3:$A$38=A445)*(Komplexní!$D$1:$AJ$1=G445),Komplexní!$D$3:$AJ$38))</f>
        <v>0</v>
      </c>
      <c r="J445" s="115" t="str">
        <f>IF(I445=0,"",I445)</f>
        <v/>
      </c>
      <c r="K445" s="59" t="str">
        <f>IF(I445=MIN($J$403:$J$452),1,"")</f>
        <v/>
      </c>
    </row>
    <row r="446" spans="1:11" hidden="1">
      <c r="A446" s="53">
        <v>9</v>
      </c>
      <c r="B446" s="54">
        <f>LOOKUP(A446,Seznamy!$A$3:$A$38,Seznamy!$B$3:$B$38)</f>
        <v>164010</v>
      </c>
      <c r="C446" s="55" t="str">
        <f>LOOKUP(A446,Seznamy!$A$3:$A$38,Seznamy!$C$3:$C$38)</f>
        <v>Choceň</v>
      </c>
      <c r="D446" s="56">
        <f>LOOKUP(A446,Seznamy!$A$3:$A$38,Seznamy!$F$3:$F$38)</f>
        <v>7408</v>
      </c>
      <c r="E446" s="56">
        <f>LOOKUP(A446,Seznamy!$A$3:$A$38,Seznamy!$G$3:$G$38)</f>
        <v>94750</v>
      </c>
      <c r="F446" s="57">
        <f>LOOKUP(A446,Seznamy!$A$3:$A$38,Seznamy!$J$3:$J$38)</f>
        <v>60</v>
      </c>
      <c r="G446" s="57">
        <v>46</v>
      </c>
      <c r="H446" s="55">
        <f>LOOKUP(G446,Komplexní!$A$40:$A$82,Komplexní!$B$40:$B$82)</f>
        <v>0</v>
      </c>
      <c r="I446" s="58">
        <f t="array" ref="I446">SUM(IF((Komplexní!$A$3:$A$38=A446)*(Komplexní!$D$1:$AJ$1=G446),Komplexní!$D$3:$AJ$38))</f>
        <v>0</v>
      </c>
      <c r="J446" s="115" t="str">
        <f>IF(I446=0,"",I446)</f>
        <v/>
      </c>
      <c r="K446" s="59" t="str">
        <f>IF(I446=MIN($J$403:$J$452),1,"")</f>
        <v/>
      </c>
    </row>
    <row r="447" spans="1:11" hidden="1">
      <c r="A447" s="53">
        <v>9</v>
      </c>
      <c r="B447" s="54">
        <f>LOOKUP(A447,Seznamy!$A$3:$A$38,Seznamy!$B$3:$B$38)</f>
        <v>164010</v>
      </c>
      <c r="C447" s="55" t="str">
        <f>LOOKUP(A447,Seznamy!$A$3:$A$38,Seznamy!$C$3:$C$38)</f>
        <v>Choceň</v>
      </c>
      <c r="D447" s="56">
        <f>LOOKUP(A447,Seznamy!$A$3:$A$38,Seznamy!$F$3:$F$38)</f>
        <v>7408</v>
      </c>
      <c r="E447" s="56">
        <f>LOOKUP(A447,Seznamy!$A$3:$A$38,Seznamy!$G$3:$G$38)</f>
        <v>94750</v>
      </c>
      <c r="F447" s="57">
        <f>LOOKUP(A447,Seznamy!$A$3:$A$38,Seznamy!$J$3:$J$38)</f>
        <v>60</v>
      </c>
      <c r="G447" s="57">
        <v>47</v>
      </c>
      <c r="H447" s="55">
        <f>LOOKUP(G447,Komplexní!$A$40:$A$82,Komplexní!$B$40:$B$82)</f>
        <v>0</v>
      </c>
      <c r="I447" s="58">
        <f t="array" ref="I447">SUM(IF((Komplexní!$A$3:$A$38=A447)*(Komplexní!$D$1:$AJ$1=G447),Komplexní!$D$3:$AJ$38))</f>
        <v>0</v>
      </c>
      <c r="J447" s="115" t="str">
        <f>IF(I447=0,"",I447)</f>
        <v/>
      </c>
      <c r="K447" s="59" t="str">
        <f>IF(I447=MIN($J$403:$J$452),1,"")</f>
        <v/>
      </c>
    </row>
    <row r="448" spans="1:11" hidden="1">
      <c r="A448" s="53">
        <v>9</v>
      </c>
      <c r="B448" s="54">
        <f>LOOKUP(A448,Seznamy!$A$3:$A$38,Seznamy!$B$3:$B$38)</f>
        <v>164010</v>
      </c>
      <c r="C448" s="55" t="str">
        <f>LOOKUP(A448,Seznamy!$A$3:$A$38,Seznamy!$C$3:$C$38)</f>
        <v>Choceň</v>
      </c>
      <c r="D448" s="56">
        <f>LOOKUP(A448,Seznamy!$A$3:$A$38,Seznamy!$F$3:$F$38)</f>
        <v>7408</v>
      </c>
      <c r="E448" s="56">
        <f>LOOKUP(A448,Seznamy!$A$3:$A$38,Seznamy!$G$3:$G$38)</f>
        <v>94750</v>
      </c>
      <c r="F448" s="57">
        <f>LOOKUP(A448,Seznamy!$A$3:$A$38,Seznamy!$J$3:$J$38)</f>
        <v>60</v>
      </c>
      <c r="G448" s="57">
        <v>48</v>
      </c>
      <c r="H448" s="55">
        <f>LOOKUP(G448,Komplexní!$A$40:$A$82,Komplexní!$B$40:$B$82)</f>
        <v>0</v>
      </c>
      <c r="I448" s="58">
        <f t="array" ref="I448">SUM(IF((Komplexní!$A$3:$A$38=A448)*(Komplexní!$D$1:$AJ$1=G448),Komplexní!$D$3:$AJ$38))</f>
        <v>0</v>
      </c>
      <c r="J448" s="115" t="str">
        <f>IF(I448=0,"",I448)</f>
        <v/>
      </c>
      <c r="K448" s="59" t="str">
        <f>IF(I448=MIN($J$403:$J$452),1,"")</f>
        <v/>
      </c>
    </row>
    <row r="449" spans="1:11" hidden="1">
      <c r="A449" s="53">
        <v>9</v>
      </c>
      <c r="B449" s="54">
        <f>LOOKUP(A449,Seznamy!$A$3:$A$38,Seznamy!$B$3:$B$38)</f>
        <v>164010</v>
      </c>
      <c r="C449" s="55" t="str">
        <f>LOOKUP(A449,Seznamy!$A$3:$A$38,Seznamy!$C$3:$C$38)</f>
        <v>Choceň</v>
      </c>
      <c r="D449" s="56">
        <f>LOOKUP(A449,Seznamy!$A$3:$A$38,Seznamy!$F$3:$F$38)</f>
        <v>7408</v>
      </c>
      <c r="E449" s="56">
        <f>LOOKUP(A449,Seznamy!$A$3:$A$38,Seznamy!$G$3:$G$38)</f>
        <v>94750</v>
      </c>
      <c r="F449" s="57">
        <f>LOOKUP(A449,Seznamy!$A$3:$A$38,Seznamy!$J$3:$J$38)</f>
        <v>60</v>
      </c>
      <c r="G449" s="57">
        <v>49</v>
      </c>
      <c r="H449" s="55">
        <f>LOOKUP(G449,Komplexní!$A$40:$A$82,Komplexní!$B$40:$B$82)</f>
        <v>0</v>
      </c>
      <c r="I449" s="58">
        <f t="array" ref="I449">SUM(IF((Komplexní!$A$3:$A$38=A449)*(Komplexní!$D$1:$AJ$1=G449),Komplexní!$D$3:$AJ$38))</f>
        <v>0</v>
      </c>
      <c r="J449" s="115" t="str">
        <f>IF(I449=0,"",I449)</f>
        <v/>
      </c>
      <c r="K449" s="59" t="str">
        <f>IF(I449=MIN($J$403:$J$452),1,"")</f>
        <v/>
      </c>
    </row>
    <row r="450" spans="1:11" hidden="1">
      <c r="A450" s="53">
        <v>9</v>
      </c>
      <c r="B450" s="54">
        <f>LOOKUP(A450,Seznamy!$A$3:$A$38,Seznamy!$B$3:$B$38)</f>
        <v>164010</v>
      </c>
      <c r="C450" s="55" t="str">
        <f>LOOKUP(A450,Seznamy!$A$3:$A$38,Seznamy!$C$3:$C$38)</f>
        <v>Choceň</v>
      </c>
      <c r="D450" s="56">
        <f>LOOKUP(A450,Seznamy!$A$3:$A$38,Seznamy!$F$3:$F$38)</f>
        <v>7408</v>
      </c>
      <c r="E450" s="56">
        <f>LOOKUP(A450,Seznamy!$A$3:$A$38,Seznamy!$G$3:$G$38)</f>
        <v>94750</v>
      </c>
      <c r="F450" s="57">
        <f>LOOKUP(A450,Seznamy!$A$3:$A$38,Seznamy!$J$3:$J$38)</f>
        <v>60</v>
      </c>
      <c r="G450" s="57">
        <v>50</v>
      </c>
      <c r="H450" s="55">
        <f>LOOKUP(G450,Komplexní!$A$40:$A$82,Komplexní!$B$40:$B$82)</f>
        <v>0</v>
      </c>
      <c r="I450" s="58">
        <f t="array" ref="I450">SUM(IF((Komplexní!$A$3:$A$38=A450)*(Komplexní!$D$1:$AJ$1=G450),Komplexní!$D$3:$AJ$38))</f>
        <v>0</v>
      </c>
      <c r="J450" s="115" t="str">
        <f>IF(I450=0,"",I450)</f>
        <v/>
      </c>
      <c r="K450" s="59" t="str">
        <f>IF(I450=MIN($J$403:$J$452),1,"")</f>
        <v/>
      </c>
    </row>
    <row r="451" spans="1:11">
      <c r="A451" s="53">
        <v>9</v>
      </c>
      <c r="B451" s="54">
        <f>LOOKUP(A451,Seznamy!$A$3:$A$38,Seznamy!$B$3:$B$38)</f>
        <v>164010</v>
      </c>
      <c r="C451" s="55" t="str">
        <f>LOOKUP(A451,Seznamy!$A$3:$A$38,Seznamy!$C$3:$C$38)</f>
        <v>Choceň</v>
      </c>
      <c r="D451" s="56">
        <f>LOOKUP(A451,Seznamy!$A$3:$A$38,Seznamy!$F$3:$F$38)</f>
        <v>7408</v>
      </c>
      <c r="E451" s="56">
        <f>LOOKUP(A451,Seznamy!$A$3:$A$38,Seznamy!$G$3:$G$38)</f>
        <v>94750</v>
      </c>
      <c r="F451" s="57">
        <f>LOOKUP(A451,Seznamy!$A$3:$A$38,Seznamy!$J$3:$J$38)</f>
        <v>60</v>
      </c>
      <c r="G451" s="57">
        <v>22</v>
      </c>
      <c r="H451" s="55" t="str">
        <f>LOOKUP(G451,Komplexní!$A$40:$A$82,Komplexní!$B$40:$B$82)</f>
        <v>Lesní společnost Ledeč nad Sázavou, a.s.</v>
      </c>
      <c r="I451" s="58">
        <f t="array" ref="I451">SUM(IF((Komplexní!$A$3:$A$38=A451)*(Komplexní!$D$1:$AJ$1=G451),Komplexní!$D$3:$AJ$38))</f>
        <v>18302965</v>
      </c>
      <c r="J451" s="115">
        <f>IF(I451=0,"",I451)</f>
        <v>18302965</v>
      </c>
      <c r="K451" s="59" t="str">
        <f>IF(I451=MIN($J$403:$J$452),1,"")</f>
        <v/>
      </c>
    </row>
    <row r="452" spans="1:11" hidden="1">
      <c r="A452" s="53">
        <v>9</v>
      </c>
      <c r="B452" s="54">
        <f>LOOKUP(A452,Seznamy!$A$3:$A$38,Seznamy!$B$3:$B$38)</f>
        <v>164010</v>
      </c>
      <c r="C452" s="55" t="str">
        <f>LOOKUP(A452,Seznamy!$A$3:$A$38,Seznamy!$C$3:$C$38)</f>
        <v>Choceň</v>
      </c>
      <c r="D452" s="56">
        <f>LOOKUP(A452,Seznamy!$A$3:$A$38,Seznamy!$F$3:$F$38)</f>
        <v>7408</v>
      </c>
      <c r="E452" s="56">
        <f>LOOKUP(A452,Seznamy!$A$3:$A$38,Seznamy!$G$3:$G$38)</f>
        <v>94750</v>
      </c>
      <c r="F452" s="57">
        <f>LOOKUP(A452,Seznamy!$A$3:$A$38,Seznamy!$J$3:$J$38)</f>
        <v>60</v>
      </c>
      <c r="G452" s="57">
        <v>27</v>
      </c>
      <c r="H452" s="55">
        <f>LOOKUP(G452,Komplexní!$A$40:$A$82,Komplexní!$B$40:$B$82)</f>
        <v>0</v>
      </c>
      <c r="I452" s="58">
        <f t="array" ref="I452">SUM(IF((Komplexní!$A$3:$A$38=A452)*(Komplexní!$D$1:$AJ$1=G452),Komplexní!$D$3:$AJ$38))</f>
        <v>0</v>
      </c>
      <c r="J452" s="115" t="str">
        <f>IF(I452=0,"",I452)</f>
        <v/>
      </c>
      <c r="K452" s="59" t="str">
        <f>IF(I452=MIN($J$403:$J$452),1,"")</f>
        <v/>
      </c>
    </row>
    <row r="453" spans="1:11" hidden="1">
      <c r="A453" s="87">
        <v>10</v>
      </c>
      <c r="B453" s="88">
        <f>LOOKUP(A453,Seznamy!$A$3:$A$38,Seznamy!$B$3:$B$38)</f>
        <v>164015</v>
      </c>
      <c r="C453" s="89" t="str">
        <f>LOOKUP(A453,Seznamy!$A$3:$A$38,Seznamy!$C$3:$C$38)</f>
        <v>Polička</v>
      </c>
      <c r="D453" s="90">
        <f>LOOKUP(A453,Seznamy!$A$3:$A$38,Seznamy!$F$3:$F$38)</f>
        <v>5776</v>
      </c>
      <c r="E453" s="90">
        <f>LOOKUP(A453,Seznamy!$A$3:$A$38,Seznamy!$G$3:$G$38)</f>
        <v>159390</v>
      </c>
      <c r="F453" s="91">
        <f>LOOKUP(A453,Seznamy!$A$3:$A$38,Seznamy!$J$3:$J$38)</f>
        <v>60</v>
      </c>
      <c r="G453" s="91">
        <v>27</v>
      </c>
      <c r="H453" s="89">
        <f>LOOKUP(G453,Komplexní!$A$40:$A$82,Komplexní!$B$40:$B$82)</f>
        <v>0</v>
      </c>
      <c r="I453" s="92">
        <f t="array" ref="I453">SUM(IF((Komplexní!$A$3:$A$38=A453)*(Komplexní!$D$1:$AJ$1=G453),Komplexní!$D$3:$AJ$38))</f>
        <v>0</v>
      </c>
      <c r="J453" s="116" t="str">
        <f>IF(I453=0,"",I453)</f>
        <v/>
      </c>
      <c r="K453" s="93" t="str">
        <f>IF(I453=MIN($J$453:$J$502),1,"")</f>
        <v/>
      </c>
    </row>
    <row r="454" spans="1:11">
      <c r="A454" s="87">
        <v>10</v>
      </c>
      <c r="B454" s="88">
        <f>LOOKUP(A454,Seznamy!$A$3:$A$38,Seznamy!$B$3:$B$38)</f>
        <v>164015</v>
      </c>
      <c r="C454" s="89" t="str">
        <f>LOOKUP(A454,Seznamy!$A$3:$A$38,Seznamy!$C$3:$C$38)</f>
        <v>Polička</v>
      </c>
      <c r="D454" s="90">
        <f>LOOKUP(A454,Seznamy!$A$3:$A$38,Seznamy!$F$3:$F$38)</f>
        <v>5776</v>
      </c>
      <c r="E454" s="90">
        <f>LOOKUP(A454,Seznamy!$A$3:$A$38,Seznamy!$G$3:$G$38)</f>
        <v>159390</v>
      </c>
      <c r="F454" s="91">
        <f>LOOKUP(A454,Seznamy!$A$3:$A$38,Seznamy!$J$3:$J$38)</f>
        <v>60</v>
      </c>
      <c r="G454" s="91">
        <v>22</v>
      </c>
      <c r="H454" s="89" t="str">
        <f>LOOKUP(G454,Komplexní!$A$40:$A$82,Komplexní!$B$40:$B$82)</f>
        <v>Lesní společnost Ledeč nad Sázavou, a.s.</v>
      </c>
      <c r="I454" s="92">
        <f t="array" ref="I454">SUM(IF((Komplexní!$A$3:$A$38=A454)*(Komplexní!$D$1:$AJ$1=G454),Komplexní!$D$3:$AJ$38))</f>
        <v>-146001358</v>
      </c>
      <c r="J454" s="116">
        <f>IF(I454=0,"",I454)</f>
        <v>-146001358</v>
      </c>
      <c r="K454" s="93">
        <f>IF(I454=MIN($J$453:$J$502),1,"")</f>
        <v>1</v>
      </c>
    </row>
    <row r="455" spans="1:11">
      <c r="A455" s="87">
        <v>10</v>
      </c>
      <c r="B455" s="88">
        <f>LOOKUP(A455,Seznamy!$A$3:$A$38,Seznamy!$B$3:$B$38)</f>
        <v>164015</v>
      </c>
      <c r="C455" s="89" t="str">
        <f>LOOKUP(A455,Seznamy!$A$3:$A$38,Seznamy!$C$3:$C$38)</f>
        <v>Polička</v>
      </c>
      <c r="D455" s="90">
        <f>LOOKUP(A455,Seznamy!$A$3:$A$38,Seznamy!$F$3:$F$38)</f>
        <v>5776</v>
      </c>
      <c r="E455" s="90">
        <f>LOOKUP(A455,Seznamy!$A$3:$A$38,Seznamy!$G$3:$G$38)</f>
        <v>159390</v>
      </c>
      <c r="F455" s="91">
        <f>LOOKUP(A455,Seznamy!$A$3:$A$38,Seznamy!$J$3:$J$38)</f>
        <v>60</v>
      </c>
      <c r="G455" s="91">
        <v>11</v>
      </c>
      <c r="H455" s="89" t="str">
        <f>LOOKUP(G455,Komplexní!$A$40:$A$82,Komplexní!$B$40:$B$82)</f>
        <v>UNILES a.s.</v>
      </c>
      <c r="I455" s="92">
        <f t="array" ref="I455">SUM(IF((Komplexní!$A$3:$A$38=A455)*(Komplexní!$D$1:$AJ$1=G455),Komplexní!$D$3:$AJ$38))</f>
        <v>-137627705</v>
      </c>
      <c r="J455" s="116">
        <f>IF(I455=0,"",I455)</f>
        <v>-137627705</v>
      </c>
      <c r="K455" s="93" t="str">
        <f>IF(I455=MIN($J$453:$J$502),1,"")</f>
        <v/>
      </c>
    </row>
    <row r="456" spans="1:11" hidden="1">
      <c r="A456" s="87">
        <v>10</v>
      </c>
      <c r="B456" s="88">
        <f>LOOKUP(A456,Seznamy!$A$3:$A$38,Seznamy!$B$3:$B$38)</f>
        <v>164015</v>
      </c>
      <c r="C456" s="89" t="str">
        <f>LOOKUP(A456,Seznamy!$A$3:$A$38,Seznamy!$C$3:$C$38)</f>
        <v>Polička</v>
      </c>
      <c r="D456" s="90">
        <f>LOOKUP(A456,Seznamy!$A$3:$A$38,Seznamy!$F$3:$F$38)</f>
        <v>5776</v>
      </c>
      <c r="E456" s="90">
        <f>LOOKUP(A456,Seznamy!$A$3:$A$38,Seznamy!$G$3:$G$38)</f>
        <v>159390</v>
      </c>
      <c r="F456" s="91">
        <f>LOOKUP(A456,Seznamy!$A$3:$A$38,Seznamy!$J$3:$J$38)</f>
        <v>60</v>
      </c>
      <c r="G456" s="91">
        <v>1</v>
      </c>
      <c r="H456" s="89" t="str">
        <f>LOOKUP(G456,Komplexní!$A$40:$A$82,Komplexní!$B$40:$B$82)</f>
        <v>KAISER s.r.o.</v>
      </c>
      <c r="I456" s="92">
        <f t="array" ref="I456">SUM(IF((Komplexní!$A$3:$A$38=A456)*(Komplexní!$D$1:$AJ$1=G456),Komplexní!$D$3:$AJ$38))</f>
        <v>0</v>
      </c>
      <c r="J456" s="116" t="str">
        <f>IF(I456=0,"",I456)</f>
        <v/>
      </c>
      <c r="K456" s="93" t="str">
        <f>IF(I456=MIN($J$453:$J$502),1,"")</f>
        <v/>
      </c>
    </row>
    <row r="457" spans="1:11" hidden="1">
      <c r="A457" s="87">
        <v>10</v>
      </c>
      <c r="B457" s="88">
        <f>LOOKUP(A457,Seznamy!$A$3:$A$38,Seznamy!$B$3:$B$38)</f>
        <v>164015</v>
      </c>
      <c r="C457" s="89" t="str">
        <f>LOOKUP(A457,Seznamy!$A$3:$A$38,Seznamy!$C$3:$C$38)</f>
        <v>Polička</v>
      </c>
      <c r="D457" s="90">
        <f>LOOKUP(A457,Seznamy!$A$3:$A$38,Seznamy!$F$3:$F$38)</f>
        <v>5776</v>
      </c>
      <c r="E457" s="90">
        <f>LOOKUP(A457,Seznamy!$A$3:$A$38,Seznamy!$G$3:$G$38)</f>
        <v>159390</v>
      </c>
      <c r="F457" s="91">
        <f>LOOKUP(A457,Seznamy!$A$3:$A$38,Seznamy!$J$3:$J$38)</f>
        <v>60</v>
      </c>
      <c r="G457" s="91">
        <v>2</v>
      </c>
      <c r="H457" s="89" t="str">
        <f>LOOKUP(G457,Komplexní!$A$40:$A$82,Komplexní!$B$40:$B$82)</f>
        <v>Lesní společnost Přimda, a.s.</v>
      </c>
      <c r="I457" s="92">
        <f t="array" ref="I457">SUM(IF((Komplexní!$A$3:$A$38=A457)*(Komplexní!$D$1:$AJ$1=G457),Komplexní!$D$3:$AJ$38))</f>
        <v>0</v>
      </c>
      <c r="J457" s="116" t="str">
        <f>IF(I457=0,"",I457)</f>
        <v/>
      </c>
      <c r="K457" s="93" t="str">
        <f>IF(I457=MIN($J$453:$J$502),1,"")</f>
        <v/>
      </c>
    </row>
    <row r="458" spans="1:11" hidden="1">
      <c r="A458" s="87">
        <v>10</v>
      </c>
      <c r="B458" s="88">
        <f>LOOKUP(A458,Seznamy!$A$3:$A$38,Seznamy!$B$3:$B$38)</f>
        <v>164015</v>
      </c>
      <c r="C458" s="89" t="str">
        <f>LOOKUP(A458,Seznamy!$A$3:$A$38,Seznamy!$C$3:$C$38)</f>
        <v>Polička</v>
      </c>
      <c r="D458" s="90">
        <f>LOOKUP(A458,Seznamy!$A$3:$A$38,Seznamy!$F$3:$F$38)</f>
        <v>5776</v>
      </c>
      <c r="E458" s="90">
        <f>LOOKUP(A458,Seznamy!$A$3:$A$38,Seznamy!$G$3:$G$38)</f>
        <v>159390</v>
      </c>
      <c r="F458" s="91">
        <f>LOOKUP(A458,Seznamy!$A$3:$A$38,Seznamy!$J$3:$J$38)</f>
        <v>60</v>
      </c>
      <c r="G458" s="91">
        <v>3</v>
      </c>
      <c r="H458" s="89" t="str">
        <f>LOOKUP(G458,Komplexní!$A$40:$A$82,Komplexní!$B$40:$B$82)</f>
        <v>ACLESIA, spol. s r.o.</v>
      </c>
      <c r="I458" s="92">
        <f t="array" ref="I458">SUM(IF((Komplexní!$A$3:$A$38=A458)*(Komplexní!$D$1:$AJ$1=G458),Komplexní!$D$3:$AJ$38))</f>
        <v>0</v>
      </c>
      <c r="J458" s="116" t="str">
        <f>IF(I458=0,"",I458)</f>
        <v/>
      </c>
      <c r="K458" s="93" t="str">
        <f>IF(I458=MIN($J$453:$J$502),1,"")</f>
        <v/>
      </c>
    </row>
    <row r="459" spans="1:11" hidden="1">
      <c r="A459" s="87">
        <v>10</v>
      </c>
      <c r="B459" s="88">
        <f>LOOKUP(A459,Seznamy!$A$3:$A$38,Seznamy!$B$3:$B$38)</f>
        <v>164015</v>
      </c>
      <c r="C459" s="89" t="str">
        <f>LOOKUP(A459,Seznamy!$A$3:$A$38,Seznamy!$C$3:$C$38)</f>
        <v>Polička</v>
      </c>
      <c r="D459" s="90">
        <f>LOOKUP(A459,Seznamy!$A$3:$A$38,Seznamy!$F$3:$F$38)</f>
        <v>5776</v>
      </c>
      <c r="E459" s="90">
        <f>LOOKUP(A459,Seznamy!$A$3:$A$38,Seznamy!$G$3:$G$38)</f>
        <v>159390</v>
      </c>
      <c r="F459" s="91">
        <f>LOOKUP(A459,Seznamy!$A$3:$A$38,Seznamy!$J$3:$J$38)</f>
        <v>60</v>
      </c>
      <c r="G459" s="91">
        <v>4</v>
      </c>
      <c r="H459" s="89" t="str">
        <f>LOOKUP(G459,Komplexní!$A$40:$A$82,Komplexní!$B$40:$B$82)</f>
        <v>LST a.s.</v>
      </c>
      <c r="I459" s="92">
        <f t="array" ref="I459">SUM(IF((Komplexní!$A$3:$A$38=A459)*(Komplexní!$D$1:$AJ$1=G459),Komplexní!$D$3:$AJ$38))</f>
        <v>0</v>
      </c>
      <c r="J459" s="116" t="str">
        <f>IF(I459=0,"",I459)</f>
        <v/>
      </c>
      <c r="K459" s="93" t="str">
        <f>IF(I459=MIN($J$453:$J$502),1,"")</f>
        <v/>
      </c>
    </row>
    <row r="460" spans="1:11" hidden="1">
      <c r="A460" s="87">
        <v>10</v>
      </c>
      <c r="B460" s="88">
        <f>LOOKUP(A460,Seznamy!$A$3:$A$38,Seznamy!$B$3:$B$38)</f>
        <v>164015</v>
      </c>
      <c r="C460" s="89" t="str">
        <f>LOOKUP(A460,Seznamy!$A$3:$A$38,Seznamy!$C$3:$C$38)</f>
        <v>Polička</v>
      </c>
      <c r="D460" s="90">
        <f>LOOKUP(A460,Seznamy!$A$3:$A$38,Seznamy!$F$3:$F$38)</f>
        <v>5776</v>
      </c>
      <c r="E460" s="90">
        <f>LOOKUP(A460,Seznamy!$A$3:$A$38,Seznamy!$G$3:$G$38)</f>
        <v>159390</v>
      </c>
      <c r="F460" s="91">
        <f>LOOKUP(A460,Seznamy!$A$3:$A$38,Seznamy!$J$3:$J$38)</f>
        <v>60</v>
      </c>
      <c r="G460" s="91">
        <v>5</v>
      </c>
      <c r="H460" s="89" t="str">
        <f>LOOKUP(G460,Komplexní!$A$40:$A$82,Komplexní!$B$40:$B$82)</f>
        <v>T.E.P. HOLZ, s.r.o.</v>
      </c>
      <c r="I460" s="92">
        <f t="array" ref="I460">SUM(IF((Komplexní!$A$3:$A$38=A460)*(Komplexní!$D$1:$AJ$1=G460),Komplexní!$D$3:$AJ$38))</f>
        <v>0</v>
      </c>
      <c r="J460" s="116" t="str">
        <f>IF(I460=0,"",I460)</f>
        <v/>
      </c>
      <c r="K460" s="93" t="str">
        <f>IF(I460=MIN($J$453:$J$502),1,"")</f>
        <v/>
      </c>
    </row>
    <row r="461" spans="1:11" hidden="1">
      <c r="A461" s="87">
        <v>10</v>
      </c>
      <c r="B461" s="88">
        <f>LOOKUP(A461,Seznamy!$A$3:$A$38,Seznamy!$B$3:$B$38)</f>
        <v>164015</v>
      </c>
      <c r="C461" s="89" t="str">
        <f>LOOKUP(A461,Seznamy!$A$3:$A$38,Seznamy!$C$3:$C$38)</f>
        <v>Polička</v>
      </c>
      <c r="D461" s="90">
        <f>LOOKUP(A461,Seznamy!$A$3:$A$38,Seznamy!$F$3:$F$38)</f>
        <v>5776</v>
      </c>
      <c r="E461" s="90">
        <f>LOOKUP(A461,Seznamy!$A$3:$A$38,Seznamy!$G$3:$G$38)</f>
        <v>159390</v>
      </c>
      <c r="F461" s="91">
        <f>LOOKUP(A461,Seznamy!$A$3:$A$38,Seznamy!$J$3:$J$38)</f>
        <v>60</v>
      </c>
      <c r="G461" s="91">
        <v>6</v>
      </c>
      <c r="H461" s="89" t="str">
        <f>LOOKUP(G461,Komplexní!$A$40:$A$82,Komplexní!$B$40:$B$82)</f>
        <v>Petra spol. s r.o.</v>
      </c>
      <c r="I461" s="92">
        <f t="array" ref="I461">SUM(IF((Komplexní!$A$3:$A$38=A461)*(Komplexní!$D$1:$AJ$1=G461),Komplexní!$D$3:$AJ$38))</f>
        <v>0</v>
      </c>
      <c r="J461" s="116" t="str">
        <f>IF(I461=0,"",I461)</f>
        <v/>
      </c>
      <c r="K461" s="93" t="str">
        <f>IF(I461=MIN($J$453:$J$502),1,"")</f>
        <v/>
      </c>
    </row>
    <row r="462" spans="1:11" hidden="1">
      <c r="A462" s="87">
        <v>10</v>
      </c>
      <c r="B462" s="88">
        <f>LOOKUP(A462,Seznamy!$A$3:$A$38,Seznamy!$B$3:$B$38)</f>
        <v>164015</v>
      </c>
      <c r="C462" s="89" t="str">
        <f>LOOKUP(A462,Seznamy!$A$3:$A$38,Seznamy!$C$3:$C$38)</f>
        <v>Polička</v>
      </c>
      <c r="D462" s="90">
        <f>LOOKUP(A462,Seznamy!$A$3:$A$38,Seznamy!$F$3:$F$38)</f>
        <v>5776</v>
      </c>
      <c r="E462" s="90">
        <f>LOOKUP(A462,Seznamy!$A$3:$A$38,Seznamy!$G$3:$G$38)</f>
        <v>159390</v>
      </c>
      <c r="F462" s="91">
        <f>LOOKUP(A462,Seznamy!$A$3:$A$38,Seznamy!$J$3:$J$38)</f>
        <v>60</v>
      </c>
      <c r="G462" s="91">
        <v>7</v>
      </c>
      <c r="H462" s="89" t="str">
        <f>LOOKUP(G462,Komplexní!$A$40:$A$82,Komplexní!$B$40:$B$82)</f>
        <v>Sušická lesní a obchodní s.r.o.</v>
      </c>
      <c r="I462" s="92">
        <f t="array" ref="I462">SUM(IF((Komplexní!$A$3:$A$38=A462)*(Komplexní!$D$1:$AJ$1=G462),Komplexní!$D$3:$AJ$38))</f>
        <v>0</v>
      </c>
      <c r="J462" s="116" t="str">
        <f>IF(I462=0,"",I462)</f>
        <v/>
      </c>
      <c r="K462" s="93" t="str">
        <f>IF(I462=MIN($J$453:$J$502),1,"")</f>
        <v/>
      </c>
    </row>
    <row r="463" spans="1:11" hidden="1">
      <c r="A463" s="87">
        <v>10</v>
      </c>
      <c r="B463" s="88">
        <f>LOOKUP(A463,Seznamy!$A$3:$A$38,Seznamy!$B$3:$B$38)</f>
        <v>164015</v>
      </c>
      <c r="C463" s="89" t="str">
        <f>LOOKUP(A463,Seznamy!$A$3:$A$38,Seznamy!$C$3:$C$38)</f>
        <v>Polička</v>
      </c>
      <c r="D463" s="90">
        <f>LOOKUP(A463,Seznamy!$A$3:$A$38,Seznamy!$F$3:$F$38)</f>
        <v>5776</v>
      </c>
      <c r="E463" s="90">
        <f>LOOKUP(A463,Seznamy!$A$3:$A$38,Seznamy!$G$3:$G$38)</f>
        <v>159390</v>
      </c>
      <c r="F463" s="91">
        <f>LOOKUP(A463,Seznamy!$A$3:$A$38,Seznamy!$J$3:$J$38)</f>
        <v>60</v>
      </c>
      <c r="G463" s="91">
        <v>8</v>
      </c>
      <c r="H463" s="89" t="str">
        <f>LOOKUP(G463,Komplexní!$A$40:$A$82,Komplexní!$B$40:$B$82)</f>
        <v>ARBOLES s.r.o.</v>
      </c>
      <c r="I463" s="92">
        <f t="array" ref="I463">SUM(IF((Komplexní!$A$3:$A$38=A463)*(Komplexní!$D$1:$AJ$1=G463),Komplexní!$D$3:$AJ$38))</f>
        <v>0</v>
      </c>
      <c r="J463" s="116" t="str">
        <f>IF(I463=0,"",I463)</f>
        <v/>
      </c>
      <c r="K463" s="93" t="str">
        <f>IF(I463=MIN($J$453:$J$502),1,"")</f>
        <v/>
      </c>
    </row>
    <row r="464" spans="1:11" hidden="1">
      <c r="A464" s="87">
        <v>10</v>
      </c>
      <c r="B464" s="88">
        <f>LOOKUP(A464,Seznamy!$A$3:$A$38,Seznamy!$B$3:$B$38)</f>
        <v>164015</v>
      </c>
      <c r="C464" s="89" t="str">
        <f>LOOKUP(A464,Seznamy!$A$3:$A$38,Seznamy!$C$3:$C$38)</f>
        <v>Polička</v>
      </c>
      <c r="D464" s="90">
        <f>LOOKUP(A464,Seznamy!$A$3:$A$38,Seznamy!$F$3:$F$38)</f>
        <v>5776</v>
      </c>
      <c r="E464" s="90">
        <f>LOOKUP(A464,Seznamy!$A$3:$A$38,Seznamy!$G$3:$G$38)</f>
        <v>159390</v>
      </c>
      <c r="F464" s="91">
        <f>LOOKUP(A464,Seznamy!$A$3:$A$38,Seznamy!$J$3:$J$38)</f>
        <v>60</v>
      </c>
      <c r="G464" s="91">
        <v>9</v>
      </c>
      <c r="H464" s="89" t="str">
        <f>LOOKUP(G464,Komplexní!$A$40:$A$82,Komplexní!$B$40:$B$82)</f>
        <v>Stora Enso Wood Products Planá s.r.o.</v>
      </c>
      <c r="I464" s="92">
        <f t="array" ref="I464">SUM(IF((Komplexní!$A$3:$A$38=A464)*(Komplexní!$D$1:$AJ$1=G464),Komplexní!$D$3:$AJ$38))</f>
        <v>0</v>
      </c>
      <c r="J464" s="116" t="str">
        <f>IF(I464=0,"",I464)</f>
        <v/>
      </c>
      <c r="K464" s="93" t="str">
        <f>IF(I464=MIN($J$453:$J$502),1,"")</f>
        <v/>
      </c>
    </row>
    <row r="465" spans="1:11" hidden="1">
      <c r="A465" s="87">
        <v>10</v>
      </c>
      <c r="B465" s="88">
        <f>LOOKUP(A465,Seznamy!$A$3:$A$38,Seznamy!$B$3:$B$38)</f>
        <v>164015</v>
      </c>
      <c r="C465" s="89" t="str">
        <f>LOOKUP(A465,Seznamy!$A$3:$A$38,Seznamy!$C$3:$C$38)</f>
        <v>Polička</v>
      </c>
      <c r="D465" s="90">
        <f>LOOKUP(A465,Seznamy!$A$3:$A$38,Seznamy!$F$3:$F$38)</f>
        <v>5776</v>
      </c>
      <c r="E465" s="90">
        <f>LOOKUP(A465,Seznamy!$A$3:$A$38,Seznamy!$G$3:$G$38)</f>
        <v>159390</v>
      </c>
      <c r="F465" s="91">
        <f>LOOKUP(A465,Seznamy!$A$3:$A$38,Seznamy!$J$3:$J$38)</f>
        <v>60</v>
      </c>
      <c r="G465" s="91">
        <v>12</v>
      </c>
      <c r="H465" s="89" t="str">
        <f>LOOKUP(G465,Komplexní!$A$40:$A$82,Komplexní!$B$40:$B$82)</f>
        <v>Jihozápadní dřevařská a.s.</v>
      </c>
      <c r="I465" s="92">
        <f t="array" ref="I465">SUM(IF((Komplexní!$A$3:$A$38=A465)*(Komplexní!$D$1:$AJ$1=G465),Komplexní!$D$3:$AJ$38))</f>
        <v>0</v>
      </c>
      <c r="J465" s="116" t="str">
        <f>IF(I465=0,"",I465)</f>
        <v/>
      </c>
      <c r="K465" s="93" t="str">
        <f>IF(I465=MIN($J$453:$J$502),1,"")</f>
        <v/>
      </c>
    </row>
    <row r="466" spans="1:11" hidden="1">
      <c r="A466" s="87">
        <v>10</v>
      </c>
      <c r="B466" s="88">
        <f>LOOKUP(A466,Seznamy!$A$3:$A$38,Seznamy!$B$3:$B$38)</f>
        <v>164015</v>
      </c>
      <c r="C466" s="89" t="str">
        <f>LOOKUP(A466,Seznamy!$A$3:$A$38,Seznamy!$C$3:$C$38)</f>
        <v>Polička</v>
      </c>
      <c r="D466" s="90">
        <f>LOOKUP(A466,Seznamy!$A$3:$A$38,Seznamy!$F$3:$F$38)</f>
        <v>5776</v>
      </c>
      <c r="E466" s="90">
        <f>LOOKUP(A466,Seznamy!$A$3:$A$38,Seznamy!$G$3:$G$38)</f>
        <v>159390</v>
      </c>
      <c r="F466" s="91">
        <f>LOOKUP(A466,Seznamy!$A$3:$A$38,Seznamy!$J$3:$J$38)</f>
        <v>60</v>
      </c>
      <c r="G466" s="91">
        <v>13</v>
      </c>
      <c r="H466" s="89" t="str">
        <f>LOOKUP(G466,Komplexní!$A$40:$A$82,Komplexní!$B$40:$B$82)</f>
        <v>LDF Rožnov a.s.</v>
      </c>
      <c r="I466" s="92">
        <f t="array" ref="I466">SUM(IF((Komplexní!$A$3:$A$38=A466)*(Komplexní!$D$1:$AJ$1=G466),Komplexní!$D$3:$AJ$38))</f>
        <v>0</v>
      </c>
      <c r="J466" s="116" t="str">
        <f>IF(I466=0,"",I466)</f>
        <v/>
      </c>
      <c r="K466" s="93" t="str">
        <f>IF(I466=MIN($J$453:$J$502),1,"")</f>
        <v/>
      </c>
    </row>
    <row r="467" spans="1:11" hidden="1">
      <c r="A467" s="87">
        <v>10</v>
      </c>
      <c r="B467" s="88">
        <f>LOOKUP(A467,Seznamy!$A$3:$A$38,Seznamy!$B$3:$B$38)</f>
        <v>164015</v>
      </c>
      <c r="C467" s="89" t="str">
        <f>LOOKUP(A467,Seznamy!$A$3:$A$38,Seznamy!$C$3:$C$38)</f>
        <v>Polička</v>
      </c>
      <c r="D467" s="90">
        <f>LOOKUP(A467,Seznamy!$A$3:$A$38,Seznamy!$F$3:$F$38)</f>
        <v>5776</v>
      </c>
      <c r="E467" s="90">
        <f>LOOKUP(A467,Seznamy!$A$3:$A$38,Seznamy!$G$3:$G$38)</f>
        <v>159390</v>
      </c>
      <c r="F467" s="91">
        <f>LOOKUP(A467,Seznamy!$A$3:$A$38,Seznamy!$J$3:$J$38)</f>
        <v>60</v>
      </c>
      <c r="G467" s="91">
        <v>14</v>
      </c>
      <c r="H467" s="89" t="str">
        <f>LOOKUP(G467,Komplexní!$A$40:$A$82,Komplexní!$B$40:$B$82)</f>
        <v>Kloboucká lesní s.r.o.</v>
      </c>
      <c r="I467" s="92">
        <f t="array" ref="I467">SUM(IF((Komplexní!$A$3:$A$38=A467)*(Komplexní!$D$1:$AJ$1=G467),Komplexní!$D$3:$AJ$38))</f>
        <v>0</v>
      </c>
      <c r="J467" s="116" t="str">
        <f>IF(I467=0,"",I467)</f>
        <v/>
      </c>
      <c r="K467" s="93" t="str">
        <f>IF(I467=MIN($J$453:$J$502),1,"")</f>
        <v/>
      </c>
    </row>
    <row r="468" spans="1:11" hidden="1">
      <c r="A468" s="87">
        <v>10</v>
      </c>
      <c r="B468" s="88">
        <f>LOOKUP(A468,Seznamy!$A$3:$A$38,Seznamy!$B$3:$B$38)</f>
        <v>164015</v>
      </c>
      <c r="C468" s="89" t="str">
        <f>LOOKUP(A468,Seznamy!$A$3:$A$38,Seznamy!$C$3:$C$38)</f>
        <v>Polička</v>
      </c>
      <c r="D468" s="90">
        <f>LOOKUP(A468,Seznamy!$A$3:$A$38,Seznamy!$F$3:$F$38)</f>
        <v>5776</v>
      </c>
      <c r="E468" s="90">
        <f>LOOKUP(A468,Seznamy!$A$3:$A$38,Seznamy!$G$3:$G$38)</f>
        <v>159390</v>
      </c>
      <c r="F468" s="91">
        <f>LOOKUP(A468,Seznamy!$A$3:$A$38,Seznamy!$J$3:$J$38)</f>
        <v>60</v>
      </c>
      <c r="G468" s="91">
        <v>15</v>
      </c>
      <c r="H468" s="89" t="str">
        <f>LOOKUP(G468,Komplexní!$A$40:$A$82,Komplexní!$B$40:$B$82)</f>
        <v>Opavská lesní a.s.</v>
      </c>
      <c r="I468" s="92">
        <f t="array" ref="I468">SUM(IF((Komplexní!$A$3:$A$38=A468)*(Komplexní!$D$1:$AJ$1=G468),Komplexní!$D$3:$AJ$38))</f>
        <v>0</v>
      </c>
      <c r="J468" s="116" t="str">
        <f>IF(I468=0,"",I468)</f>
        <v/>
      </c>
      <c r="K468" s="93" t="str">
        <f>IF(I468=MIN($J$453:$J$502),1,"")</f>
        <v/>
      </c>
    </row>
    <row r="469" spans="1:11" hidden="1">
      <c r="A469" s="87">
        <v>10</v>
      </c>
      <c r="B469" s="88">
        <f>LOOKUP(A469,Seznamy!$A$3:$A$38,Seznamy!$B$3:$B$38)</f>
        <v>164015</v>
      </c>
      <c r="C469" s="89" t="str">
        <f>LOOKUP(A469,Seznamy!$A$3:$A$38,Seznamy!$C$3:$C$38)</f>
        <v>Polička</v>
      </c>
      <c r="D469" s="90">
        <f>LOOKUP(A469,Seznamy!$A$3:$A$38,Seznamy!$F$3:$F$38)</f>
        <v>5776</v>
      </c>
      <c r="E469" s="90">
        <f>LOOKUP(A469,Seznamy!$A$3:$A$38,Seznamy!$G$3:$G$38)</f>
        <v>159390</v>
      </c>
      <c r="F469" s="91">
        <f>LOOKUP(A469,Seznamy!$A$3:$A$38,Seznamy!$J$3:$J$38)</f>
        <v>60</v>
      </c>
      <c r="G469" s="91">
        <v>16</v>
      </c>
      <c r="H469" s="89" t="str">
        <f>LOOKUP(G469,Komplexní!$A$40:$A$82,Komplexní!$B$40:$B$82)</f>
        <v>Lesostavby Frýdek-Místek a.s.</v>
      </c>
      <c r="I469" s="92">
        <f t="array" ref="I469">SUM(IF((Komplexní!$A$3:$A$38=A469)*(Komplexní!$D$1:$AJ$1=G469),Komplexní!$D$3:$AJ$38))</f>
        <v>0</v>
      </c>
      <c r="J469" s="116" t="str">
        <f>IF(I469=0,"",I469)</f>
        <v/>
      </c>
      <c r="K469" s="93" t="str">
        <f>IF(I469=MIN($J$453:$J$502),1,"")</f>
        <v/>
      </c>
    </row>
    <row r="470" spans="1:11" hidden="1">
      <c r="A470" s="87">
        <v>10</v>
      </c>
      <c r="B470" s="88">
        <f>LOOKUP(A470,Seznamy!$A$3:$A$38,Seznamy!$B$3:$B$38)</f>
        <v>164015</v>
      </c>
      <c r="C470" s="89" t="str">
        <f>LOOKUP(A470,Seznamy!$A$3:$A$38,Seznamy!$C$3:$C$38)</f>
        <v>Polička</v>
      </c>
      <c r="D470" s="90">
        <f>LOOKUP(A470,Seznamy!$A$3:$A$38,Seznamy!$F$3:$F$38)</f>
        <v>5776</v>
      </c>
      <c r="E470" s="90">
        <f>LOOKUP(A470,Seznamy!$A$3:$A$38,Seznamy!$G$3:$G$38)</f>
        <v>159390</v>
      </c>
      <c r="F470" s="91">
        <f>LOOKUP(A470,Seznamy!$A$3:$A$38,Seznamy!$J$3:$J$38)</f>
        <v>60</v>
      </c>
      <c r="G470" s="91">
        <v>17</v>
      </c>
      <c r="H470" s="89" t="str">
        <f>LOOKUP(G470,Komplexní!$A$40:$A$82,Komplexní!$B$40:$B$82)</f>
        <v>Drevo-Málek s.r.o.</v>
      </c>
      <c r="I470" s="92">
        <f t="array" ref="I470">SUM(IF((Komplexní!$A$3:$A$38=A470)*(Komplexní!$D$1:$AJ$1=G470),Komplexní!$D$3:$AJ$38))</f>
        <v>0</v>
      </c>
      <c r="J470" s="116" t="str">
        <f>IF(I470=0,"",I470)</f>
        <v/>
      </c>
      <c r="K470" s="93" t="str">
        <f>IF(I470=MIN($J$453:$J$502),1,"")</f>
        <v/>
      </c>
    </row>
    <row r="471" spans="1:11" hidden="1">
      <c r="A471" s="87">
        <v>10</v>
      </c>
      <c r="B471" s="88">
        <f>LOOKUP(A471,Seznamy!$A$3:$A$38,Seznamy!$B$3:$B$38)</f>
        <v>164015</v>
      </c>
      <c r="C471" s="89" t="str">
        <f>LOOKUP(A471,Seznamy!$A$3:$A$38,Seznamy!$C$3:$C$38)</f>
        <v>Polička</v>
      </c>
      <c r="D471" s="90">
        <f>LOOKUP(A471,Seznamy!$A$3:$A$38,Seznamy!$F$3:$F$38)</f>
        <v>5776</v>
      </c>
      <c r="E471" s="90">
        <f>LOOKUP(A471,Seznamy!$A$3:$A$38,Seznamy!$G$3:$G$38)</f>
        <v>159390</v>
      </c>
      <c r="F471" s="91">
        <f>LOOKUP(A471,Seznamy!$A$3:$A$38,Seznamy!$J$3:$J$38)</f>
        <v>60</v>
      </c>
      <c r="G471" s="91">
        <v>18</v>
      </c>
      <c r="H471" s="89" t="str">
        <f>LOOKUP(G471,Komplexní!$A$40:$A$82,Komplexní!$B$40:$B$82)</f>
        <v>Lesní společnost Bečov, s.r.o.</v>
      </c>
      <c r="I471" s="92">
        <f t="array" ref="I471">SUM(IF((Komplexní!$A$3:$A$38=A471)*(Komplexní!$D$1:$AJ$1=G471),Komplexní!$D$3:$AJ$38))</f>
        <v>0</v>
      </c>
      <c r="J471" s="116" t="str">
        <f>IF(I471=0,"",I471)</f>
        <v/>
      </c>
      <c r="K471" s="93" t="str">
        <f>IF(I471=MIN($J$453:$J$502),1,"")</f>
        <v/>
      </c>
    </row>
    <row r="472" spans="1:11" hidden="1">
      <c r="A472" s="87">
        <v>10</v>
      </c>
      <c r="B472" s="88">
        <f>LOOKUP(A472,Seznamy!$A$3:$A$38,Seznamy!$B$3:$B$38)</f>
        <v>164015</v>
      </c>
      <c r="C472" s="89" t="str">
        <f>LOOKUP(A472,Seznamy!$A$3:$A$38,Seznamy!$C$3:$C$38)</f>
        <v>Polička</v>
      </c>
      <c r="D472" s="90">
        <f>LOOKUP(A472,Seznamy!$A$3:$A$38,Seznamy!$F$3:$F$38)</f>
        <v>5776</v>
      </c>
      <c r="E472" s="90">
        <f>LOOKUP(A472,Seznamy!$A$3:$A$38,Seznamy!$G$3:$G$38)</f>
        <v>159390</v>
      </c>
      <c r="F472" s="91">
        <f>LOOKUP(A472,Seznamy!$A$3:$A$38,Seznamy!$J$3:$J$38)</f>
        <v>60</v>
      </c>
      <c r="G472" s="91">
        <v>19</v>
      </c>
      <c r="H472" s="89" t="str">
        <f>LOOKUP(G472,Komplexní!$A$40:$A$82,Komplexní!$B$40:$B$82)</f>
        <v>SOLITERA spol. s r.o.</v>
      </c>
      <c r="I472" s="92">
        <f t="array" ref="I472">SUM(IF((Komplexní!$A$3:$A$38=A472)*(Komplexní!$D$1:$AJ$1=G472),Komplexní!$D$3:$AJ$38))</f>
        <v>0</v>
      </c>
      <c r="J472" s="116" t="str">
        <f>IF(I472=0,"",I472)</f>
        <v/>
      </c>
      <c r="K472" s="93" t="str">
        <f>IF(I472=MIN($J$453:$J$502),1,"")</f>
        <v/>
      </c>
    </row>
    <row r="473" spans="1:11" hidden="1">
      <c r="A473" s="87">
        <v>10</v>
      </c>
      <c r="B473" s="88">
        <f>LOOKUP(A473,Seznamy!$A$3:$A$38,Seznamy!$B$3:$B$38)</f>
        <v>164015</v>
      </c>
      <c r="C473" s="89" t="str">
        <f>LOOKUP(A473,Seznamy!$A$3:$A$38,Seznamy!$C$3:$C$38)</f>
        <v>Polička</v>
      </c>
      <c r="D473" s="90">
        <f>LOOKUP(A473,Seznamy!$A$3:$A$38,Seznamy!$F$3:$F$38)</f>
        <v>5776</v>
      </c>
      <c r="E473" s="90">
        <f>LOOKUP(A473,Seznamy!$A$3:$A$38,Seznamy!$G$3:$G$38)</f>
        <v>159390</v>
      </c>
      <c r="F473" s="91">
        <f>LOOKUP(A473,Seznamy!$A$3:$A$38,Seznamy!$J$3:$J$38)</f>
        <v>60</v>
      </c>
      <c r="G473" s="91">
        <v>20</v>
      </c>
      <c r="H473" s="89" t="str">
        <f>LOOKUP(G473,Komplexní!$A$40:$A$82,Komplexní!$B$40:$B$82)</f>
        <v>Lesy Beskydy, a.s.</v>
      </c>
      <c r="I473" s="92">
        <f t="array" ref="I473">SUM(IF((Komplexní!$A$3:$A$38=A473)*(Komplexní!$D$1:$AJ$1=G473),Komplexní!$D$3:$AJ$38))</f>
        <v>0</v>
      </c>
      <c r="J473" s="116" t="str">
        <f>IF(I473=0,"",I473)</f>
        <v/>
      </c>
      <c r="K473" s="93" t="str">
        <f>IF(I473=MIN($J$453:$J$502),1,"")</f>
        <v/>
      </c>
    </row>
    <row r="474" spans="1:11" hidden="1">
      <c r="A474" s="87">
        <v>10</v>
      </c>
      <c r="B474" s="88">
        <f>LOOKUP(A474,Seznamy!$A$3:$A$38,Seznamy!$B$3:$B$38)</f>
        <v>164015</v>
      </c>
      <c r="C474" s="89" t="str">
        <f>LOOKUP(A474,Seznamy!$A$3:$A$38,Seznamy!$C$3:$C$38)</f>
        <v>Polička</v>
      </c>
      <c r="D474" s="90">
        <f>LOOKUP(A474,Seznamy!$A$3:$A$38,Seznamy!$F$3:$F$38)</f>
        <v>5776</v>
      </c>
      <c r="E474" s="90">
        <f>LOOKUP(A474,Seznamy!$A$3:$A$38,Seznamy!$G$3:$G$38)</f>
        <v>159390</v>
      </c>
      <c r="F474" s="91">
        <f>LOOKUP(A474,Seznamy!$A$3:$A$38,Seznamy!$J$3:$J$38)</f>
        <v>60</v>
      </c>
      <c r="G474" s="91">
        <v>21</v>
      </c>
      <c r="H474" s="89" t="str">
        <f>LOOKUP(G474,Komplexní!$A$40:$A$82,Komplexní!$B$40:$B$82)</f>
        <v>Triumfa Energo s.r.o.</v>
      </c>
      <c r="I474" s="92">
        <f t="array" ref="I474">SUM(IF((Komplexní!$A$3:$A$38=A474)*(Komplexní!$D$1:$AJ$1=G474),Komplexní!$D$3:$AJ$38))</f>
        <v>0</v>
      </c>
      <c r="J474" s="116" t="str">
        <f>IF(I474=0,"",I474)</f>
        <v/>
      </c>
      <c r="K474" s="93" t="str">
        <f>IF(I474=MIN($J$453:$J$502),1,"")</f>
        <v/>
      </c>
    </row>
    <row r="475" spans="1:11">
      <c r="A475" s="87">
        <v>10</v>
      </c>
      <c r="B475" s="88">
        <f>LOOKUP(A475,Seznamy!$A$3:$A$38,Seznamy!$B$3:$B$38)</f>
        <v>164015</v>
      </c>
      <c r="C475" s="89" t="str">
        <f>LOOKUP(A475,Seznamy!$A$3:$A$38,Seznamy!$C$3:$C$38)</f>
        <v>Polička</v>
      </c>
      <c r="D475" s="90">
        <f>LOOKUP(A475,Seznamy!$A$3:$A$38,Seznamy!$F$3:$F$38)</f>
        <v>5776</v>
      </c>
      <c r="E475" s="90">
        <f>LOOKUP(A475,Seznamy!$A$3:$A$38,Seznamy!$G$3:$G$38)</f>
        <v>159390</v>
      </c>
      <c r="F475" s="91">
        <f>LOOKUP(A475,Seznamy!$A$3:$A$38,Seznamy!$J$3:$J$38)</f>
        <v>60</v>
      </c>
      <c r="G475" s="91">
        <v>10</v>
      </c>
      <c r="H475" s="89" t="str">
        <f>LOOKUP(G475,Komplexní!$A$40:$A$82,Komplexní!$B$40:$B$82)</f>
        <v>Stora Enso Wood Products Ždírec s.r.o.</v>
      </c>
      <c r="I475" s="92">
        <f t="array" ref="I475">SUM(IF((Komplexní!$A$3:$A$38=A475)*(Komplexní!$D$1:$AJ$1=G475),Komplexní!$D$3:$AJ$38))</f>
        <v>-111427598</v>
      </c>
      <c r="J475" s="116">
        <f>IF(I475=0,"",I475)</f>
        <v>-111427598</v>
      </c>
      <c r="K475" s="93" t="str">
        <f>IF(I475=MIN($J$453:$J$502),1,"")</f>
        <v/>
      </c>
    </row>
    <row r="476" spans="1:11" hidden="1">
      <c r="A476" s="87">
        <v>10</v>
      </c>
      <c r="B476" s="88">
        <f>LOOKUP(A476,Seznamy!$A$3:$A$38,Seznamy!$B$3:$B$38)</f>
        <v>164015</v>
      </c>
      <c r="C476" s="89" t="str">
        <f>LOOKUP(A476,Seznamy!$A$3:$A$38,Seznamy!$C$3:$C$38)</f>
        <v>Polička</v>
      </c>
      <c r="D476" s="90">
        <f>LOOKUP(A476,Seznamy!$A$3:$A$38,Seznamy!$F$3:$F$38)</f>
        <v>5776</v>
      </c>
      <c r="E476" s="90">
        <f>LOOKUP(A476,Seznamy!$A$3:$A$38,Seznamy!$G$3:$G$38)</f>
        <v>159390</v>
      </c>
      <c r="F476" s="91">
        <f>LOOKUP(A476,Seznamy!$A$3:$A$38,Seznamy!$J$3:$J$38)</f>
        <v>60</v>
      </c>
      <c r="G476" s="91">
        <v>23</v>
      </c>
      <c r="H476" s="89" t="str">
        <f>LOOKUP(G476,Komplexní!$A$40:$A$82,Komplexní!$B$40:$B$82)</f>
        <v>Pradědský lesní závod, a.s.</v>
      </c>
      <c r="I476" s="92">
        <f t="array" ref="I476">SUM(IF((Komplexní!$A$3:$A$38=A476)*(Komplexní!$D$1:$AJ$1=G476),Komplexní!$D$3:$AJ$38))</f>
        <v>0</v>
      </c>
      <c r="J476" s="116" t="str">
        <f>IF(I476=0,"",I476)</f>
        <v/>
      </c>
      <c r="K476" s="93" t="str">
        <f>IF(I476=MIN($J$453:$J$502),1,"")</f>
        <v/>
      </c>
    </row>
    <row r="477" spans="1:11" hidden="1">
      <c r="A477" s="87">
        <v>10</v>
      </c>
      <c r="B477" s="88">
        <f>LOOKUP(A477,Seznamy!$A$3:$A$38,Seznamy!$B$3:$B$38)</f>
        <v>164015</v>
      </c>
      <c r="C477" s="89" t="str">
        <f>LOOKUP(A477,Seznamy!$A$3:$A$38,Seznamy!$C$3:$C$38)</f>
        <v>Polička</v>
      </c>
      <c r="D477" s="90">
        <f>LOOKUP(A477,Seznamy!$A$3:$A$38,Seznamy!$F$3:$F$38)</f>
        <v>5776</v>
      </c>
      <c r="E477" s="90">
        <f>LOOKUP(A477,Seznamy!$A$3:$A$38,Seznamy!$G$3:$G$38)</f>
        <v>159390</v>
      </c>
      <c r="F477" s="91">
        <f>LOOKUP(A477,Seznamy!$A$3:$A$38,Seznamy!$J$3:$J$38)</f>
        <v>60</v>
      </c>
      <c r="G477" s="91">
        <v>24</v>
      </c>
      <c r="H477" s="89" t="str">
        <f>LOOKUP(G477,Komplexní!$A$40:$A$82,Komplexní!$B$40:$B$82)</f>
        <v>JACER - CZ a.s.</v>
      </c>
      <c r="I477" s="92">
        <f t="array" ref="I477">SUM(IF((Komplexní!$A$3:$A$38=A477)*(Komplexní!$D$1:$AJ$1=G477),Komplexní!$D$3:$AJ$38))</f>
        <v>0</v>
      </c>
      <c r="J477" s="116" t="str">
        <f>IF(I477=0,"",I477)</f>
        <v/>
      </c>
      <c r="K477" s="93" t="str">
        <f>IF(I477=MIN($J$453:$J$502),1,"")</f>
        <v/>
      </c>
    </row>
    <row r="478" spans="1:11" hidden="1">
      <c r="A478" s="87">
        <v>10</v>
      </c>
      <c r="B478" s="88">
        <f>LOOKUP(A478,Seznamy!$A$3:$A$38,Seznamy!$B$3:$B$38)</f>
        <v>164015</v>
      </c>
      <c r="C478" s="89" t="str">
        <f>LOOKUP(A478,Seznamy!$A$3:$A$38,Seznamy!$C$3:$C$38)</f>
        <v>Polička</v>
      </c>
      <c r="D478" s="90">
        <f>LOOKUP(A478,Seznamy!$A$3:$A$38,Seznamy!$F$3:$F$38)</f>
        <v>5776</v>
      </c>
      <c r="E478" s="90">
        <f>LOOKUP(A478,Seznamy!$A$3:$A$38,Seznamy!$G$3:$G$38)</f>
        <v>159390</v>
      </c>
      <c r="F478" s="91">
        <f>LOOKUP(A478,Seznamy!$A$3:$A$38,Seznamy!$J$3:$J$38)</f>
        <v>60</v>
      </c>
      <c r="G478" s="91">
        <v>25</v>
      </c>
      <c r="H478" s="89" t="str">
        <f>LOOKUP(G478,Komplexní!$A$40:$A$82,Komplexní!$B$40:$B$82)</f>
        <v>KATR a.s.</v>
      </c>
      <c r="I478" s="92">
        <f t="array" ref="I478">SUM(IF((Komplexní!$A$3:$A$38=A478)*(Komplexní!$D$1:$AJ$1=G478),Komplexní!$D$3:$AJ$38))</f>
        <v>0</v>
      </c>
      <c r="J478" s="116" t="str">
        <f>IF(I478=0,"",I478)</f>
        <v/>
      </c>
      <c r="K478" s="93" t="str">
        <f>IF(I478=MIN($J$453:$J$502),1,"")</f>
        <v/>
      </c>
    </row>
    <row r="479" spans="1:11" hidden="1">
      <c r="A479" s="87">
        <v>10</v>
      </c>
      <c r="B479" s="88">
        <f>LOOKUP(A479,Seznamy!$A$3:$A$38,Seznamy!$B$3:$B$38)</f>
        <v>164015</v>
      </c>
      <c r="C479" s="89" t="str">
        <f>LOOKUP(A479,Seznamy!$A$3:$A$38,Seznamy!$C$3:$C$38)</f>
        <v>Polička</v>
      </c>
      <c r="D479" s="90">
        <f>LOOKUP(A479,Seznamy!$A$3:$A$38,Seznamy!$F$3:$F$38)</f>
        <v>5776</v>
      </c>
      <c r="E479" s="90">
        <f>LOOKUP(A479,Seznamy!$A$3:$A$38,Seznamy!$G$3:$G$38)</f>
        <v>159390</v>
      </c>
      <c r="F479" s="91">
        <f>LOOKUP(A479,Seznamy!$A$3:$A$38,Seznamy!$J$3:$J$38)</f>
        <v>60</v>
      </c>
      <c r="G479" s="91">
        <v>26</v>
      </c>
      <c r="H479" s="89" t="str">
        <f>LOOKUP(G479,Komplexní!$A$40:$A$82,Komplexní!$B$40:$B$82)</f>
        <v>DEBLICE - lesy s.r.o.</v>
      </c>
      <c r="I479" s="92">
        <f t="array" ref="I479">SUM(IF((Komplexní!$A$3:$A$38=A479)*(Komplexní!$D$1:$AJ$1=G479),Komplexní!$D$3:$AJ$38))</f>
        <v>0</v>
      </c>
      <c r="J479" s="116" t="str">
        <f>IF(I479=0,"",I479)</f>
        <v/>
      </c>
      <c r="K479" s="93" t="str">
        <f>IF(I479=MIN($J$453:$J$502),1,"")</f>
        <v/>
      </c>
    </row>
    <row r="480" spans="1:11" hidden="1">
      <c r="A480" s="87">
        <v>10</v>
      </c>
      <c r="B480" s="88">
        <f>LOOKUP(A480,Seznamy!$A$3:$A$38,Seznamy!$B$3:$B$38)</f>
        <v>164015</v>
      </c>
      <c r="C480" s="89" t="str">
        <f>LOOKUP(A480,Seznamy!$A$3:$A$38,Seznamy!$C$3:$C$38)</f>
        <v>Polička</v>
      </c>
      <c r="D480" s="90">
        <f>LOOKUP(A480,Seznamy!$A$3:$A$38,Seznamy!$F$3:$F$38)</f>
        <v>5776</v>
      </c>
      <c r="E480" s="90">
        <f>LOOKUP(A480,Seznamy!$A$3:$A$38,Seznamy!$G$3:$G$38)</f>
        <v>159390</v>
      </c>
      <c r="F480" s="91">
        <f>LOOKUP(A480,Seznamy!$A$3:$A$38,Seznamy!$J$3:$J$38)</f>
        <v>60</v>
      </c>
      <c r="G480" s="91">
        <v>28</v>
      </c>
      <c r="H480" s="89">
        <f>LOOKUP(G480,Komplexní!$A$40:$A$82,Komplexní!$B$40:$B$82)</f>
        <v>0</v>
      </c>
      <c r="I480" s="92">
        <f t="array" ref="I480">SUM(IF((Komplexní!$A$3:$A$38=A480)*(Komplexní!$D$1:$AJ$1=G480),Komplexní!$D$3:$AJ$38))</f>
        <v>0</v>
      </c>
      <c r="J480" s="116" t="str">
        <f>IF(I480=0,"",I480)</f>
        <v/>
      </c>
      <c r="K480" s="93" t="str">
        <f>IF(I480=MIN($J$453:$J$502),1,"")</f>
        <v/>
      </c>
    </row>
    <row r="481" spans="1:11" hidden="1">
      <c r="A481" s="87">
        <v>10</v>
      </c>
      <c r="B481" s="88">
        <f>LOOKUP(A481,Seznamy!$A$3:$A$38,Seznamy!$B$3:$B$38)</f>
        <v>164015</v>
      </c>
      <c r="C481" s="89" t="str">
        <f>LOOKUP(A481,Seznamy!$A$3:$A$38,Seznamy!$C$3:$C$38)</f>
        <v>Polička</v>
      </c>
      <c r="D481" s="90">
        <f>LOOKUP(A481,Seznamy!$A$3:$A$38,Seznamy!$F$3:$F$38)</f>
        <v>5776</v>
      </c>
      <c r="E481" s="90">
        <f>LOOKUP(A481,Seznamy!$A$3:$A$38,Seznamy!$G$3:$G$38)</f>
        <v>159390</v>
      </c>
      <c r="F481" s="91">
        <f>LOOKUP(A481,Seznamy!$A$3:$A$38,Seznamy!$J$3:$J$38)</f>
        <v>60</v>
      </c>
      <c r="G481" s="91">
        <v>29</v>
      </c>
      <c r="H481" s="89">
        <f>LOOKUP(G481,Komplexní!$A$40:$A$82,Komplexní!$B$40:$B$82)</f>
        <v>0</v>
      </c>
      <c r="I481" s="92">
        <f t="array" ref="I481">SUM(IF((Komplexní!$A$3:$A$38=A481)*(Komplexní!$D$1:$AJ$1=G481),Komplexní!$D$3:$AJ$38))</f>
        <v>0</v>
      </c>
      <c r="J481" s="116" t="str">
        <f>IF(I481=0,"",I481)</f>
        <v/>
      </c>
      <c r="K481" s="93" t="str">
        <f>IF(I481=MIN($J$453:$J$502),1,"")</f>
        <v/>
      </c>
    </row>
    <row r="482" spans="1:11" hidden="1">
      <c r="A482" s="87">
        <v>10</v>
      </c>
      <c r="B482" s="88">
        <f>LOOKUP(A482,Seznamy!$A$3:$A$38,Seznamy!$B$3:$B$38)</f>
        <v>164015</v>
      </c>
      <c r="C482" s="89" t="str">
        <f>LOOKUP(A482,Seznamy!$A$3:$A$38,Seznamy!$C$3:$C$38)</f>
        <v>Polička</v>
      </c>
      <c r="D482" s="90">
        <f>LOOKUP(A482,Seznamy!$A$3:$A$38,Seznamy!$F$3:$F$38)</f>
        <v>5776</v>
      </c>
      <c r="E482" s="90">
        <f>LOOKUP(A482,Seznamy!$A$3:$A$38,Seznamy!$G$3:$G$38)</f>
        <v>159390</v>
      </c>
      <c r="F482" s="91">
        <f>LOOKUP(A482,Seznamy!$A$3:$A$38,Seznamy!$J$3:$J$38)</f>
        <v>60</v>
      </c>
      <c r="G482" s="91">
        <v>30</v>
      </c>
      <c r="H482" s="89">
        <f>LOOKUP(G482,Komplexní!$A$40:$A$82,Komplexní!$B$40:$B$82)</f>
        <v>0</v>
      </c>
      <c r="I482" s="92">
        <f t="array" ref="I482">SUM(IF((Komplexní!$A$3:$A$38=A482)*(Komplexní!$D$1:$AJ$1=G482),Komplexní!$D$3:$AJ$38))</f>
        <v>0</v>
      </c>
      <c r="J482" s="116" t="str">
        <f>IF(I482=0,"",I482)</f>
        <v/>
      </c>
      <c r="K482" s="93" t="str">
        <f>IF(I482=MIN($J$453:$J$502),1,"")</f>
        <v/>
      </c>
    </row>
    <row r="483" spans="1:11" hidden="1">
      <c r="A483" s="87">
        <v>10</v>
      </c>
      <c r="B483" s="88">
        <f>LOOKUP(A483,Seznamy!$A$3:$A$38,Seznamy!$B$3:$B$38)</f>
        <v>164015</v>
      </c>
      <c r="C483" s="89" t="str">
        <f>LOOKUP(A483,Seznamy!$A$3:$A$38,Seznamy!$C$3:$C$38)</f>
        <v>Polička</v>
      </c>
      <c r="D483" s="90">
        <f>LOOKUP(A483,Seznamy!$A$3:$A$38,Seznamy!$F$3:$F$38)</f>
        <v>5776</v>
      </c>
      <c r="E483" s="90">
        <f>LOOKUP(A483,Seznamy!$A$3:$A$38,Seznamy!$G$3:$G$38)</f>
        <v>159390</v>
      </c>
      <c r="F483" s="91">
        <f>LOOKUP(A483,Seznamy!$A$3:$A$38,Seznamy!$J$3:$J$38)</f>
        <v>60</v>
      </c>
      <c r="G483" s="91">
        <v>31</v>
      </c>
      <c r="H483" s="89">
        <f>LOOKUP(G483,Komplexní!$A$40:$A$82,Komplexní!$B$40:$B$82)</f>
        <v>0</v>
      </c>
      <c r="I483" s="92">
        <f t="array" ref="I483">SUM(IF((Komplexní!$A$3:$A$38=A483)*(Komplexní!$D$1:$AJ$1=G483),Komplexní!$D$3:$AJ$38))</f>
        <v>0</v>
      </c>
      <c r="J483" s="116" t="str">
        <f>IF(I483=0,"",I483)</f>
        <v/>
      </c>
      <c r="K483" s="93" t="str">
        <f>IF(I483=MIN($J$453:$J$502),1,"")</f>
        <v/>
      </c>
    </row>
    <row r="484" spans="1:11" hidden="1">
      <c r="A484" s="87">
        <v>10</v>
      </c>
      <c r="B484" s="88">
        <f>LOOKUP(A484,Seznamy!$A$3:$A$38,Seznamy!$B$3:$B$38)</f>
        <v>164015</v>
      </c>
      <c r="C484" s="89" t="str">
        <f>LOOKUP(A484,Seznamy!$A$3:$A$38,Seznamy!$C$3:$C$38)</f>
        <v>Polička</v>
      </c>
      <c r="D484" s="90">
        <f>LOOKUP(A484,Seznamy!$A$3:$A$38,Seznamy!$F$3:$F$38)</f>
        <v>5776</v>
      </c>
      <c r="E484" s="90">
        <f>LOOKUP(A484,Seznamy!$A$3:$A$38,Seznamy!$G$3:$G$38)</f>
        <v>159390</v>
      </c>
      <c r="F484" s="91">
        <f>LOOKUP(A484,Seznamy!$A$3:$A$38,Seznamy!$J$3:$J$38)</f>
        <v>60</v>
      </c>
      <c r="G484" s="91">
        <v>32</v>
      </c>
      <c r="H484" s="89">
        <f>LOOKUP(G484,Komplexní!$A$40:$A$82,Komplexní!$B$40:$B$82)</f>
        <v>0</v>
      </c>
      <c r="I484" s="92">
        <f t="array" ref="I484">SUM(IF((Komplexní!$A$3:$A$38=A484)*(Komplexní!$D$1:$AJ$1=G484),Komplexní!$D$3:$AJ$38))</f>
        <v>0</v>
      </c>
      <c r="J484" s="116" t="str">
        <f>IF(I484=0,"",I484)</f>
        <v/>
      </c>
      <c r="K484" s="93" t="str">
        <f>IF(I484=MIN($J$453:$J$502),1,"")</f>
        <v/>
      </c>
    </row>
    <row r="485" spans="1:11" hidden="1">
      <c r="A485" s="87">
        <v>10</v>
      </c>
      <c r="B485" s="88">
        <f>LOOKUP(A485,Seznamy!$A$3:$A$38,Seznamy!$B$3:$B$38)</f>
        <v>164015</v>
      </c>
      <c r="C485" s="89" t="str">
        <f>LOOKUP(A485,Seznamy!$A$3:$A$38,Seznamy!$C$3:$C$38)</f>
        <v>Polička</v>
      </c>
      <c r="D485" s="90">
        <f>LOOKUP(A485,Seznamy!$A$3:$A$38,Seznamy!$F$3:$F$38)</f>
        <v>5776</v>
      </c>
      <c r="E485" s="90">
        <f>LOOKUP(A485,Seznamy!$A$3:$A$38,Seznamy!$G$3:$G$38)</f>
        <v>159390</v>
      </c>
      <c r="F485" s="91">
        <f>LOOKUP(A485,Seznamy!$A$3:$A$38,Seznamy!$J$3:$J$38)</f>
        <v>60</v>
      </c>
      <c r="G485" s="91">
        <v>33</v>
      </c>
      <c r="H485" s="89">
        <f>LOOKUP(G485,Komplexní!$A$40:$A$82,Komplexní!$B$40:$B$82)</f>
        <v>0</v>
      </c>
      <c r="I485" s="92">
        <f t="array" ref="I485">SUM(IF((Komplexní!$A$3:$A$38=A485)*(Komplexní!$D$1:$AJ$1=G485),Komplexní!$D$3:$AJ$38))</f>
        <v>0</v>
      </c>
      <c r="J485" s="116" t="str">
        <f>IF(I485=0,"",I485)</f>
        <v/>
      </c>
      <c r="K485" s="93" t="str">
        <f>IF(I485=MIN($J$453:$J$502),1,"")</f>
        <v/>
      </c>
    </row>
    <row r="486" spans="1:11" hidden="1">
      <c r="A486" s="87">
        <v>10</v>
      </c>
      <c r="B486" s="88">
        <f>LOOKUP(A486,Seznamy!$A$3:$A$38,Seznamy!$B$3:$B$38)</f>
        <v>164015</v>
      </c>
      <c r="C486" s="89" t="str">
        <f>LOOKUP(A486,Seznamy!$A$3:$A$38,Seznamy!$C$3:$C$38)</f>
        <v>Polička</v>
      </c>
      <c r="D486" s="90">
        <f>LOOKUP(A486,Seznamy!$A$3:$A$38,Seznamy!$F$3:$F$38)</f>
        <v>5776</v>
      </c>
      <c r="E486" s="90">
        <f>LOOKUP(A486,Seznamy!$A$3:$A$38,Seznamy!$G$3:$G$38)</f>
        <v>159390</v>
      </c>
      <c r="F486" s="91">
        <f>LOOKUP(A486,Seznamy!$A$3:$A$38,Seznamy!$J$3:$J$38)</f>
        <v>60</v>
      </c>
      <c r="G486" s="91">
        <v>34</v>
      </c>
      <c r="H486" s="89">
        <f>LOOKUP(G486,Komplexní!$A$40:$A$82,Komplexní!$B$40:$B$82)</f>
        <v>0</v>
      </c>
      <c r="I486" s="92">
        <f t="array" ref="I486">SUM(IF((Komplexní!$A$3:$A$38=A486)*(Komplexní!$D$1:$AJ$1=G486),Komplexní!$D$3:$AJ$38))</f>
        <v>0</v>
      </c>
      <c r="J486" s="116" t="str">
        <f>IF(I486=0,"",I486)</f>
        <v/>
      </c>
      <c r="K486" s="93" t="str">
        <f>IF(I486=MIN($J$453:$J$502),1,"")</f>
        <v/>
      </c>
    </row>
    <row r="487" spans="1:11" hidden="1">
      <c r="A487" s="87">
        <v>10</v>
      </c>
      <c r="B487" s="88">
        <f>LOOKUP(A487,Seznamy!$A$3:$A$38,Seznamy!$B$3:$B$38)</f>
        <v>164015</v>
      </c>
      <c r="C487" s="89" t="str">
        <f>LOOKUP(A487,Seznamy!$A$3:$A$38,Seznamy!$C$3:$C$38)</f>
        <v>Polička</v>
      </c>
      <c r="D487" s="90">
        <f>LOOKUP(A487,Seznamy!$A$3:$A$38,Seznamy!$F$3:$F$38)</f>
        <v>5776</v>
      </c>
      <c r="E487" s="90">
        <f>LOOKUP(A487,Seznamy!$A$3:$A$38,Seznamy!$G$3:$G$38)</f>
        <v>159390</v>
      </c>
      <c r="F487" s="91">
        <f>LOOKUP(A487,Seznamy!$A$3:$A$38,Seznamy!$J$3:$J$38)</f>
        <v>60</v>
      </c>
      <c r="G487" s="91">
        <v>35</v>
      </c>
      <c r="H487" s="89">
        <f>LOOKUP(G487,Komplexní!$A$40:$A$82,Komplexní!$B$40:$B$82)</f>
        <v>0</v>
      </c>
      <c r="I487" s="92">
        <f t="array" ref="I487">SUM(IF((Komplexní!$A$3:$A$38=A487)*(Komplexní!$D$1:$AJ$1=G487),Komplexní!$D$3:$AJ$38))</f>
        <v>0</v>
      </c>
      <c r="J487" s="116" t="str">
        <f>IF(I487=0,"",I487)</f>
        <v/>
      </c>
      <c r="K487" s="93" t="str">
        <f>IF(I487=MIN($J$453:$J$502),1,"")</f>
        <v/>
      </c>
    </row>
    <row r="488" spans="1:11" hidden="1">
      <c r="A488" s="87">
        <v>10</v>
      </c>
      <c r="B488" s="88">
        <f>LOOKUP(A488,Seznamy!$A$3:$A$38,Seznamy!$B$3:$B$38)</f>
        <v>164015</v>
      </c>
      <c r="C488" s="89" t="str">
        <f>LOOKUP(A488,Seznamy!$A$3:$A$38,Seznamy!$C$3:$C$38)</f>
        <v>Polička</v>
      </c>
      <c r="D488" s="90">
        <f>LOOKUP(A488,Seznamy!$A$3:$A$38,Seznamy!$F$3:$F$38)</f>
        <v>5776</v>
      </c>
      <c r="E488" s="90">
        <f>LOOKUP(A488,Seznamy!$A$3:$A$38,Seznamy!$G$3:$G$38)</f>
        <v>159390</v>
      </c>
      <c r="F488" s="91">
        <f>LOOKUP(A488,Seznamy!$A$3:$A$38,Seznamy!$J$3:$J$38)</f>
        <v>60</v>
      </c>
      <c r="G488" s="91">
        <v>36</v>
      </c>
      <c r="H488" s="89">
        <f>LOOKUP(G488,Komplexní!$A$40:$A$82,Komplexní!$B$40:$B$82)</f>
        <v>0</v>
      </c>
      <c r="I488" s="92">
        <f t="array" ref="I488">SUM(IF((Komplexní!$A$3:$A$38=A488)*(Komplexní!$D$1:$AJ$1=G488),Komplexní!$D$3:$AJ$38))</f>
        <v>0</v>
      </c>
      <c r="J488" s="116" t="str">
        <f>IF(I488=0,"",I488)</f>
        <v/>
      </c>
      <c r="K488" s="93" t="str">
        <f>IF(I488=MIN($J$453:$J$502),1,"")</f>
        <v/>
      </c>
    </row>
    <row r="489" spans="1:11" hidden="1">
      <c r="A489" s="87">
        <v>10</v>
      </c>
      <c r="B489" s="88">
        <f>LOOKUP(A489,Seznamy!$A$3:$A$38,Seznamy!$B$3:$B$38)</f>
        <v>164015</v>
      </c>
      <c r="C489" s="89" t="str">
        <f>LOOKUP(A489,Seznamy!$A$3:$A$38,Seznamy!$C$3:$C$38)</f>
        <v>Polička</v>
      </c>
      <c r="D489" s="90">
        <f>LOOKUP(A489,Seznamy!$A$3:$A$38,Seznamy!$F$3:$F$38)</f>
        <v>5776</v>
      </c>
      <c r="E489" s="90">
        <f>LOOKUP(A489,Seznamy!$A$3:$A$38,Seznamy!$G$3:$G$38)</f>
        <v>159390</v>
      </c>
      <c r="F489" s="91">
        <f>LOOKUP(A489,Seznamy!$A$3:$A$38,Seznamy!$J$3:$J$38)</f>
        <v>60</v>
      </c>
      <c r="G489" s="91">
        <v>37</v>
      </c>
      <c r="H489" s="89">
        <f>LOOKUP(G489,Komplexní!$A$40:$A$82,Komplexní!$B$40:$B$82)</f>
        <v>0</v>
      </c>
      <c r="I489" s="92">
        <f t="array" ref="I489">SUM(IF((Komplexní!$A$3:$A$38=A489)*(Komplexní!$D$1:$AJ$1=G489),Komplexní!$D$3:$AJ$38))</f>
        <v>0</v>
      </c>
      <c r="J489" s="116" t="str">
        <f>IF(I489=0,"",I489)</f>
        <v/>
      </c>
      <c r="K489" s="93" t="str">
        <f>IF(I489=MIN($J$453:$J$502),1,"")</f>
        <v/>
      </c>
    </row>
    <row r="490" spans="1:11" hidden="1">
      <c r="A490" s="87">
        <v>10</v>
      </c>
      <c r="B490" s="88">
        <f>LOOKUP(A490,Seznamy!$A$3:$A$38,Seznamy!$B$3:$B$38)</f>
        <v>164015</v>
      </c>
      <c r="C490" s="89" t="str">
        <f>LOOKUP(A490,Seznamy!$A$3:$A$38,Seznamy!$C$3:$C$38)</f>
        <v>Polička</v>
      </c>
      <c r="D490" s="90">
        <f>LOOKUP(A490,Seznamy!$A$3:$A$38,Seznamy!$F$3:$F$38)</f>
        <v>5776</v>
      </c>
      <c r="E490" s="90">
        <f>LOOKUP(A490,Seznamy!$A$3:$A$38,Seznamy!$G$3:$G$38)</f>
        <v>159390</v>
      </c>
      <c r="F490" s="91">
        <f>LOOKUP(A490,Seznamy!$A$3:$A$38,Seznamy!$J$3:$J$38)</f>
        <v>60</v>
      </c>
      <c r="G490" s="91">
        <v>38</v>
      </c>
      <c r="H490" s="89">
        <f>LOOKUP(G490,Komplexní!$A$40:$A$82,Komplexní!$B$40:$B$82)</f>
        <v>0</v>
      </c>
      <c r="I490" s="92">
        <f t="array" ref="I490">SUM(IF((Komplexní!$A$3:$A$38=A490)*(Komplexní!$D$1:$AJ$1=G490),Komplexní!$D$3:$AJ$38))</f>
        <v>0</v>
      </c>
      <c r="J490" s="116" t="str">
        <f>IF(I490=0,"",I490)</f>
        <v/>
      </c>
      <c r="K490" s="93" t="str">
        <f>IF(I490=MIN($J$453:$J$502),1,"")</f>
        <v/>
      </c>
    </row>
    <row r="491" spans="1:11" hidden="1">
      <c r="A491" s="87">
        <v>10</v>
      </c>
      <c r="B491" s="88">
        <f>LOOKUP(A491,Seznamy!$A$3:$A$38,Seznamy!$B$3:$B$38)</f>
        <v>164015</v>
      </c>
      <c r="C491" s="89" t="str">
        <f>LOOKUP(A491,Seznamy!$A$3:$A$38,Seznamy!$C$3:$C$38)</f>
        <v>Polička</v>
      </c>
      <c r="D491" s="90">
        <f>LOOKUP(A491,Seznamy!$A$3:$A$38,Seznamy!$F$3:$F$38)</f>
        <v>5776</v>
      </c>
      <c r="E491" s="90">
        <f>LOOKUP(A491,Seznamy!$A$3:$A$38,Seznamy!$G$3:$G$38)</f>
        <v>159390</v>
      </c>
      <c r="F491" s="91">
        <f>LOOKUP(A491,Seznamy!$A$3:$A$38,Seznamy!$J$3:$J$38)</f>
        <v>60</v>
      </c>
      <c r="G491" s="91">
        <v>39</v>
      </c>
      <c r="H491" s="89">
        <f>LOOKUP(G491,Komplexní!$A$40:$A$82,Komplexní!$B$40:$B$82)</f>
        <v>0</v>
      </c>
      <c r="I491" s="92">
        <f t="array" ref="I491">SUM(IF((Komplexní!$A$3:$A$38=A491)*(Komplexní!$D$1:$AJ$1=G491),Komplexní!$D$3:$AJ$38))</f>
        <v>0</v>
      </c>
      <c r="J491" s="116" t="str">
        <f>IF(I491=0,"",I491)</f>
        <v/>
      </c>
      <c r="K491" s="93" t="str">
        <f>IF(I491=MIN($J$453:$J$502),1,"")</f>
        <v/>
      </c>
    </row>
    <row r="492" spans="1:11" hidden="1">
      <c r="A492" s="87">
        <v>10</v>
      </c>
      <c r="B492" s="88">
        <f>LOOKUP(A492,Seznamy!$A$3:$A$38,Seznamy!$B$3:$B$38)</f>
        <v>164015</v>
      </c>
      <c r="C492" s="89" t="str">
        <f>LOOKUP(A492,Seznamy!$A$3:$A$38,Seznamy!$C$3:$C$38)</f>
        <v>Polička</v>
      </c>
      <c r="D492" s="90">
        <f>LOOKUP(A492,Seznamy!$A$3:$A$38,Seznamy!$F$3:$F$38)</f>
        <v>5776</v>
      </c>
      <c r="E492" s="90">
        <f>LOOKUP(A492,Seznamy!$A$3:$A$38,Seznamy!$G$3:$G$38)</f>
        <v>159390</v>
      </c>
      <c r="F492" s="91">
        <f>LOOKUP(A492,Seznamy!$A$3:$A$38,Seznamy!$J$3:$J$38)</f>
        <v>60</v>
      </c>
      <c r="G492" s="91">
        <v>40</v>
      </c>
      <c r="H492" s="89">
        <f>LOOKUP(G492,Komplexní!$A$40:$A$82,Komplexní!$B$40:$B$82)</f>
        <v>0</v>
      </c>
      <c r="I492" s="92">
        <f t="array" ref="I492">SUM(IF((Komplexní!$A$3:$A$38=A492)*(Komplexní!$D$1:$AJ$1=G492),Komplexní!$D$3:$AJ$38))</f>
        <v>0</v>
      </c>
      <c r="J492" s="116" t="str">
        <f>IF(I492=0,"",I492)</f>
        <v/>
      </c>
      <c r="K492" s="93" t="str">
        <f>IF(I492=MIN($J$453:$J$502),1,"")</f>
        <v/>
      </c>
    </row>
    <row r="493" spans="1:11" hidden="1">
      <c r="A493" s="87">
        <v>10</v>
      </c>
      <c r="B493" s="88">
        <f>LOOKUP(A493,Seznamy!$A$3:$A$38,Seznamy!$B$3:$B$38)</f>
        <v>164015</v>
      </c>
      <c r="C493" s="89" t="str">
        <f>LOOKUP(A493,Seznamy!$A$3:$A$38,Seznamy!$C$3:$C$38)</f>
        <v>Polička</v>
      </c>
      <c r="D493" s="90">
        <f>LOOKUP(A493,Seznamy!$A$3:$A$38,Seznamy!$F$3:$F$38)</f>
        <v>5776</v>
      </c>
      <c r="E493" s="90">
        <f>LOOKUP(A493,Seznamy!$A$3:$A$38,Seznamy!$G$3:$G$38)</f>
        <v>159390</v>
      </c>
      <c r="F493" s="91">
        <f>LOOKUP(A493,Seznamy!$A$3:$A$38,Seznamy!$J$3:$J$38)</f>
        <v>60</v>
      </c>
      <c r="G493" s="91">
        <v>41</v>
      </c>
      <c r="H493" s="89">
        <f>LOOKUP(G493,Komplexní!$A$40:$A$82,Komplexní!$B$40:$B$82)</f>
        <v>0</v>
      </c>
      <c r="I493" s="92">
        <f t="array" ref="I493">SUM(IF((Komplexní!$A$3:$A$38=A493)*(Komplexní!$D$1:$AJ$1=G493),Komplexní!$D$3:$AJ$38))</f>
        <v>0</v>
      </c>
      <c r="J493" s="116" t="str">
        <f>IF(I493=0,"",I493)</f>
        <v/>
      </c>
      <c r="K493" s="93" t="str">
        <f>IF(I493=MIN($J$453:$J$502),1,"")</f>
        <v/>
      </c>
    </row>
    <row r="494" spans="1:11" hidden="1">
      <c r="A494" s="87">
        <v>10</v>
      </c>
      <c r="B494" s="88">
        <f>LOOKUP(A494,Seznamy!$A$3:$A$38,Seznamy!$B$3:$B$38)</f>
        <v>164015</v>
      </c>
      <c r="C494" s="89" t="str">
        <f>LOOKUP(A494,Seznamy!$A$3:$A$38,Seznamy!$C$3:$C$38)</f>
        <v>Polička</v>
      </c>
      <c r="D494" s="90">
        <f>LOOKUP(A494,Seznamy!$A$3:$A$38,Seznamy!$F$3:$F$38)</f>
        <v>5776</v>
      </c>
      <c r="E494" s="90">
        <f>LOOKUP(A494,Seznamy!$A$3:$A$38,Seznamy!$G$3:$G$38)</f>
        <v>159390</v>
      </c>
      <c r="F494" s="91">
        <f>LOOKUP(A494,Seznamy!$A$3:$A$38,Seznamy!$J$3:$J$38)</f>
        <v>60</v>
      </c>
      <c r="G494" s="91">
        <v>42</v>
      </c>
      <c r="H494" s="89">
        <f>LOOKUP(G494,Komplexní!$A$40:$A$82,Komplexní!$B$40:$B$82)</f>
        <v>0</v>
      </c>
      <c r="I494" s="92">
        <f t="array" ref="I494">SUM(IF((Komplexní!$A$3:$A$38=A494)*(Komplexní!$D$1:$AJ$1=G494),Komplexní!$D$3:$AJ$38))</f>
        <v>0</v>
      </c>
      <c r="J494" s="116" t="str">
        <f>IF(I494=0,"",I494)</f>
        <v/>
      </c>
      <c r="K494" s="93" t="str">
        <f>IF(I494=MIN($J$453:$J$502),1,"")</f>
        <v/>
      </c>
    </row>
    <row r="495" spans="1:11" hidden="1">
      <c r="A495" s="87">
        <v>10</v>
      </c>
      <c r="B495" s="88">
        <f>LOOKUP(A495,Seznamy!$A$3:$A$38,Seznamy!$B$3:$B$38)</f>
        <v>164015</v>
      </c>
      <c r="C495" s="89" t="str">
        <f>LOOKUP(A495,Seznamy!$A$3:$A$38,Seznamy!$C$3:$C$38)</f>
        <v>Polička</v>
      </c>
      <c r="D495" s="90">
        <f>LOOKUP(A495,Seznamy!$A$3:$A$38,Seznamy!$F$3:$F$38)</f>
        <v>5776</v>
      </c>
      <c r="E495" s="90">
        <f>LOOKUP(A495,Seznamy!$A$3:$A$38,Seznamy!$G$3:$G$38)</f>
        <v>159390</v>
      </c>
      <c r="F495" s="91">
        <f>LOOKUP(A495,Seznamy!$A$3:$A$38,Seznamy!$J$3:$J$38)</f>
        <v>60</v>
      </c>
      <c r="G495" s="91">
        <v>43</v>
      </c>
      <c r="H495" s="89">
        <f>LOOKUP(G495,Komplexní!$A$40:$A$82,Komplexní!$B$40:$B$82)</f>
        <v>0</v>
      </c>
      <c r="I495" s="92">
        <f t="array" ref="I495">SUM(IF((Komplexní!$A$3:$A$38=A495)*(Komplexní!$D$1:$AJ$1=G495),Komplexní!$D$3:$AJ$38))</f>
        <v>0</v>
      </c>
      <c r="J495" s="116" t="str">
        <f>IF(I495=0,"",I495)</f>
        <v/>
      </c>
      <c r="K495" s="93" t="str">
        <f>IF(I495=MIN($J$453:$J$502),1,"")</f>
        <v/>
      </c>
    </row>
    <row r="496" spans="1:11" hidden="1">
      <c r="A496" s="87">
        <v>10</v>
      </c>
      <c r="B496" s="88">
        <f>LOOKUP(A496,Seznamy!$A$3:$A$38,Seznamy!$B$3:$B$38)</f>
        <v>164015</v>
      </c>
      <c r="C496" s="89" t="str">
        <f>LOOKUP(A496,Seznamy!$A$3:$A$38,Seznamy!$C$3:$C$38)</f>
        <v>Polička</v>
      </c>
      <c r="D496" s="90">
        <f>LOOKUP(A496,Seznamy!$A$3:$A$38,Seznamy!$F$3:$F$38)</f>
        <v>5776</v>
      </c>
      <c r="E496" s="90">
        <f>LOOKUP(A496,Seznamy!$A$3:$A$38,Seznamy!$G$3:$G$38)</f>
        <v>159390</v>
      </c>
      <c r="F496" s="91">
        <f>LOOKUP(A496,Seznamy!$A$3:$A$38,Seznamy!$J$3:$J$38)</f>
        <v>60</v>
      </c>
      <c r="G496" s="91">
        <v>44</v>
      </c>
      <c r="H496" s="89">
        <f>LOOKUP(G496,Komplexní!$A$40:$A$82,Komplexní!$B$40:$B$82)</f>
        <v>0</v>
      </c>
      <c r="I496" s="92">
        <f t="array" ref="I496">SUM(IF((Komplexní!$A$3:$A$38=A496)*(Komplexní!$D$1:$AJ$1=G496),Komplexní!$D$3:$AJ$38))</f>
        <v>0</v>
      </c>
      <c r="J496" s="116" t="str">
        <f>IF(I496=0,"",I496)</f>
        <v/>
      </c>
      <c r="K496" s="93" t="str">
        <f>IF(I496=MIN($J$453:$J$502),1,"")</f>
        <v/>
      </c>
    </row>
    <row r="497" spans="1:11" hidden="1">
      <c r="A497" s="87">
        <v>10</v>
      </c>
      <c r="B497" s="88">
        <f>LOOKUP(A497,Seznamy!$A$3:$A$38,Seznamy!$B$3:$B$38)</f>
        <v>164015</v>
      </c>
      <c r="C497" s="89" t="str">
        <f>LOOKUP(A497,Seznamy!$A$3:$A$38,Seznamy!$C$3:$C$38)</f>
        <v>Polička</v>
      </c>
      <c r="D497" s="90">
        <f>LOOKUP(A497,Seznamy!$A$3:$A$38,Seznamy!$F$3:$F$38)</f>
        <v>5776</v>
      </c>
      <c r="E497" s="90">
        <f>LOOKUP(A497,Seznamy!$A$3:$A$38,Seznamy!$G$3:$G$38)</f>
        <v>159390</v>
      </c>
      <c r="F497" s="91">
        <f>LOOKUP(A497,Seznamy!$A$3:$A$38,Seznamy!$J$3:$J$38)</f>
        <v>60</v>
      </c>
      <c r="G497" s="91">
        <v>45</v>
      </c>
      <c r="H497" s="89">
        <f>LOOKUP(G497,Komplexní!$A$40:$A$82,Komplexní!$B$40:$B$82)</f>
        <v>0</v>
      </c>
      <c r="I497" s="92">
        <f t="array" ref="I497">SUM(IF((Komplexní!$A$3:$A$38=A497)*(Komplexní!$D$1:$AJ$1=G497),Komplexní!$D$3:$AJ$38))</f>
        <v>0</v>
      </c>
      <c r="J497" s="116" t="str">
        <f>IF(I497=0,"",I497)</f>
        <v/>
      </c>
      <c r="K497" s="93" t="str">
        <f>IF(I497=MIN($J$453:$J$502),1,"")</f>
        <v/>
      </c>
    </row>
    <row r="498" spans="1:11" hidden="1">
      <c r="A498" s="87">
        <v>10</v>
      </c>
      <c r="B498" s="88">
        <f>LOOKUP(A498,Seznamy!$A$3:$A$38,Seznamy!$B$3:$B$38)</f>
        <v>164015</v>
      </c>
      <c r="C498" s="89" t="str">
        <f>LOOKUP(A498,Seznamy!$A$3:$A$38,Seznamy!$C$3:$C$38)</f>
        <v>Polička</v>
      </c>
      <c r="D498" s="90">
        <f>LOOKUP(A498,Seznamy!$A$3:$A$38,Seznamy!$F$3:$F$38)</f>
        <v>5776</v>
      </c>
      <c r="E498" s="90">
        <f>LOOKUP(A498,Seznamy!$A$3:$A$38,Seznamy!$G$3:$G$38)</f>
        <v>159390</v>
      </c>
      <c r="F498" s="91">
        <f>LOOKUP(A498,Seznamy!$A$3:$A$38,Seznamy!$J$3:$J$38)</f>
        <v>60</v>
      </c>
      <c r="G498" s="91">
        <v>46</v>
      </c>
      <c r="H498" s="89">
        <f>LOOKUP(G498,Komplexní!$A$40:$A$82,Komplexní!$B$40:$B$82)</f>
        <v>0</v>
      </c>
      <c r="I498" s="92">
        <f t="array" ref="I498">SUM(IF((Komplexní!$A$3:$A$38=A498)*(Komplexní!$D$1:$AJ$1=G498),Komplexní!$D$3:$AJ$38))</f>
        <v>0</v>
      </c>
      <c r="J498" s="116" t="str">
        <f>IF(I498=0,"",I498)</f>
        <v/>
      </c>
      <c r="K498" s="93" t="str">
        <f>IF(I498=MIN($J$453:$J$502),1,"")</f>
        <v/>
      </c>
    </row>
    <row r="499" spans="1:11" hidden="1">
      <c r="A499" s="87">
        <v>10</v>
      </c>
      <c r="B499" s="88">
        <f>LOOKUP(A499,Seznamy!$A$3:$A$38,Seznamy!$B$3:$B$38)</f>
        <v>164015</v>
      </c>
      <c r="C499" s="89" t="str">
        <f>LOOKUP(A499,Seznamy!$A$3:$A$38,Seznamy!$C$3:$C$38)</f>
        <v>Polička</v>
      </c>
      <c r="D499" s="90">
        <f>LOOKUP(A499,Seznamy!$A$3:$A$38,Seznamy!$F$3:$F$38)</f>
        <v>5776</v>
      </c>
      <c r="E499" s="90">
        <f>LOOKUP(A499,Seznamy!$A$3:$A$38,Seznamy!$G$3:$G$38)</f>
        <v>159390</v>
      </c>
      <c r="F499" s="91">
        <f>LOOKUP(A499,Seznamy!$A$3:$A$38,Seznamy!$J$3:$J$38)</f>
        <v>60</v>
      </c>
      <c r="G499" s="91">
        <v>47</v>
      </c>
      <c r="H499" s="89">
        <f>LOOKUP(G499,Komplexní!$A$40:$A$82,Komplexní!$B$40:$B$82)</f>
        <v>0</v>
      </c>
      <c r="I499" s="92">
        <f t="array" ref="I499">SUM(IF((Komplexní!$A$3:$A$38=A499)*(Komplexní!$D$1:$AJ$1=G499),Komplexní!$D$3:$AJ$38))</f>
        <v>0</v>
      </c>
      <c r="J499" s="116" t="str">
        <f>IF(I499=0,"",I499)</f>
        <v/>
      </c>
      <c r="K499" s="93" t="str">
        <f>IF(I499=MIN($J$453:$J$502),1,"")</f>
        <v/>
      </c>
    </row>
    <row r="500" spans="1:11" hidden="1">
      <c r="A500" s="87">
        <v>10</v>
      </c>
      <c r="B500" s="88">
        <f>LOOKUP(A500,Seznamy!$A$3:$A$38,Seznamy!$B$3:$B$38)</f>
        <v>164015</v>
      </c>
      <c r="C500" s="89" t="str">
        <f>LOOKUP(A500,Seznamy!$A$3:$A$38,Seznamy!$C$3:$C$38)</f>
        <v>Polička</v>
      </c>
      <c r="D500" s="90">
        <f>LOOKUP(A500,Seznamy!$A$3:$A$38,Seznamy!$F$3:$F$38)</f>
        <v>5776</v>
      </c>
      <c r="E500" s="90">
        <f>LOOKUP(A500,Seznamy!$A$3:$A$38,Seznamy!$G$3:$G$38)</f>
        <v>159390</v>
      </c>
      <c r="F500" s="91">
        <f>LOOKUP(A500,Seznamy!$A$3:$A$38,Seznamy!$J$3:$J$38)</f>
        <v>60</v>
      </c>
      <c r="G500" s="91">
        <v>48</v>
      </c>
      <c r="H500" s="89">
        <f>LOOKUP(G500,Komplexní!$A$40:$A$82,Komplexní!$B$40:$B$82)</f>
        <v>0</v>
      </c>
      <c r="I500" s="92">
        <f t="array" ref="I500">SUM(IF((Komplexní!$A$3:$A$38=A500)*(Komplexní!$D$1:$AJ$1=G500),Komplexní!$D$3:$AJ$38))</f>
        <v>0</v>
      </c>
      <c r="J500" s="116" t="str">
        <f>IF(I500=0,"",I500)</f>
        <v/>
      </c>
      <c r="K500" s="93" t="str">
        <f>IF(I500=MIN($J$453:$J$502),1,"")</f>
        <v/>
      </c>
    </row>
    <row r="501" spans="1:11" hidden="1">
      <c r="A501" s="87">
        <v>10</v>
      </c>
      <c r="B501" s="88">
        <f>LOOKUP(A501,Seznamy!$A$3:$A$38,Seznamy!$B$3:$B$38)</f>
        <v>164015</v>
      </c>
      <c r="C501" s="89" t="str">
        <f>LOOKUP(A501,Seznamy!$A$3:$A$38,Seznamy!$C$3:$C$38)</f>
        <v>Polička</v>
      </c>
      <c r="D501" s="90">
        <f>LOOKUP(A501,Seznamy!$A$3:$A$38,Seznamy!$F$3:$F$38)</f>
        <v>5776</v>
      </c>
      <c r="E501" s="90">
        <f>LOOKUP(A501,Seznamy!$A$3:$A$38,Seznamy!$G$3:$G$38)</f>
        <v>159390</v>
      </c>
      <c r="F501" s="91">
        <f>LOOKUP(A501,Seznamy!$A$3:$A$38,Seznamy!$J$3:$J$38)</f>
        <v>60</v>
      </c>
      <c r="G501" s="91">
        <v>49</v>
      </c>
      <c r="H501" s="89">
        <f>LOOKUP(G501,Komplexní!$A$40:$A$82,Komplexní!$B$40:$B$82)</f>
        <v>0</v>
      </c>
      <c r="I501" s="92">
        <f t="array" ref="I501">SUM(IF((Komplexní!$A$3:$A$38=A501)*(Komplexní!$D$1:$AJ$1=G501),Komplexní!$D$3:$AJ$38))</f>
        <v>0</v>
      </c>
      <c r="J501" s="116" t="str">
        <f>IF(I501=0,"",I501)</f>
        <v/>
      </c>
      <c r="K501" s="93" t="str">
        <f>IF(I501=MIN($J$453:$J$502),1,"")</f>
        <v/>
      </c>
    </row>
    <row r="502" spans="1:11" hidden="1">
      <c r="A502" s="87">
        <v>10</v>
      </c>
      <c r="B502" s="88">
        <f>LOOKUP(A502,Seznamy!$A$3:$A$38,Seznamy!$B$3:$B$38)</f>
        <v>164015</v>
      </c>
      <c r="C502" s="89" t="str">
        <f>LOOKUP(A502,Seznamy!$A$3:$A$38,Seznamy!$C$3:$C$38)</f>
        <v>Polička</v>
      </c>
      <c r="D502" s="90">
        <f>LOOKUP(A502,Seznamy!$A$3:$A$38,Seznamy!$F$3:$F$38)</f>
        <v>5776</v>
      </c>
      <c r="E502" s="90">
        <f>LOOKUP(A502,Seznamy!$A$3:$A$38,Seznamy!$G$3:$G$38)</f>
        <v>159390</v>
      </c>
      <c r="F502" s="91">
        <f>LOOKUP(A502,Seznamy!$A$3:$A$38,Seznamy!$J$3:$J$38)</f>
        <v>60</v>
      </c>
      <c r="G502" s="91">
        <v>50</v>
      </c>
      <c r="H502" s="89">
        <f>LOOKUP(G502,Komplexní!$A$40:$A$82,Komplexní!$B$40:$B$82)</f>
        <v>0</v>
      </c>
      <c r="I502" s="92">
        <f t="array" ref="I502">SUM(IF((Komplexní!$A$3:$A$38=A502)*(Komplexní!$D$1:$AJ$1=G502),Komplexní!$D$3:$AJ$38))</f>
        <v>0</v>
      </c>
      <c r="J502" s="116" t="str">
        <f>IF(I502=0,"",I502)</f>
        <v/>
      </c>
      <c r="K502" s="93" t="str">
        <f>IF(I502=MIN($J$453:$J$502),1,"")</f>
        <v/>
      </c>
    </row>
    <row r="503" spans="1:11" hidden="1">
      <c r="A503" s="53">
        <v>11</v>
      </c>
      <c r="B503" s="54">
        <f>LOOKUP(A503,Seznamy!$A$3:$A$38,Seznamy!$B$3:$B$38)</f>
        <v>170006</v>
      </c>
      <c r="C503" s="55" t="str">
        <f>LOOKUP(A503,Seznamy!$A$3:$A$38,Seznamy!$C$3:$C$38)</f>
        <v>Hořice</v>
      </c>
      <c r="D503" s="56">
        <f>LOOKUP(A503,Seznamy!$A$3:$A$38,Seznamy!$F$3:$F$38)</f>
        <v>11330</v>
      </c>
      <c r="E503" s="56">
        <f>LOOKUP(A503,Seznamy!$A$3:$A$38,Seznamy!$G$3:$G$38)</f>
        <v>243414</v>
      </c>
      <c r="F503" s="57">
        <f>LOOKUP(A503,Seznamy!$A$3:$A$38,Seznamy!$J$3:$J$38)</f>
        <v>60</v>
      </c>
      <c r="G503" s="57">
        <v>27</v>
      </c>
      <c r="H503" s="55">
        <f>LOOKUP(G503,Komplexní!$A$40:$A$82,Komplexní!$B$40:$B$82)</f>
        <v>0</v>
      </c>
      <c r="I503" s="58">
        <f t="array" ref="I503">SUM(IF((Komplexní!$A$3:$A$38=A503)*(Komplexní!$D$1:$AJ$1=G503),Komplexní!$D$3:$AJ$38))</f>
        <v>0</v>
      </c>
      <c r="J503" s="115" t="str">
        <f>IF(I503=0,"",I503)</f>
        <v/>
      </c>
      <c r="K503" s="59" t="str">
        <f>IF(I503=MIN($J$503:$J$552),1,"")</f>
        <v/>
      </c>
    </row>
    <row r="504" spans="1:11">
      <c r="A504" s="53">
        <v>11</v>
      </c>
      <c r="B504" s="54">
        <f>LOOKUP(A504,Seznamy!$A$3:$A$38,Seznamy!$B$3:$B$38)</f>
        <v>170006</v>
      </c>
      <c r="C504" s="55" t="str">
        <f>LOOKUP(A504,Seznamy!$A$3:$A$38,Seznamy!$C$3:$C$38)</f>
        <v>Hořice</v>
      </c>
      <c r="D504" s="56">
        <f>LOOKUP(A504,Seznamy!$A$3:$A$38,Seznamy!$F$3:$F$38)</f>
        <v>11330</v>
      </c>
      <c r="E504" s="56">
        <f>LOOKUP(A504,Seznamy!$A$3:$A$38,Seznamy!$G$3:$G$38)</f>
        <v>243414</v>
      </c>
      <c r="F504" s="57">
        <f>LOOKUP(A504,Seznamy!$A$3:$A$38,Seznamy!$J$3:$J$38)</f>
        <v>60</v>
      </c>
      <c r="G504" s="57">
        <v>22</v>
      </c>
      <c r="H504" s="55" t="str">
        <f>LOOKUP(G504,Komplexní!$A$40:$A$82,Komplexní!$B$40:$B$82)</f>
        <v>Lesní společnost Ledeč nad Sázavou, a.s.</v>
      </c>
      <c r="I504" s="58">
        <f t="array" ref="I504">SUM(IF((Komplexní!$A$3:$A$38=A504)*(Komplexní!$D$1:$AJ$1=G504),Komplexní!$D$3:$AJ$38))</f>
        <v>-103438230</v>
      </c>
      <c r="J504" s="115">
        <f>IF(I504=0,"",I504)</f>
        <v>-103438230</v>
      </c>
      <c r="K504" s="59">
        <f>IF(I504=MIN($J$503:$J$552),1,"")</f>
        <v>1</v>
      </c>
    </row>
    <row r="505" spans="1:11">
      <c r="A505" s="53">
        <v>11</v>
      </c>
      <c r="B505" s="54">
        <f>LOOKUP(A505,Seznamy!$A$3:$A$38,Seznamy!$B$3:$B$38)</f>
        <v>170006</v>
      </c>
      <c r="C505" s="55" t="str">
        <f>LOOKUP(A505,Seznamy!$A$3:$A$38,Seznamy!$C$3:$C$38)</f>
        <v>Hořice</v>
      </c>
      <c r="D505" s="56">
        <f>LOOKUP(A505,Seznamy!$A$3:$A$38,Seznamy!$F$3:$F$38)</f>
        <v>11330</v>
      </c>
      <c r="E505" s="56">
        <f>LOOKUP(A505,Seznamy!$A$3:$A$38,Seznamy!$G$3:$G$38)</f>
        <v>243414</v>
      </c>
      <c r="F505" s="57">
        <f>LOOKUP(A505,Seznamy!$A$3:$A$38,Seznamy!$J$3:$J$38)</f>
        <v>60</v>
      </c>
      <c r="G505" s="57">
        <v>10</v>
      </c>
      <c r="H505" s="55" t="str">
        <f>LOOKUP(G505,Komplexní!$A$40:$A$82,Komplexní!$B$40:$B$82)</f>
        <v>Stora Enso Wood Products Ždírec s.r.o.</v>
      </c>
      <c r="I505" s="58">
        <f t="array" ref="I505">SUM(IF((Komplexní!$A$3:$A$38=A505)*(Komplexní!$D$1:$AJ$1=G505),Komplexní!$D$3:$AJ$38))</f>
        <v>-100809194</v>
      </c>
      <c r="J505" s="115">
        <f>IF(I505=0,"",I505)</f>
        <v>-100809194</v>
      </c>
      <c r="K505" s="59" t="str">
        <f>IF(I505=MIN($J$503:$J$552),1,"")</f>
        <v/>
      </c>
    </row>
    <row r="506" spans="1:11">
      <c r="A506" s="53">
        <v>11</v>
      </c>
      <c r="B506" s="54">
        <f>LOOKUP(A506,Seznamy!$A$3:$A$38,Seznamy!$B$3:$B$38)</f>
        <v>170006</v>
      </c>
      <c r="C506" s="55" t="str">
        <f>LOOKUP(A506,Seznamy!$A$3:$A$38,Seznamy!$C$3:$C$38)</f>
        <v>Hořice</v>
      </c>
      <c r="D506" s="56">
        <f>LOOKUP(A506,Seznamy!$A$3:$A$38,Seznamy!$F$3:$F$38)</f>
        <v>11330</v>
      </c>
      <c r="E506" s="56">
        <f>LOOKUP(A506,Seznamy!$A$3:$A$38,Seznamy!$G$3:$G$38)</f>
        <v>243414</v>
      </c>
      <c r="F506" s="57">
        <f>LOOKUP(A506,Seznamy!$A$3:$A$38,Seznamy!$J$3:$J$38)</f>
        <v>60</v>
      </c>
      <c r="G506" s="57">
        <v>26</v>
      </c>
      <c r="H506" s="55" t="str">
        <f>LOOKUP(G506,Komplexní!$A$40:$A$82,Komplexní!$B$40:$B$82)</f>
        <v>DEBLICE - lesy s.r.o.</v>
      </c>
      <c r="I506" s="58">
        <f t="array" ref="I506">SUM(IF((Komplexní!$A$3:$A$38=A506)*(Komplexní!$D$1:$AJ$1=G506),Komplexní!$D$3:$AJ$38))</f>
        <v>-99939635</v>
      </c>
      <c r="J506" s="115">
        <f>IF(I506=0,"",I506)</f>
        <v>-99939635</v>
      </c>
      <c r="K506" s="59" t="str">
        <f>IF(I506=MIN($J$503:$J$552),1,"")</f>
        <v/>
      </c>
    </row>
    <row r="507" spans="1:11" hidden="1">
      <c r="A507" s="53">
        <v>11</v>
      </c>
      <c r="B507" s="54">
        <f>LOOKUP(A507,Seznamy!$A$3:$A$38,Seznamy!$B$3:$B$38)</f>
        <v>170006</v>
      </c>
      <c r="C507" s="55" t="str">
        <f>LOOKUP(A507,Seznamy!$A$3:$A$38,Seznamy!$C$3:$C$38)</f>
        <v>Hořice</v>
      </c>
      <c r="D507" s="56">
        <f>LOOKUP(A507,Seznamy!$A$3:$A$38,Seznamy!$F$3:$F$38)</f>
        <v>11330</v>
      </c>
      <c r="E507" s="56">
        <f>LOOKUP(A507,Seznamy!$A$3:$A$38,Seznamy!$G$3:$G$38)</f>
        <v>243414</v>
      </c>
      <c r="F507" s="57">
        <f>LOOKUP(A507,Seznamy!$A$3:$A$38,Seznamy!$J$3:$J$38)</f>
        <v>60</v>
      </c>
      <c r="G507" s="57">
        <v>1</v>
      </c>
      <c r="H507" s="55" t="str">
        <f>LOOKUP(G507,Komplexní!$A$40:$A$82,Komplexní!$B$40:$B$82)</f>
        <v>KAISER s.r.o.</v>
      </c>
      <c r="I507" s="58">
        <f t="array" ref="I507">SUM(IF((Komplexní!$A$3:$A$38=A507)*(Komplexní!$D$1:$AJ$1=G507),Komplexní!$D$3:$AJ$38))</f>
        <v>0</v>
      </c>
      <c r="J507" s="115" t="str">
        <f>IF(I507=0,"",I507)</f>
        <v/>
      </c>
      <c r="K507" s="59" t="str">
        <f>IF(I507=MIN($J$503:$J$552),1,"")</f>
        <v/>
      </c>
    </row>
    <row r="508" spans="1:11" hidden="1">
      <c r="A508" s="53">
        <v>11</v>
      </c>
      <c r="B508" s="54">
        <f>LOOKUP(A508,Seznamy!$A$3:$A$38,Seznamy!$B$3:$B$38)</f>
        <v>170006</v>
      </c>
      <c r="C508" s="55" t="str">
        <f>LOOKUP(A508,Seznamy!$A$3:$A$38,Seznamy!$C$3:$C$38)</f>
        <v>Hořice</v>
      </c>
      <c r="D508" s="56">
        <f>LOOKUP(A508,Seznamy!$A$3:$A$38,Seznamy!$F$3:$F$38)</f>
        <v>11330</v>
      </c>
      <c r="E508" s="56">
        <f>LOOKUP(A508,Seznamy!$A$3:$A$38,Seznamy!$G$3:$G$38)</f>
        <v>243414</v>
      </c>
      <c r="F508" s="57">
        <f>LOOKUP(A508,Seznamy!$A$3:$A$38,Seznamy!$J$3:$J$38)</f>
        <v>60</v>
      </c>
      <c r="G508" s="57">
        <v>2</v>
      </c>
      <c r="H508" s="55" t="str">
        <f>LOOKUP(G508,Komplexní!$A$40:$A$82,Komplexní!$B$40:$B$82)</f>
        <v>Lesní společnost Přimda, a.s.</v>
      </c>
      <c r="I508" s="58">
        <f t="array" ref="I508">SUM(IF((Komplexní!$A$3:$A$38=A508)*(Komplexní!$D$1:$AJ$1=G508),Komplexní!$D$3:$AJ$38))</f>
        <v>0</v>
      </c>
      <c r="J508" s="115" t="str">
        <f>IF(I508=0,"",I508)</f>
        <v/>
      </c>
      <c r="K508" s="59" t="str">
        <f>IF(I508=MIN($J$503:$J$552),1,"")</f>
        <v/>
      </c>
    </row>
    <row r="509" spans="1:11" hidden="1">
      <c r="A509" s="53">
        <v>11</v>
      </c>
      <c r="B509" s="54">
        <f>LOOKUP(A509,Seznamy!$A$3:$A$38,Seznamy!$B$3:$B$38)</f>
        <v>170006</v>
      </c>
      <c r="C509" s="55" t="str">
        <f>LOOKUP(A509,Seznamy!$A$3:$A$38,Seznamy!$C$3:$C$38)</f>
        <v>Hořice</v>
      </c>
      <c r="D509" s="56">
        <f>LOOKUP(A509,Seznamy!$A$3:$A$38,Seznamy!$F$3:$F$38)</f>
        <v>11330</v>
      </c>
      <c r="E509" s="56">
        <f>LOOKUP(A509,Seznamy!$A$3:$A$38,Seznamy!$G$3:$G$38)</f>
        <v>243414</v>
      </c>
      <c r="F509" s="57">
        <f>LOOKUP(A509,Seznamy!$A$3:$A$38,Seznamy!$J$3:$J$38)</f>
        <v>60</v>
      </c>
      <c r="G509" s="57">
        <v>3</v>
      </c>
      <c r="H509" s="55" t="str">
        <f>LOOKUP(G509,Komplexní!$A$40:$A$82,Komplexní!$B$40:$B$82)</f>
        <v>ACLESIA, spol. s r.o.</v>
      </c>
      <c r="I509" s="58">
        <f t="array" ref="I509">SUM(IF((Komplexní!$A$3:$A$38=A509)*(Komplexní!$D$1:$AJ$1=G509),Komplexní!$D$3:$AJ$38))</f>
        <v>0</v>
      </c>
      <c r="J509" s="115" t="str">
        <f>IF(I509=0,"",I509)</f>
        <v/>
      </c>
      <c r="K509" s="59" t="str">
        <f>IF(I509=MIN($J$503:$J$552),1,"")</f>
        <v/>
      </c>
    </row>
    <row r="510" spans="1:11" hidden="1">
      <c r="A510" s="53">
        <v>11</v>
      </c>
      <c r="B510" s="54">
        <f>LOOKUP(A510,Seznamy!$A$3:$A$38,Seznamy!$B$3:$B$38)</f>
        <v>170006</v>
      </c>
      <c r="C510" s="55" t="str">
        <f>LOOKUP(A510,Seznamy!$A$3:$A$38,Seznamy!$C$3:$C$38)</f>
        <v>Hořice</v>
      </c>
      <c r="D510" s="56">
        <f>LOOKUP(A510,Seznamy!$A$3:$A$38,Seznamy!$F$3:$F$38)</f>
        <v>11330</v>
      </c>
      <c r="E510" s="56">
        <f>LOOKUP(A510,Seznamy!$A$3:$A$38,Seznamy!$G$3:$G$38)</f>
        <v>243414</v>
      </c>
      <c r="F510" s="57">
        <f>LOOKUP(A510,Seznamy!$A$3:$A$38,Seznamy!$J$3:$J$38)</f>
        <v>60</v>
      </c>
      <c r="G510" s="57">
        <v>4</v>
      </c>
      <c r="H510" s="55" t="str">
        <f>LOOKUP(G510,Komplexní!$A$40:$A$82,Komplexní!$B$40:$B$82)</f>
        <v>LST a.s.</v>
      </c>
      <c r="I510" s="58">
        <f t="array" ref="I510">SUM(IF((Komplexní!$A$3:$A$38=A510)*(Komplexní!$D$1:$AJ$1=G510),Komplexní!$D$3:$AJ$38))</f>
        <v>0</v>
      </c>
      <c r="J510" s="115" t="str">
        <f>IF(I510=0,"",I510)</f>
        <v/>
      </c>
      <c r="K510" s="59" t="str">
        <f>IF(I510=MIN($J$503:$J$552),1,"")</f>
        <v/>
      </c>
    </row>
    <row r="511" spans="1:11" hidden="1">
      <c r="A511" s="53">
        <v>11</v>
      </c>
      <c r="B511" s="54">
        <f>LOOKUP(A511,Seznamy!$A$3:$A$38,Seznamy!$B$3:$B$38)</f>
        <v>170006</v>
      </c>
      <c r="C511" s="55" t="str">
        <f>LOOKUP(A511,Seznamy!$A$3:$A$38,Seznamy!$C$3:$C$38)</f>
        <v>Hořice</v>
      </c>
      <c r="D511" s="56">
        <f>LOOKUP(A511,Seznamy!$A$3:$A$38,Seznamy!$F$3:$F$38)</f>
        <v>11330</v>
      </c>
      <c r="E511" s="56">
        <f>LOOKUP(A511,Seznamy!$A$3:$A$38,Seznamy!$G$3:$G$38)</f>
        <v>243414</v>
      </c>
      <c r="F511" s="57">
        <f>LOOKUP(A511,Seznamy!$A$3:$A$38,Seznamy!$J$3:$J$38)</f>
        <v>60</v>
      </c>
      <c r="G511" s="57">
        <v>5</v>
      </c>
      <c r="H511" s="55" t="str">
        <f>LOOKUP(G511,Komplexní!$A$40:$A$82,Komplexní!$B$40:$B$82)</f>
        <v>T.E.P. HOLZ, s.r.o.</v>
      </c>
      <c r="I511" s="58">
        <f t="array" ref="I511">SUM(IF((Komplexní!$A$3:$A$38=A511)*(Komplexní!$D$1:$AJ$1=G511),Komplexní!$D$3:$AJ$38))</f>
        <v>0</v>
      </c>
      <c r="J511" s="115" t="str">
        <f>IF(I511=0,"",I511)</f>
        <v/>
      </c>
      <c r="K511" s="59" t="str">
        <f>IF(I511=MIN($J$503:$J$552),1,"")</f>
        <v/>
      </c>
    </row>
    <row r="512" spans="1:11" hidden="1">
      <c r="A512" s="53">
        <v>11</v>
      </c>
      <c r="B512" s="54">
        <f>LOOKUP(A512,Seznamy!$A$3:$A$38,Seznamy!$B$3:$B$38)</f>
        <v>170006</v>
      </c>
      <c r="C512" s="55" t="str">
        <f>LOOKUP(A512,Seznamy!$A$3:$A$38,Seznamy!$C$3:$C$38)</f>
        <v>Hořice</v>
      </c>
      <c r="D512" s="56">
        <f>LOOKUP(A512,Seznamy!$A$3:$A$38,Seznamy!$F$3:$F$38)</f>
        <v>11330</v>
      </c>
      <c r="E512" s="56">
        <f>LOOKUP(A512,Seznamy!$A$3:$A$38,Seznamy!$G$3:$G$38)</f>
        <v>243414</v>
      </c>
      <c r="F512" s="57">
        <f>LOOKUP(A512,Seznamy!$A$3:$A$38,Seznamy!$J$3:$J$38)</f>
        <v>60</v>
      </c>
      <c r="G512" s="57">
        <v>6</v>
      </c>
      <c r="H512" s="55" t="str">
        <f>LOOKUP(G512,Komplexní!$A$40:$A$82,Komplexní!$B$40:$B$82)</f>
        <v>Petra spol. s r.o.</v>
      </c>
      <c r="I512" s="58">
        <f t="array" ref="I512">SUM(IF((Komplexní!$A$3:$A$38=A512)*(Komplexní!$D$1:$AJ$1=G512),Komplexní!$D$3:$AJ$38))</f>
        <v>0</v>
      </c>
      <c r="J512" s="115" t="str">
        <f>IF(I512=0,"",I512)</f>
        <v/>
      </c>
      <c r="K512" s="59" t="str">
        <f>IF(I512=MIN($J$503:$J$552),1,"")</f>
        <v/>
      </c>
    </row>
    <row r="513" spans="1:11" hidden="1">
      <c r="A513" s="53">
        <v>11</v>
      </c>
      <c r="B513" s="54">
        <f>LOOKUP(A513,Seznamy!$A$3:$A$38,Seznamy!$B$3:$B$38)</f>
        <v>170006</v>
      </c>
      <c r="C513" s="55" t="str">
        <f>LOOKUP(A513,Seznamy!$A$3:$A$38,Seznamy!$C$3:$C$38)</f>
        <v>Hořice</v>
      </c>
      <c r="D513" s="56">
        <f>LOOKUP(A513,Seznamy!$A$3:$A$38,Seznamy!$F$3:$F$38)</f>
        <v>11330</v>
      </c>
      <c r="E513" s="56">
        <f>LOOKUP(A513,Seznamy!$A$3:$A$38,Seznamy!$G$3:$G$38)</f>
        <v>243414</v>
      </c>
      <c r="F513" s="57">
        <f>LOOKUP(A513,Seznamy!$A$3:$A$38,Seznamy!$J$3:$J$38)</f>
        <v>60</v>
      </c>
      <c r="G513" s="57">
        <v>7</v>
      </c>
      <c r="H513" s="55" t="str">
        <f>LOOKUP(G513,Komplexní!$A$40:$A$82,Komplexní!$B$40:$B$82)</f>
        <v>Sušická lesní a obchodní s.r.o.</v>
      </c>
      <c r="I513" s="58">
        <f t="array" ref="I513">SUM(IF((Komplexní!$A$3:$A$38=A513)*(Komplexní!$D$1:$AJ$1=G513),Komplexní!$D$3:$AJ$38))</f>
        <v>0</v>
      </c>
      <c r="J513" s="115" t="str">
        <f>IF(I513=0,"",I513)</f>
        <v/>
      </c>
      <c r="K513" s="59" t="str">
        <f>IF(I513=MIN($J$503:$J$552),1,"")</f>
        <v/>
      </c>
    </row>
    <row r="514" spans="1:11" hidden="1">
      <c r="A514" s="53">
        <v>11</v>
      </c>
      <c r="B514" s="54">
        <f>LOOKUP(A514,Seznamy!$A$3:$A$38,Seznamy!$B$3:$B$38)</f>
        <v>170006</v>
      </c>
      <c r="C514" s="55" t="str">
        <f>LOOKUP(A514,Seznamy!$A$3:$A$38,Seznamy!$C$3:$C$38)</f>
        <v>Hořice</v>
      </c>
      <c r="D514" s="56">
        <f>LOOKUP(A514,Seznamy!$A$3:$A$38,Seznamy!$F$3:$F$38)</f>
        <v>11330</v>
      </c>
      <c r="E514" s="56">
        <f>LOOKUP(A514,Seznamy!$A$3:$A$38,Seznamy!$G$3:$G$38)</f>
        <v>243414</v>
      </c>
      <c r="F514" s="57">
        <f>LOOKUP(A514,Seznamy!$A$3:$A$38,Seznamy!$J$3:$J$38)</f>
        <v>60</v>
      </c>
      <c r="G514" s="57">
        <v>8</v>
      </c>
      <c r="H514" s="55" t="str">
        <f>LOOKUP(G514,Komplexní!$A$40:$A$82,Komplexní!$B$40:$B$82)</f>
        <v>ARBOLES s.r.o.</v>
      </c>
      <c r="I514" s="58">
        <f t="array" ref="I514">SUM(IF((Komplexní!$A$3:$A$38=A514)*(Komplexní!$D$1:$AJ$1=G514),Komplexní!$D$3:$AJ$38))</f>
        <v>0</v>
      </c>
      <c r="J514" s="115" t="str">
        <f>IF(I514=0,"",I514)</f>
        <v/>
      </c>
      <c r="K514" s="59" t="str">
        <f>IF(I514=MIN($J$503:$J$552),1,"")</f>
        <v/>
      </c>
    </row>
    <row r="515" spans="1:11" hidden="1">
      <c r="A515" s="53">
        <v>11</v>
      </c>
      <c r="B515" s="54">
        <f>LOOKUP(A515,Seznamy!$A$3:$A$38,Seznamy!$B$3:$B$38)</f>
        <v>170006</v>
      </c>
      <c r="C515" s="55" t="str">
        <f>LOOKUP(A515,Seznamy!$A$3:$A$38,Seznamy!$C$3:$C$38)</f>
        <v>Hořice</v>
      </c>
      <c r="D515" s="56">
        <f>LOOKUP(A515,Seznamy!$A$3:$A$38,Seznamy!$F$3:$F$38)</f>
        <v>11330</v>
      </c>
      <c r="E515" s="56">
        <f>LOOKUP(A515,Seznamy!$A$3:$A$38,Seznamy!$G$3:$G$38)</f>
        <v>243414</v>
      </c>
      <c r="F515" s="57">
        <f>LOOKUP(A515,Seznamy!$A$3:$A$38,Seznamy!$J$3:$J$38)</f>
        <v>60</v>
      </c>
      <c r="G515" s="57">
        <v>9</v>
      </c>
      <c r="H515" s="55" t="str">
        <f>LOOKUP(G515,Komplexní!$A$40:$A$82,Komplexní!$B$40:$B$82)</f>
        <v>Stora Enso Wood Products Planá s.r.o.</v>
      </c>
      <c r="I515" s="58">
        <f t="array" ref="I515">SUM(IF((Komplexní!$A$3:$A$38=A515)*(Komplexní!$D$1:$AJ$1=G515),Komplexní!$D$3:$AJ$38))</f>
        <v>0</v>
      </c>
      <c r="J515" s="115" t="str">
        <f>IF(I515=0,"",I515)</f>
        <v/>
      </c>
      <c r="K515" s="59" t="str">
        <f>IF(I515=MIN($J$503:$J$552),1,"")</f>
        <v/>
      </c>
    </row>
    <row r="516" spans="1:11" hidden="1">
      <c r="A516" s="53">
        <v>11</v>
      </c>
      <c r="B516" s="54">
        <f>LOOKUP(A516,Seznamy!$A$3:$A$38,Seznamy!$B$3:$B$38)</f>
        <v>170006</v>
      </c>
      <c r="C516" s="55" t="str">
        <f>LOOKUP(A516,Seznamy!$A$3:$A$38,Seznamy!$C$3:$C$38)</f>
        <v>Hořice</v>
      </c>
      <c r="D516" s="56">
        <f>LOOKUP(A516,Seznamy!$A$3:$A$38,Seznamy!$F$3:$F$38)</f>
        <v>11330</v>
      </c>
      <c r="E516" s="56">
        <f>LOOKUP(A516,Seznamy!$A$3:$A$38,Seznamy!$G$3:$G$38)</f>
        <v>243414</v>
      </c>
      <c r="F516" s="57">
        <f>LOOKUP(A516,Seznamy!$A$3:$A$38,Seznamy!$J$3:$J$38)</f>
        <v>60</v>
      </c>
      <c r="G516" s="57">
        <v>12</v>
      </c>
      <c r="H516" s="55" t="str">
        <f>LOOKUP(G516,Komplexní!$A$40:$A$82,Komplexní!$B$40:$B$82)</f>
        <v>Jihozápadní dřevařská a.s.</v>
      </c>
      <c r="I516" s="58">
        <f t="array" ref="I516">SUM(IF((Komplexní!$A$3:$A$38=A516)*(Komplexní!$D$1:$AJ$1=G516),Komplexní!$D$3:$AJ$38))</f>
        <v>0</v>
      </c>
      <c r="J516" s="115" t="str">
        <f>IF(I516=0,"",I516)</f>
        <v/>
      </c>
      <c r="K516" s="59" t="str">
        <f>IF(I516=MIN($J$503:$J$552),1,"")</f>
        <v/>
      </c>
    </row>
    <row r="517" spans="1:11" hidden="1">
      <c r="A517" s="53">
        <v>11</v>
      </c>
      <c r="B517" s="54">
        <f>LOOKUP(A517,Seznamy!$A$3:$A$38,Seznamy!$B$3:$B$38)</f>
        <v>170006</v>
      </c>
      <c r="C517" s="55" t="str">
        <f>LOOKUP(A517,Seznamy!$A$3:$A$38,Seznamy!$C$3:$C$38)</f>
        <v>Hořice</v>
      </c>
      <c r="D517" s="56">
        <f>LOOKUP(A517,Seznamy!$A$3:$A$38,Seznamy!$F$3:$F$38)</f>
        <v>11330</v>
      </c>
      <c r="E517" s="56">
        <f>LOOKUP(A517,Seznamy!$A$3:$A$38,Seznamy!$G$3:$G$38)</f>
        <v>243414</v>
      </c>
      <c r="F517" s="57">
        <f>LOOKUP(A517,Seznamy!$A$3:$A$38,Seznamy!$J$3:$J$38)</f>
        <v>60</v>
      </c>
      <c r="G517" s="57">
        <v>13</v>
      </c>
      <c r="H517" s="55" t="str">
        <f>LOOKUP(G517,Komplexní!$A$40:$A$82,Komplexní!$B$40:$B$82)</f>
        <v>LDF Rožnov a.s.</v>
      </c>
      <c r="I517" s="58">
        <f t="array" ref="I517">SUM(IF((Komplexní!$A$3:$A$38=A517)*(Komplexní!$D$1:$AJ$1=G517),Komplexní!$D$3:$AJ$38))</f>
        <v>0</v>
      </c>
      <c r="J517" s="115" t="str">
        <f>IF(I517=0,"",I517)</f>
        <v/>
      </c>
      <c r="K517" s="59" t="str">
        <f>IF(I517=MIN($J$503:$J$552),1,"")</f>
        <v/>
      </c>
    </row>
    <row r="518" spans="1:11" hidden="1">
      <c r="A518" s="53">
        <v>11</v>
      </c>
      <c r="B518" s="54">
        <f>LOOKUP(A518,Seznamy!$A$3:$A$38,Seznamy!$B$3:$B$38)</f>
        <v>170006</v>
      </c>
      <c r="C518" s="55" t="str">
        <f>LOOKUP(A518,Seznamy!$A$3:$A$38,Seznamy!$C$3:$C$38)</f>
        <v>Hořice</v>
      </c>
      <c r="D518" s="56">
        <f>LOOKUP(A518,Seznamy!$A$3:$A$38,Seznamy!$F$3:$F$38)</f>
        <v>11330</v>
      </c>
      <c r="E518" s="56">
        <f>LOOKUP(A518,Seznamy!$A$3:$A$38,Seznamy!$G$3:$G$38)</f>
        <v>243414</v>
      </c>
      <c r="F518" s="57">
        <f>LOOKUP(A518,Seznamy!$A$3:$A$38,Seznamy!$J$3:$J$38)</f>
        <v>60</v>
      </c>
      <c r="G518" s="57">
        <v>14</v>
      </c>
      <c r="H518" s="55" t="str">
        <f>LOOKUP(G518,Komplexní!$A$40:$A$82,Komplexní!$B$40:$B$82)</f>
        <v>Kloboucká lesní s.r.o.</v>
      </c>
      <c r="I518" s="58">
        <f t="array" ref="I518">SUM(IF((Komplexní!$A$3:$A$38=A518)*(Komplexní!$D$1:$AJ$1=G518),Komplexní!$D$3:$AJ$38))</f>
        <v>0</v>
      </c>
      <c r="J518" s="115" t="str">
        <f>IF(I518=0,"",I518)</f>
        <v/>
      </c>
      <c r="K518" s="59" t="str">
        <f>IF(I518=MIN($J$503:$J$552),1,"")</f>
        <v/>
      </c>
    </row>
    <row r="519" spans="1:11" hidden="1">
      <c r="A519" s="53">
        <v>11</v>
      </c>
      <c r="B519" s="54">
        <f>LOOKUP(A519,Seznamy!$A$3:$A$38,Seznamy!$B$3:$B$38)</f>
        <v>170006</v>
      </c>
      <c r="C519" s="55" t="str">
        <f>LOOKUP(A519,Seznamy!$A$3:$A$38,Seznamy!$C$3:$C$38)</f>
        <v>Hořice</v>
      </c>
      <c r="D519" s="56">
        <f>LOOKUP(A519,Seznamy!$A$3:$A$38,Seznamy!$F$3:$F$38)</f>
        <v>11330</v>
      </c>
      <c r="E519" s="56">
        <f>LOOKUP(A519,Seznamy!$A$3:$A$38,Seznamy!$G$3:$G$38)</f>
        <v>243414</v>
      </c>
      <c r="F519" s="57">
        <f>LOOKUP(A519,Seznamy!$A$3:$A$38,Seznamy!$J$3:$J$38)</f>
        <v>60</v>
      </c>
      <c r="G519" s="57">
        <v>15</v>
      </c>
      <c r="H519" s="55" t="str">
        <f>LOOKUP(G519,Komplexní!$A$40:$A$82,Komplexní!$B$40:$B$82)</f>
        <v>Opavská lesní a.s.</v>
      </c>
      <c r="I519" s="58">
        <f t="array" ref="I519">SUM(IF((Komplexní!$A$3:$A$38=A519)*(Komplexní!$D$1:$AJ$1=G519),Komplexní!$D$3:$AJ$38))</f>
        <v>0</v>
      </c>
      <c r="J519" s="115" t="str">
        <f>IF(I519=0,"",I519)</f>
        <v/>
      </c>
      <c r="K519" s="59" t="str">
        <f>IF(I519=MIN($J$503:$J$552),1,"")</f>
        <v/>
      </c>
    </row>
    <row r="520" spans="1:11" hidden="1">
      <c r="A520" s="53">
        <v>11</v>
      </c>
      <c r="B520" s="54">
        <f>LOOKUP(A520,Seznamy!$A$3:$A$38,Seznamy!$B$3:$B$38)</f>
        <v>170006</v>
      </c>
      <c r="C520" s="55" t="str">
        <f>LOOKUP(A520,Seznamy!$A$3:$A$38,Seznamy!$C$3:$C$38)</f>
        <v>Hořice</v>
      </c>
      <c r="D520" s="56">
        <f>LOOKUP(A520,Seznamy!$A$3:$A$38,Seznamy!$F$3:$F$38)</f>
        <v>11330</v>
      </c>
      <c r="E520" s="56">
        <f>LOOKUP(A520,Seznamy!$A$3:$A$38,Seznamy!$G$3:$G$38)</f>
        <v>243414</v>
      </c>
      <c r="F520" s="57">
        <f>LOOKUP(A520,Seznamy!$A$3:$A$38,Seznamy!$J$3:$J$38)</f>
        <v>60</v>
      </c>
      <c r="G520" s="57">
        <v>16</v>
      </c>
      <c r="H520" s="55" t="str">
        <f>LOOKUP(G520,Komplexní!$A$40:$A$82,Komplexní!$B$40:$B$82)</f>
        <v>Lesostavby Frýdek-Místek a.s.</v>
      </c>
      <c r="I520" s="58">
        <f t="array" ref="I520">SUM(IF((Komplexní!$A$3:$A$38=A520)*(Komplexní!$D$1:$AJ$1=G520),Komplexní!$D$3:$AJ$38))</f>
        <v>0</v>
      </c>
      <c r="J520" s="115" t="str">
        <f>IF(I520=0,"",I520)</f>
        <v/>
      </c>
      <c r="K520" s="59" t="str">
        <f>IF(I520=MIN($J$503:$J$552),1,"")</f>
        <v/>
      </c>
    </row>
    <row r="521" spans="1:11" hidden="1">
      <c r="A521" s="53">
        <v>11</v>
      </c>
      <c r="B521" s="54">
        <f>LOOKUP(A521,Seznamy!$A$3:$A$38,Seznamy!$B$3:$B$38)</f>
        <v>170006</v>
      </c>
      <c r="C521" s="55" t="str">
        <f>LOOKUP(A521,Seznamy!$A$3:$A$38,Seznamy!$C$3:$C$38)</f>
        <v>Hořice</v>
      </c>
      <c r="D521" s="56">
        <f>LOOKUP(A521,Seznamy!$A$3:$A$38,Seznamy!$F$3:$F$38)</f>
        <v>11330</v>
      </c>
      <c r="E521" s="56">
        <f>LOOKUP(A521,Seznamy!$A$3:$A$38,Seznamy!$G$3:$G$38)</f>
        <v>243414</v>
      </c>
      <c r="F521" s="57">
        <f>LOOKUP(A521,Seznamy!$A$3:$A$38,Seznamy!$J$3:$J$38)</f>
        <v>60</v>
      </c>
      <c r="G521" s="57">
        <v>17</v>
      </c>
      <c r="H521" s="55" t="str">
        <f>LOOKUP(G521,Komplexní!$A$40:$A$82,Komplexní!$B$40:$B$82)</f>
        <v>Drevo-Málek s.r.o.</v>
      </c>
      <c r="I521" s="58">
        <f t="array" ref="I521">SUM(IF((Komplexní!$A$3:$A$38=A521)*(Komplexní!$D$1:$AJ$1=G521),Komplexní!$D$3:$AJ$38))</f>
        <v>0</v>
      </c>
      <c r="J521" s="115" t="str">
        <f>IF(I521=0,"",I521)</f>
        <v/>
      </c>
      <c r="K521" s="59" t="str">
        <f>IF(I521=MIN($J$503:$J$552),1,"")</f>
        <v/>
      </c>
    </row>
    <row r="522" spans="1:11" hidden="1">
      <c r="A522" s="53">
        <v>11</v>
      </c>
      <c r="B522" s="54">
        <f>LOOKUP(A522,Seznamy!$A$3:$A$38,Seznamy!$B$3:$B$38)</f>
        <v>170006</v>
      </c>
      <c r="C522" s="55" t="str">
        <f>LOOKUP(A522,Seznamy!$A$3:$A$38,Seznamy!$C$3:$C$38)</f>
        <v>Hořice</v>
      </c>
      <c r="D522" s="56">
        <f>LOOKUP(A522,Seznamy!$A$3:$A$38,Seznamy!$F$3:$F$38)</f>
        <v>11330</v>
      </c>
      <c r="E522" s="56">
        <f>LOOKUP(A522,Seznamy!$A$3:$A$38,Seznamy!$G$3:$G$38)</f>
        <v>243414</v>
      </c>
      <c r="F522" s="57">
        <f>LOOKUP(A522,Seznamy!$A$3:$A$38,Seznamy!$J$3:$J$38)</f>
        <v>60</v>
      </c>
      <c r="G522" s="57">
        <v>18</v>
      </c>
      <c r="H522" s="55" t="str">
        <f>LOOKUP(G522,Komplexní!$A$40:$A$82,Komplexní!$B$40:$B$82)</f>
        <v>Lesní společnost Bečov, s.r.o.</v>
      </c>
      <c r="I522" s="58">
        <f t="array" ref="I522">SUM(IF((Komplexní!$A$3:$A$38=A522)*(Komplexní!$D$1:$AJ$1=G522),Komplexní!$D$3:$AJ$38))</f>
        <v>0</v>
      </c>
      <c r="J522" s="115" t="str">
        <f>IF(I522=0,"",I522)</f>
        <v/>
      </c>
      <c r="K522" s="59" t="str">
        <f>IF(I522=MIN($J$503:$J$552),1,"")</f>
        <v/>
      </c>
    </row>
    <row r="523" spans="1:11" hidden="1">
      <c r="A523" s="53">
        <v>11</v>
      </c>
      <c r="B523" s="54">
        <f>LOOKUP(A523,Seznamy!$A$3:$A$38,Seznamy!$B$3:$B$38)</f>
        <v>170006</v>
      </c>
      <c r="C523" s="55" t="str">
        <f>LOOKUP(A523,Seznamy!$A$3:$A$38,Seznamy!$C$3:$C$38)</f>
        <v>Hořice</v>
      </c>
      <c r="D523" s="56">
        <f>LOOKUP(A523,Seznamy!$A$3:$A$38,Seznamy!$F$3:$F$38)</f>
        <v>11330</v>
      </c>
      <c r="E523" s="56">
        <f>LOOKUP(A523,Seznamy!$A$3:$A$38,Seznamy!$G$3:$G$38)</f>
        <v>243414</v>
      </c>
      <c r="F523" s="57">
        <f>LOOKUP(A523,Seznamy!$A$3:$A$38,Seznamy!$J$3:$J$38)</f>
        <v>60</v>
      </c>
      <c r="G523" s="57">
        <v>19</v>
      </c>
      <c r="H523" s="55" t="str">
        <f>LOOKUP(G523,Komplexní!$A$40:$A$82,Komplexní!$B$40:$B$82)</f>
        <v>SOLITERA spol. s r.o.</v>
      </c>
      <c r="I523" s="58">
        <f t="array" ref="I523">SUM(IF((Komplexní!$A$3:$A$38=A523)*(Komplexní!$D$1:$AJ$1=G523),Komplexní!$D$3:$AJ$38))</f>
        <v>0</v>
      </c>
      <c r="J523" s="115" t="str">
        <f>IF(I523=0,"",I523)</f>
        <v/>
      </c>
      <c r="K523" s="59" t="str">
        <f>IF(I523=MIN($J$503:$J$552),1,"")</f>
        <v/>
      </c>
    </row>
    <row r="524" spans="1:11" hidden="1">
      <c r="A524" s="53">
        <v>11</v>
      </c>
      <c r="B524" s="54">
        <f>LOOKUP(A524,Seznamy!$A$3:$A$38,Seznamy!$B$3:$B$38)</f>
        <v>170006</v>
      </c>
      <c r="C524" s="55" t="str">
        <f>LOOKUP(A524,Seznamy!$A$3:$A$38,Seznamy!$C$3:$C$38)</f>
        <v>Hořice</v>
      </c>
      <c r="D524" s="56">
        <f>LOOKUP(A524,Seznamy!$A$3:$A$38,Seznamy!$F$3:$F$38)</f>
        <v>11330</v>
      </c>
      <c r="E524" s="56">
        <f>LOOKUP(A524,Seznamy!$A$3:$A$38,Seznamy!$G$3:$G$38)</f>
        <v>243414</v>
      </c>
      <c r="F524" s="57">
        <f>LOOKUP(A524,Seznamy!$A$3:$A$38,Seznamy!$J$3:$J$38)</f>
        <v>60</v>
      </c>
      <c r="G524" s="57">
        <v>20</v>
      </c>
      <c r="H524" s="55" t="str">
        <f>LOOKUP(G524,Komplexní!$A$40:$A$82,Komplexní!$B$40:$B$82)</f>
        <v>Lesy Beskydy, a.s.</v>
      </c>
      <c r="I524" s="58">
        <f t="array" ref="I524">SUM(IF((Komplexní!$A$3:$A$38=A524)*(Komplexní!$D$1:$AJ$1=G524),Komplexní!$D$3:$AJ$38))</f>
        <v>0</v>
      </c>
      <c r="J524" s="115" t="str">
        <f>IF(I524=0,"",I524)</f>
        <v/>
      </c>
      <c r="K524" s="59" t="str">
        <f>IF(I524=MIN($J$503:$J$552),1,"")</f>
        <v/>
      </c>
    </row>
    <row r="525" spans="1:11" hidden="1">
      <c r="A525" s="53">
        <v>11</v>
      </c>
      <c r="B525" s="54">
        <f>LOOKUP(A525,Seznamy!$A$3:$A$38,Seznamy!$B$3:$B$38)</f>
        <v>170006</v>
      </c>
      <c r="C525" s="55" t="str">
        <f>LOOKUP(A525,Seznamy!$A$3:$A$38,Seznamy!$C$3:$C$38)</f>
        <v>Hořice</v>
      </c>
      <c r="D525" s="56">
        <f>LOOKUP(A525,Seznamy!$A$3:$A$38,Seznamy!$F$3:$F$38)</f>
        <v>11330</v>
      </c>
      <c r="E525" s="56">
        <f>LOOKUP(A525,Seznamy!$A$3:$A$38,Seznamy!$G$3:$G$38)</f>
        <v>243414</v>
      </c>
      <c r="F525" s="57">
        <f>LOOKUP(A525,Seznamy!$A$3:$A$38,Seznamy!$J$3:$J$38)</f>
        <v>60</v>
      </c>
      <c r="G525" s="57">
        <v>21</v>
      </c>
      <c r="H525" s="55" t="str">
        <f>LOOKUP(G525,Komplexní!$A$40:$A$82,Komplexní!$B$40:$B$82)</f>
        <v>Triumfa Energo s.r.o.</v>
      </c>
      <c r="I525" s="58">
        <f t="array" ref="I525">SUM(IF((Komplexní!$A$3:$A$38=A525)*(Komplexní!$D$1:$AJ$1=G525),Komplexní!$D$3:$AJ$38))</f>
        <v>0</v>
      </c>
      <c r="J525" s="115" t="str">
        <f>IF(I525=0,"",I525)</f>
        <v/>
      </c>
      <c r="K525" s="59" t="str">
        <f>IF(I525=MIN($J$503:$J$552),1,"")</f>
        <v/>
      </c>
    </row>
    <row r="526" spans="1:11">
      <c r="A526" s="53">
        <v>11</v>
      </c>
      <c r="B526" s="54">
        <f>LOOKUP(A526,Seznamy!$A$3:$A$38,Seznamy!$B$3:$B$38)</f>
        <v>170006</v>
      </c>
      <c r="C526" s="55" t="str">
        <f>LOOKUP(A526,Seznamy!$A$3:$A$38,Seznamy!$C$3:$C$38)</f>
        <v>Hořice</v>
      </c>
      <c r="D526" s="56">
        <f>LOOKUP(A526,Seznamy!$A$3:$A$38,Seznamy!$F$3:$F$38)</f>
        <v>11330</v>
      </c>
      <c r="E526" s="56">
        <f>LOOKUP(A526,Seznamy!$A$3:$A$38,Seznamy!$G$3:$G$38)</f>
        <v>243414</v>
      </c>
      <c r="F526" s="57">
        <f>LOOKUP(A526,Seznamy!$A$3:$A$38,Seznamy!$J$3:$J$38)</f>
        <v>60</v>
      </c>
      <c r="G526" s="57">
        <v>11</v>
      </c>
      <c r="H526" s="55" t="str">
        <f>LOOKUP(G526,Komplexní!$A$40:$A$82,Komplexní!$B$40:$B$82)</f>
        <v>UNILES a.s.</v>
      </c>
      <c r="I526" s="58">
        <f t="array" ref="I526">SUM(IF((Komplexní!$A$3:$A$38=A526)*(Komplexní!$D$1:$AJ$1=G526),Komplexní!$D$3:$AJ$38))</f>
        <v>-22735472</v>
      </c>
      <c r="J526" s="115">
        <f>IF(I526=0,"",I526)</f>
        <v>-22735472</v>
      </c>
      <c r="K526" s="59" t="str">
        <f>IF(I526=MIN($J$503:$J$552),1,"")</f>
        <v/>
      </c>
    </row>
    <row r="527" spans="1:11" hidden="1">
      <c r="A527" s="53">
        <v>11</v>
      </c>
      <c r="B527" s="54">
        <f>LOOKUP(A527,Seznamy!$A$3:$A$38,Seznamy!$B$3:$B$38)</f>
        <v>170006</v>
      </c>
      <c r="C527" s="55" t="str">
        <f>LOOKUP(A527,Seznamy!$A$3:$A$38,Seznamy!$C$3:$C$38)</f>
        <v>Hořice</v>
      </c>
      <c r="D527" s="56">
        <f>LOOKUP(A527,Seznamy!$A$3:$A$38,Seznamy!$F$3:$F$38)</f>
        <v>11330</v>
      </c>
      <c r="E527" s="56">
        <f>LOOKUP(A527,Seznamy!$A$3:$A$38,Seznamy!$G$3:$G$38)</f>
        <v>243414</v>
      </c>
      <c r="F527" s="57">
        <f>LOOKUP(A527,Seznamy!$A$3:$A$38,Seznamy!$J$3:$J$38)</f>
        <v>60</v>
      </c>
      <c r="G527" s="57">
        <v>23</v>
      </c>
      <c r="H527" s="55" t="str">
        <f>LOOKUP(G527,Komplexní!$A$40:$A$82,Komplexní!$B$40:$B$82)</f>
        <v>Pradědský lesní závod, a.s.</v>
      </c>
      <c r="I527" s="58">
        <f t="array" ref="I527">SUM(IF((Komplexní!$A$3:$A$38=A527)*(Komplexní!$D$1:$AJ$1=G527),Komplexní!$D$3:$AJ$38))</f>
        <v>0</v>
      </c>
      <c r="J527" s="115" t="str">
        <f>IF(I527=0,"",I527)</f>
        <v/>
      </c>
      <c r="K527" s="59" t="str">
        <f>IF(I527=MIN($J$503:$J$552),1,"")</f>
        <v/>
      </c>
    </row>
    <row r="528" spans="1:11" hidden="1">
      <c r="A528" s="53">
        <v>11</v>
      </c>
      <c r="B528" s="54">
        <f>LOOKUP(A528,Seznamy!$A$3:$A$38,Seznamy!$B$3:$B$38)</f>
        <v>170006</v>
      </c>
      <c r="C528" s="55" t="str">
        <f>LOOKUP(A528,Seznamy!$A$3:$A$38,Seznamy!$C$3:$C$38)</f>
        <v>Hořice</v>
      </c>
      <c r="D528" s="56">
        <f>LOOKUP(A528,Seznamy!$A$3:$A$38,Seznamy!$F$3:$F$38)</f>
        <v>11330</v>
      </c>
      <c r="E528" s="56">
        <f>LOOKUP(A528,Seznamy!$A$3:$A$38,Seznamy!$G$3:$G$38)</f>
        <v>243414</v>
      </c>
      <c r="F528" s="57">
        <f>LOOKUP(A528,Seznamy!$A$3:$A$38,Seznamy!$J$3:$J$38)</f>
        <v>60</v>
      </c>
      <c r="G528" s="57">
        <v>24</v>
      </c>
      <c r="H528" s="55" t="str">
        <f>LOOKUP(G528,Komplexní!$A$40:$A$82,Komplexní!$B$40:$B$82)</f>
        <v>JACER - CZ a.s.</v>
      </c>
      <c r="I528" s="58">
        <f t="array" ref="I528">SUM(IF((Komplexní!$A$3:$A$38=A528)*(Komplexní!$D$1:$AJ$1=G528),Komplexní!$D$3:$AJ$38))</f>
        <v>0</v>
      </c>
      <c r="J528" s="115" t="str">
        <f>IF(I528=0,"",I528)</f>
        <v/>
      </c>
      <c r="K528" s="59" t="str">
        <f>IF(I528=MIN($J$503:$J$552),1,"")</f>
        <v/>
      </c>
    </row>
    <row r="529" spans="1:11" hidden="1">
      <c r="A529" s="53">
        <v>11</v>
      </c>
      <c r="B529" s="54">
        <f>LOOKUP(A529,Seznamy!$A$3:$A$38,Seznamy!$B$3:$B$38)</f>
        <v>170006</v>
      </c>
      <c r="C529" s="55" t="str">
        <f>LOOKUP(A529,Seznamy!$A$3:$A$38,Seznamy!$C$3:$C$38)</f>
        <v>Hořice</v>
      </c>
      <c r="D529" s="56">
        <f>LOOKUP(A529,Seznamy!$A$3:$A$38,Seznamy!$F$3:$F$38)</f>
        <v>11330</v>
      </c>
      <c r="E529" s="56">
        <f>LOOKUP(A529,Seznamy!$A$3:$A$38,Seznamy!$G$3:$G$38)</f>
        <v>243414</v>
      </c>
      <c r="F529" s="57">
        <f>LOOKUP(A529,Seznamy!$A$3:$A$38,Seznamy!$J$3:$J$38)</f>
        <v>60</v>
      </c>
      <c r="G529" s="57">
        <v>25</v>
      </c>
      <c r="H529" s="55" t="str">
        <f>LOOKUP(G529,Komplexní!$A$40:$A$82,Komplexní!$B$40:$B$82)</f>
        <v>KATR a.s.</v>
      </c>
      <c r="I529" s="58">
        <f t="array" ref="I529">SUM(IF((Komplexní!$A$3:$A$38=A529)*(Komplexní!$D$1:$AJ$1=G529),Komplexní!$D$3:$AJ$38))</f>
        <v>0</v>
      </c>
      <c r="J529" s="115" t="str">
        <f>IF(I529=0,"",I529)</f>
        <v/>
      </c>
      <c r="K529" s="59" t="str">
        <f>IF(I529=MIN($J$503:$J$552),1,"")</f>
        <v/>
      </c>
    </row>
    <row r="530" spans="1:11" hidden="1">
      <c r="A530" s="53">
        <v>11</v>
      </c>
      <c r="B530" s="54">
        <f>LOOKUP(A530,Seznamy!$A$3:$A$38,Seznamy!$B$3:$B$38)</f>
        <v>170006</v>
      </c>
      <c r="C530" s="55" t="str">
        <f>LOOKUP(A530,Seznamy!$A$3:$A$38,Seznamy!$C$3:$C$38)</f>
        <v>Hořice</v>
      </c>
      <c r="D530" s="56">
        <f>LOOKUP(A530,Seznamy!$A$3:$A$38,Seznamy!$F$3:$F$38)</f>
        <v>11330</v>
      </c>
      <c r="E530" s="56">
        <f>LOOKUP(A530,Seznamy!$A$3:$A$38,Seznamy!$G$3:$G$38)</f>
        <v>243414</v>
      </c>
      <c r="F530" s="57">
        <f>LOOKUP(A530,Seznamy!$A$3:$A$38,Seznamy!$J$3:$J$38)</f>
        <v>60</v>
      </c>
      <c r="G530" s="57">
        <v>28</v>
      </c>
      <c r="H530" s="55">
        <f>LOOKUP(G530,Komplexní!$A$40:$A$82,Komplexní!$B$40:$B$82)</f>
        <v>0</v>
      </c>
      <c r="I530" s="58">
        <f t="array" ref="I530">SUM(IF((Komplexní!$A$3:$A$38=A530)*(Komplexní!$D$1:$AJ$1=G530),Komplexní!$D$3:$AJ$38))</f>
        <v>0</v>
      </c>
      <c r="J530" s="115" t="str">
        <f>IF(I530=0,"",I530)</f>
        <v/>
      </c>
      <c r="K530" s="59" t="str">
        <f>IF(I530=MIN($J$503:$J$552),1,"")</f>
        <v/>
      </c>
    </row>
    <row r="531" spans="1:11" hidden="1">
      <c r="A531" s="53">
        <v>11</v>
      </c>
      <c r="B531" s="54">
        <f>LOOKUP(A531,Seznamy!$A$3:$A$38,Seznamy!$B$3:$B$38)</f>
        <v>170006</v>
      </c>
      <c r="C531" s="55" t="str">
        <f>LOOKUP(A531,Seznamy!$A$3:$A$38,Seznamy!$C$3:$C$38)</f>
        <v>Hořice</v>
      </c>
      <c r="D531" s="56">
        <f>LOOKUP(A531,Seznamy!$A$3:$A$38,Seznamy!$F$3:$F$38)</f>
        <v>11330</v>
      </c>
      <c r="E531" s="56">
        <f>LOOKUP(A531,Seznamy!$A$3:$A$38,Seznamy!$G$3:$G$38)</f>
        <v>243414</v>
      </c>
      <c r="F531" s="57">
        <f>LOOKUP(A531,Seznamy!$A$3:$A$38,Seznamy!$J$3:$J$38)</f>
        <v>60</v>
      </c>
      <c r="G531" s="57">
        <v>29</v>
      </c>
      <c r="H531" s="55">
        <f>LOOKUP(G531,Komplexní!$A$40:$A$82,Komplexní!$B$40:$B$82)</f>
        <v>0</v>
      </c>
      <c r="I531" s="58">
        <f t="array" ref="I531">SUM(IF((Komplexní!$A$3:$A$38=A531)*(Komplexní!$D$1:$AJ$1=G531),Komplexní!$D$3:$AJ$38))</f>
        <v>0</v>
      </c>
      <c r="J531" s="115" t="str">
        <f>IF(I531=0,"",I531)</f>
        <v/>
      </c>
      <c r="K531" s="59" t="str">
        <f>IF(I531=MIN($J$503:$J$552),1,"")</f>
        <v/>
      </c>
    </row>
    <row r="532" spans="1:11" hidden="1">
      <c r="A532" s="53">
        <v>11</v>
      </c>
      <c r="B532" s="54">
        <f>LOOKUP(A532,Seznamy!$A$3:$A$38,Seznamy!$B$3:$B$38)</f>
        <v>170006</v>
      </c>
      <c r="C532" s="55" t="str">
        <f>LOOKUP(A532,Seznamy!$A$3:$A$38,Seznamy!$C$3:$C$38)</f>
        <v>Hořice</v>
      </c>
      <c r="D532" s="56">
        <f>LOOKUP(A532,Seznamy!$A$3:$A$38,Seznamy!$F$3:$F$38)</f>
        <v>11330</v>
      </c>
      <c r="E532" s="56">
        <f>LOOKUP(A532,Seznamy!$A$3:$A$38,Seznamy!$G$3:$G$38)</f>
        <v>243414</v>
      </c>
      <c r="F532" s="57">
        <f>LOOKUP(A532,Seznamy!$A$3:$A$38,Seznamy!$J$3:$J$38)</f>
        <v>60</v>
      </c>
      <c r="G532" s="57">
        <v>30</v>
      </c>
      <c r="H532" s="55">
        <f>LOOKUP(G532,Komplexní!$A$40:$A$82,Komplexní!$B$40:$B$82)</f>
        <v>0</v>
      </c>
      <c r="I532" s="58">
        <f t="array" ref="I532">SUM(IF((Komplexní!$A$3:$A$38=A532)*(Komplexní!$D$1:$AJ$1=G532),Komplexní!$D$3:$AJ$38))</f>
        <v>0</v>
      </c>
      <c r="J532" s="115" t="str">
        <f>IF(I532=0,"",I532)</f>
        <v/>
      </c>
      <c r="K532" s="59" t="str">
        <f>IF(I532=MIN($J$503:$J$552),1,"")</f>
        <v/>
      </c>
    </row>
    <row r="533" spans="1:11" hidden="1">
      <c r="A533" s="53">
        <v>11</v>
      </c>
      <c r="B533" s="54">
        <f>LOOKUP(A533,Seznamy!$A$3:$A$38,Seznamy!$B$3:$B$38)</f>
        <v>170006</v>
      </c>
      <c r="C533" s="55" t="str">
        <f>LOOKUP(A533,Seznamy!$A$3:$A$38,Seznamy!$C$3:$C$38)</f>
        <v>Hořice</v>
      </c>
      <c r="D533" s="56">
        <f>LOOKUP(A533,Seznamy!$A$3:$A$38,Seznamy!$F$3:$F$38)</f>
        <v>11330</v>
      </c>
      <c r="E533" s="56">
        <f>LOOKUP(A533,Seznamy!$A$3:$A$38,Seznamy!$G$3:$G$38)</f>
        <v>243414</v>
      </c>
      <c r="F533" s="57">
        <f>LOOKUP(A533,Seznamy!$A$3:$A$38,Seznamy!$J$3:$J$38)</f>
        <v>60</v>
      </c>
      <c r="G533" s="57">
        <v>31</v>
      </c>
      <c r="H533" s="55">
        <f>LOOKUP(G533,Komplexní!$A$40:$A$82,Komplexní!$B$40:$B$82)</f>
        <v>0</v>
      </c>
      <c r="I533" s="58">
        <f t="array" ref="I533">SUM(IF((Komplexní!$A$3:$A$38=A533)*(Komplexní!$D$1:$AJ$1=G533),Komplexní!$D$3:$AJ$38))</f>
        <v>0</v>
      </c>
      <c r="J533" s="115" t="str">
        <f>IF(I533=0,"",I533)</f>
        <v/>
      </c>
      <c r="K533" s="59" t="str">
        <f>IF(I533=MIN($J$503:$J$552),1,"")</f>
        <v/>
      </c>
    </row>
    <row r="534" spans="1:11" hidden="1">
      <c r="A534" s="53">
        <v>11</v>
      </c>
      <c r="B534" s="54">
        <f>LOOKUP(A534,Seznamy!$A$3:$A$38,Seznamy!$B$3:$B$38)</f>
        <v>170006</v>
      </c>
      <c r="C534" s="55" t="str">
        <f>LOOKUP(A534,Seznamy!$A$3:$A$38,Seznamy!$C$3:$C$38)</f>
        <v>Hořice</v>
      </c>
      <c r="D534" s="56">
        <f>LOOKUP(A534,Seznamy!$A$3:$A$38,Seznamy!$F$3:$F$38)</f>
        <v>11330</v>
      </c>
      <c r="E534" s="56">
        <f>LOOKUP(A534,Seznamy!$A$3:$A$38,Seznamy!$G$3:$G$38)</f>
        <v>243414</v>
      </c>
      <c r="F534" s="57">
        <f>LOOKUP(A534,Seznamy!$A$3:$A$38,Seznamy!$J$3:$J$38)</f>
        <v>60</v>
      </c>
      <c r="G534" s="57">
        <v>32</v>
      </c>
      <c r="H534" s="55">
        <f>LOOKUP(G534,Komplexní!$A$40:$A$82,Komplexní!$B$40:$B$82)</f>
        <v>0</v>
      </c>
      <c r="I534" s="58">
        <f t="array" ref="I534">SUM(IF((Komplexní!$A$3:$A$38=A534)*(Komplexní!$D$1:$AJ$1=G534),Komplexní!$D$3:$AJ$38))</f>
        <v>0</v>
      </c>
      <c r="J534" s="115" t="str">
        <f>IF(I534=0,"",I534)</f>
        <v/>
      </c>
      <c r="K534" s="59" t="str">
        <f>IF(I534=MIN($J$503:$J$552),1,"")</f>
        <v/>
      </c>
    </row>
    <row r="535" spans="1:11" hidden="1">
      <c r="A535" s="53">
        <v>11</v>
      </c>
      <c r="B535" s="54">
        <f>LOOKUP(A535,Seznamy!$A$3:$A$38,Seznamy!$B$3:$B$38)</f>
        <v>170006</v>
      </c>
      <c r="C535" s="55" t="str">
        <f>LOOKUP(A535,Seznamy!$A$3:$A$38,Seznamy!$C$3:$C$38)</f>
        <v>Hořice</v>
      </c>
      <c r="D535" s="56">
        <f>LOOKUP(A535,Seznamy!$A$3:$A$38,Seznamy!$F$3:$F$38)</f>
        <v>11330</v>
      </c>
      <c r="E535" s="56">
        <f>LOOKUP(A535,Seznamy!$A$3:$A$38,Seznamy!$G$3:$G$38)</f>
        <v>243414</v>
      </c>
      <c r="F535" s="57">
        <f>LOOKUP(A535,Seznamy!$A$3:$A$38,Seznamy!$J$3:$J$38)</f>
        <v>60</v>
      </c>
      <c r="G535" s="57">
        <v>33</v>
      </c>
      <c r="H535" s="55">
        <f>LOOKUP(G535,Komplexní!$A$40:$A$82,Komplexní!$B$40:$B$82)</f>
        <v>0</v>
      </c>
      <c r="I535" s="58">
        <f t="array" ref="I535">SUM(IF((Komplexní!$A$3:$A$38=A535)*(Komplexní!$D$1:$AJ$1=G535),Komplexní!$D$3:$AJ$38))</f>
        <v>0</v>
      </c>
      <c r="J535" s="115" t="str">
        <f>IF(I535=0,"",I535)</f>
        <v/>
      </c>
      <c r="K535" s="59" t="str">
        <f>IF(I535=MIN($J$503:$J$552),1,"")</f>
        <v/>
      </c>
    </row>
    <row r="536" spans="1:11" hidden="1">
      <c r="A536" s="53">
        <v>11</v>
      </c>
      <c r="B536" s="54">
        <f>LOOKUP(A536,Seznamy!$A$3:$A$38,Seznamy!$B$3:$B$38)</f>
        <v>170006</v>
      </c>
      <c r="C536" s="55" t="str">
        <f>LOOKUP(A536,Seznamy!$A$3:$A$38,Seznamy!$C$3:$C$38)</f>
        <v>Hořice</v>
      </c>
      <c r="D536" s="56">
        <f>LOOKUP(A536,Seznamy!$A$3:$A$38,Seznamy!$F$3:$F$38)</f>
        <v>11330</v>
      </c>
      <c r="E536" s="56">
        <f>LOOKUP(A536,Seznamy!$A$3:$A$38,Seznamy!$G$3:$G$38)</f>
        <v>243414</v>
      </c>
      <c r="F536" s="57">
        <f>LOOKUP(A536,Seznamy!$A$3:$A$38,Seznamy!$J$3:$J$38)</f>
        <v>60</v>
      </c>
      <c r="G536" s="57">
        <v>34</v>
      </c>
      <c r="H536" s="55">
        <f>LOOKUP(G536,Komplexní!$A$40:$A$82,Komplexní!$B$40:$B$82)</f>
        <v>0</v>
      </c>
      <c r="I536" s="58">
        <f t="array" ref="I536">SUM(IF((Komplexní!$A$3:$A$38=A536)*(Komplexní!$D$1:$AJ$1=G536),Komplexní!$D$3:$AJ$38))</f>
        <v>0</v>
      </c>
      <c r="J536" s="115" t="str">
        <f>IF(I536=0,"",I536)</f>
        <v/>
      </c>
      <c r="K536" s="59" t="str">
        <f>IF(I536=MIN($J$503:$J$552),1,"")</f>
        <v/>
      </c>
    </row>
    <row r="537" spans="1:11" hidden="1">
      <c r="A537" s="53">
        <v>11</v>
      </c>
      <c r="B537" s="54">
        <f>LOOKUP(A537,Seznamy!$A$3:$A$38,Seznamy!$B$3:$B$38)</f>
        <v>170006</v>
      </c>
      <c r="C537" s="55" t="str">
        <f>LOOKUP(A537,Seznamy!$A$3:$A$38,Seznamy!$C$3:$C$38)</f>
        <v>Hořice</v>
      </c>
      <c r="D537" s="56">
        <f>LOOKUP(A537,Seznamy!$A$3:$A$38,Seznamy!$F$3:$F$38)</f>
        <v>11330</v>
      </c>
      <c r="E537" s="56">
        <f>LOOKUP(A537,Seznamy!$A$3:$A$38,Seznamy!$G$3:$G$38)</f>
        <v>243414</v>
      </c>
      <c r="F537" s="57">
        <f>LOOKUP(A537,Seznamy!$A$3:$A$38,Seznamy!$J$3:$J$38)</f>
        <v>60</v>
      </c>
      <c r="G537" s="57">
        <v>35</v>
      </c>
      <c r="H537" s="55">
        <f>LOOKUP(G537,Komplexní!$A$40:$A$82,Komplexní!$B$40:$B$82)</f>
        <v>0</v>
      </c>
      <c r="I537" s="58">
        <f t="array" ref="I537">SUM(IF((Komplexní!$A$3:$A$38=A537)*(Komplexní!$D$1:$AJ$1=G537),Komplexní!$D$3:$AJ$38))</f>
        <v>0</v>
      </c>
      <c r="J537" s="115" t="str">
        <f>IF(I537=0,"",I537)</f>
        <v/>
      </c>
      <c r="K537" s="59" t="str">
        <f>IF(I537=MIN($J$503:$J$552),1,"")</f>
        <v/>
      </c>
    </row>
    <row r="538" spans="1:11" hidden="1">
      <c r="A538" s="53">
        <v>11</v>
      </c>
      <c r="B538" s="54">
        <f>LOOKUP(A538,Seznamy!$A$3:$A$38,Seznamy!$B$3:$B$38)</f>
        <v>170006</v>
      </c>
      <c r="C538" s="55" t="str">
        <f>LOOKUP(A538,Seznamy!$A$3:$A$38,Seznamy!$C$3:$C$38)</f>
        <v>Hořice</v>
      </c>
      <c r="D538" s="56">
        <f>LOOKUP(A538,Seznamy!$A$3:$A$38,Seznamy!$F$3:$F$38)</f>
        <v>11330</v>
      </c>
      <c r="E538" s="56">
        <f>LOOKUP(A538,Seznamy!$A$3:$A$38,Seznamy!$G$3:$G$38)</f>
        <v>243414</v>
      </c>
      <c r="F538" s="57">
        <f>LOOKUP(A538,Seznamy!$A$3:$A$38,Seznamy!$J$3:$J$38)</f>
        <v>60</v>
      </c>
      <c r="G538" s="57">
        <v>36</v>
      </c>
      <c r="H538" s="55">
        <f>LOOKUP(G538,Komplexní!$A$40:$A$82,Komplexní!$B$40:$B$82)</f>
        <v>0</v>
      </c>
      <c r="I538" s="58">
        <f t="array" ref="I538">SUM(IF((Komplexní!$A$3:$A$38=A538)*(Komplexní!$D$1:$AJ$1=G538),Komplexní!$D$3:$AJ$38))</f>
        <v>0</v>
      </c>
      <c r="J538" s="115" t="str">
        <f>IF(I538=0,"",I538)</f>
        <v/>
      </c>
      <c r="K538" s="59" t="str">
        <f>IF(I538=MIN($J$503:$J$552),1,"")</f>
        <v/>
      </c>
    </row>
    <row r="539" spans="1:11" hidden="1">
      <c r="A539" s="53">
        <v>11</v>
      </c>
      <c r="B539" s="54">
        <f>LOOKUP(A539,Seznamy!$A$3:$A$38,Seznamy!$B$3:$B$38)</f>
        <v>170006</v>
      </c>
      <c r="C539" s="55" t="str">
        <f>LOOKUP(A539,Seznamy!$A$3:$A$38,Seznamy!$C$3:$C$38)</f>
        <v>Hořice</v>
      </c>
      <c r="D539" s="56">
        <f>LOOKUP(A539,Seznamy!$A$3:$A$38,Seznamy!$F$3:$F$38)</f>
        <v>11330</v>
      </c>
      <c r="E539" s="56">
        <f>LOOKUP(A539,Seznamy!$A$3:$A$38,Seznamy!$G$3:$G$38)</f>
        <v>243414</v>
      </c>
      <c r="F539" s="57">
        <f>LOOKUP(A539,Seznamy!$A$3:$A$38,Seznamy!$J$3:$J$38)</f>
        <v>60</v>
      </c>
      <c r="G539" s="57">
        <v>37</v>
      </c>
      <c r="H539" s="55">
        <f>LOOKUP(G539,Komplexní!$A$40:$A$82,Komplexní!$B$40:$B$82)</f>
        <v>0</v>
      </c>
      <c r="I539" s="58">
        <f t="array" ref="I539">SUM(IF((Komplexní!$A$3:$A$38=A539)*(Komplexní!$D$1:$AJ$1=G539),Komplexní!$D$3:$AJ$38))</f>
        <v>0</v>
      </c>
      <c r="J539" s="115" t="str">
        <f>IF(I539=0,"",I539)</f>
        <v/>
      </c>
      <c r="K539" s="59" t="str">
        <f>IF(I539=MIN($J$503:$J$552),1,"")</f>
        <v/>
      </c>
    </row>
    <row r="540" spans="1:11" hidden="1">
      <c r="A540" s="53">
        <v>11</v>
      </c>
      <c r="B540" s="54">
        <f>LOOKUP(A540,Seznamy!$A$3:$A$38,Seznamy!$B$3:$B$38)</f>
        <v>170006</v>
      </c>
      <c r="C540" s="55" t="str">
        <f>LOOKUP(A540,Seznamy!$A$3:$A$38,Seznamy!$C$3:$C$38)</f>
        <v>Hořice</v>
      </c>
      <c r="D540" s="56">
        <f>LOOKUP(A540,Seznamy!$A$3:$A$38,Seznamy!$F$3:$F$38)</f>
        <v>11330</v>
      </c>
      <c r="E540" s="56">
        <f>LOOKUP(A540,Seznamy!$A$3:$A$38,Seznamy!$G$3:$G$38)</f>
        <v>243414</v>
      </c>
      <c r="F540" s="57">
        <f>LOOKUP(A540,Seznamy!$A$3:$A$38,Seznamy!$J$3:$J$38)</f>
        <v>60</v>
      </c>
      <c r="G540" s="57">
        <v>38</v>
      </c>
      <c r="H540" s="55">
        <f>LOOKUP(G540,Komplexní!$A$40:$A$82,Komplexní!$B$40:$B$82)</f>
        <v>0</v>
      </c>
      <c r="I540" s="58">
        <f t="array" ref="I540">SUM(IF((Komplexní!$A$3:$A$38=A540)*(Komplexní!$D$1:$AJ$1=G540),Komplexní!$D$3:$AJ$38))</f>
        <v>0</v>
      </c>
      <c r="J540" s="115" t="str">
        <f>IF(I540=0,"",I540)</f>
        <v/>
      </c>
      <c r="K540" s="59" t="str">
        <f>IF(I540=MIN($J$503:$J$552),1,"")</f>
        <v/>
      </c>
    </row>
    <row r="541" spans="1:11" hidden="1">
      <c r="A541" s="53">
        <v>11</v>
      </c>
      <c r="B541" s="54">
        <f>LOOKUP(A541,Seznamy!$A$3:$A$38,Seznamy!$B$3:$B$38)</f>
        <v>170006</v>
      </c>
      <c r="C541" s="55" t="str">
        <f>LOOKUP(A541,Seznamy!$A$3:$A$38,Seznamy!$C$3:$C$38)</f>
        <v>Hořice</v>
      </c>
      <c r="D541" s="56">
        <f>LOOKUP(A541,Seznamy!$A$3:$A$38,Seznamy!$F$3:$F$38)</f>
        <v>11330</v>
      </c>
      <c r="E541" s="56">
        <f>LOOKUP(A541,Seznamy!$A$3:$A$38,Seznamy!$G$3:$G$38)</f>
        <v>243414</v>
      </c>
      <c r="F541" s="57">
        <f>LOOKUP(A541,Seznamy!$A$3:$A$38,Seznamy!$J$3:$J$38)</f>
        <v>60</v>
      </c>
      <c r="G541" s="57">
        <v>39</v>
      </c>
      <c r="H541" s="55">
        <f>LOOKUP(G541,Komplexní!$A$40:$A$82,Komplexní!$B$40:$B$82)</f>
        <v>0</v>
      </c>
      <c r="I541" s="58">
        <f t="array" ref="I541">SUM(IF((Komplexní!$A$3:$A$38=A541)*(Komplexní!$D$1:$AJ$1=G541),Komplexní!$D$3:$AJ$38))</f>
        <v>0</v>
      </c>
      <c r="J541" s="115" t="str">
        <f>IF(I541=0,"",I541)</f>
        <v/>
      </c>
      <c r="K541" s="59" t="str">
        <f>IF(I541=MIN($J$503:$J$552),1,"")</f>
        <v/>
      </c>
    </row>
    <row r="542" spans="1:11" hidden="1">
      <c r="A542" s="53">
        <v>11</v>
      </c>
      <c r="B542" s="54">
        <f>LOOKUP(A542,Seznamy!$A$3:$A$38,Seznamy!$B$3:$B$38)</f>
        <v>170006</v>
      </c>
      <c r="C542" s="55" t="str">
        <f>LOOKUP(A542,Seznamy!$A$3:$A$38,Seznamy!$C$3:$C$38)</f>
        <v>Hořice</v>
      </c>
      <c r="D542" s="56">
        <f>LOOKUP(A542,Seznamy!$A$3:$A$38,Seznamy!$F$3:$F$38)</f>
        <v>11330</v>
      </c>
      <c r="E542" s="56">
        <f>LOOKUP(A542,Seznamy!$A$3:$A$38,Seznamy!$G$3:$G$38)</f>
        <v>243414</v>
      </c>
      <c r="F542" s="57">
        <f>LOOKUP(A542,Seznamy!$A$3:$A$38,Seznamy!$J$3:$J$38)</f>
        <v>60</v>
      </c>
      <c r="G542" s="57">
        <v>40</v>
      </c>
      <c r="H542" s="55">
        <f>LOOKUP(G542,Komplexní!$A$40:$A$82,Komplexní!$B$40:$B$82)</f>
        <v>0</v>
      </c>
      <c r="I542" s="58">
        <f t="array" ref="I542">SUM(IF((Komplexní!$A$3:$A$38=A542)*(Komplexní!$D$1:$AJ$1=G542),Komplexní!$D$3:$AJ$38))</f>
        <v>0</v>
      </c>
      <c r="J542" s="115" t="str">
        <f>IF(I542=0,"",I542)</f>
        <v/>
      </c>
      <c r="K542" s="59" t="str">
        <f>IF(I542=MIN($J$503:$J$552),1,"")</f>
        <v/>
      </c>
    </row>
    <row r="543" spans="1:11" hidden="1">
      <c r="A543" s="53">
        <v>11</v>
      </c>
      <c r="B543" s="54">
        <f>LOOKUP(A543,Seznamy!$A$3:$A$38,Seznamy!$B$3:$B$38)</f>
        <v>170006</v>
      </c>
      <c r="C543" s="55" t="str">
        <f>LOOKUP(A543,Seznamy!$A$3:$A$38,Seznamy!$C$3:$C$38)</f>
        <v>Hořice</v>
      </c>
      <c r="D543" s="56">
        <f>LOOKUP(A543,Seznamy!$A$3:$A$38,Seznamy!$F$3:$F$38)</f>
        <v>11330</v>
      </c>
      <c r="E543" s="56">
        <f>LOOKUP(A543,Seznamy!$A$3:$A$38,Seznamy!$G$3:$G$38)</f>
        <v>243414</v>
      </c>
      <c r="F543" s="57">
        <f>LOOKUP(A543,Seznamy!$A$3:$A$38,Seznamy!$J$3:$J$38)</f>
        <v>60</v>
      </c>
      <c r="G543" s="57">
        <v>41</v>
      </c>
      <c r="H543" s="55">
        <f>LOOKUP(G543,Komplexní!$A$40:$A$82,Komplexní!$B$40:$B$82)</f>
        <v>0</v>
      </c>
      <c r="I543" s="58">
        <f t="array" ref="I543">SUM(IF((Komplexní!$A$3:$A$38=A543)*(Komplexní!$D$1:$AJ$1=G543),Komplexní!$D$3:$AJ$38))</f>
        <v>0</v>
      </c>
      <c r="J543" s="115" t="str">
        <f>IF(I543=0,"",I543)</f>
        <v/>
      </c>
      <c r="K543" s="59" t="str">
        <f>IF(I543=MIN($J$503:$J$552),1,"")</f>
        <v/>
      </c>
    </row>
    <row r="544" spans="1:11" hidden="1">
      <c r="A544" s="53">
        <v>11</v>
      </c>
      <c r="B544" s="54">
        <f>LOOKUP(A544,Seznamy!$A$3:$A$38,Seznamy!$B$3:$B$38)</f>
        <v>170006</v>
      </c>
      <c r="C544" s="55" t="str">
        <f>LOOKUP(A544,Seznamy!$A$3:$A$38,Seznamy!$C$3:$C$38)</f>
        <v>Hořice</v>
      </c>
      <c r="D544" s="56">
        <f>LOOKUP(A544,Seznamy!$A$3:$A$38,Seznamy!$F$3:$F$38)</f>
        <v>11330</v>
      </c>
      <c r="E544" s="56">
        <f>LOOKUP(A544,Seznamy!$A$3:$A$38,Seznamy!$G$3:$G$38)</f>
        <v>243414</v>
      </c>
      <c r="F544" s="57">
        <f>LOOKUP(A544,Seznamy!$A$3:$A$38,Seznamy!$J$3:$J$38)</f>
        <v>60</v>
      </c>
      <c r="G544" s="57">
        <v>42</v>
      </c>
      <c r="H544" s="55">
        <f>LOOKUP(G544,Komplexní!$A$40:$A$82,Komplexní!$B$40:$B$82)</f>
        <v>0</v>
      </c>
      <c r="I544" s="58">
        <f t="array" ref="I544">SUM(IF((Komplexní!$A$3:$A$38=A544)*(Komplexní!$D$1:$AJ$1=G544),Komplexní!$D$3:$AJ$38))</f>
        <v>0</v>
      </c>
      <c r="J544" s="115" t="str">
        <f>IF(I544=0,"",I544)</f>
        <v/>
      </c>
      <c r="K544" s="59" t="str">
        <f>IF(I544=MIN($J$503:$J$552),1,"")</f>
        <v/>
      </c>
    </row>
    <row r="545" spans="1:11" hidden="1">
      <c r="A545" s="53">
        <v>11</v>
      </c>
      <c r="B545" s="54">
        <f>LOOKUP(A545,Seznamy!$A$3:$A$38,Seznamy!$B$3:$B$38)</f>
        <v>170006</v>
      </c>
      <c r="C545" s="55" t="str">
        <f>LOOKUP(A545,Seznamy!$A$3:$A$38,Seznamy!$C$3:$C$38)</f>
        <v>Hořice</v>
      </c>
      <c r="D545" s="56">
        <f>LOOKUP(A545,Seznamy!$A$3:$A$38,Seznamy!$F$3:$F$38)</f>
        <v>11330</v>
      </c>
      <c r="E545" s="56">
        <f>LOOKUP(A545,Seznamy!$A$3:$A$38,Seznamy!$G$3:$G$38)</f>
        <v>243414</v>
      </c>
      <c r="F545" s="57">
        <f>LOOKUP(A545,Seznamy!$A$3:$A$38,Seznamy!$J$3:$J$38)</f>
        <v>60</v>
      </c>
      <c r="G545" s="57">
        <v>43</v>
      </c>
      <c r="H545" s="55">
        <f>LOOKUP(G545,Komplexní!$A$40:$A$82,Komplexní!$B$40:$B$82)</f>
        <v>0</v>
      </c>
      <c r="I545" s="58">
        <f t="array" ref="I545">SUM(IF((Komplexní!$A$3:$A$38=A545)*(Komplexní!$D$1:$AJ$1=G545),Komplexní!$D$3:$AJ$38))</f>
        <v>0</v>
      </c>
      <c r="J545" s="115" t="str">
        <f>IF(I545=0,"",I545)</f>
        <v/>
      </c>
      <c r="K545" s="59" t="str">
        <f>IF(I545=MIN($J$503:$J$552),1,"")</f>
        <v/>
      </c>
    </row>
    <row r="546" spans="1:11" hidden="1">
      <c r="A546" s="53">
        <v>11</v>
      </c>
      <c r="B546" s="54">
        <f>LOOKUP(A546,Seznamy!$A$3:$A$38,Seznamy!$B$3:$B$38)</f>
        <v>170006</v>
      </c>
      <c r="C546" s="55" t="str">
        <f>LOOKUP(A546,Seznamy!$A$3:$A$38,Seznamy!$C$3:$C$38)</f>
        <v>Hořice</v>
      </c>
      <c r="D546" s="56">
        <f>LOOKUP(A546,Seznamy!$A$3:$A$38,Seznamy!$F$3:$F$38)</f>
        <v>11330</v>
      </c>
      <c r="E546" s="56">
        <f>LOOKUP(A546,Seznamy!$A$3:$A$38,Seznamy!$G$3:$G$38)</f>
        <v>243414</v>
      </c>
      <c r="F546" s="57">
        <f>LOOKUP(A546,Seznamy!$A$3:$A$38,Seznamy!$J$3:$J$38)</f>
        <v>60</v>
      </c>
      <c r="G546" s="57">
        <v>44</v>
      </c>
      <c r="H546" s="55">
        <f>LOOKUP(G546,Komplexní!$A$40:$A$82,Komplexní!$B$40:$B$82)</f>
        <v>0</v>
      </c>
      <c r="I546" s="58">
        <f t="array" ref="I546">SUM(IF((Komplexní!$A$3:$A$38=A546)*(Komplexní!$D$1:$AJ$1=G546),Komplexní!$D$3:$AJ$38))</f>
        <v>0</v>
      </c>
      <c r="J546" s="115" t="str">
        <f>IF(I546=0,"",I546)</f>
        <v/>
      </c>
      <c r="K546" s="59" t="str">
        <f>IF(I546=MIN($J$503:$J$552),1,"")</f>
        <v/>
      </c>
    </row>
    <row r="547" spans="1:11" hidden="1">
      <c r="A547" s="53">
        <v>11</v>
      </c>
      <c r="B547" s="54">
        <f>LOOKUP(A547,Seznamy!$A$3:$A$38,Seznamy!$B$3:$B$38)</f>
        <v>170006</v>
      </c>
      <c r="C547" s="55" t="str">
        <f>LOOKUP(A547,Seznamy!$A$3:$A$38,Seznamy!$C$3:$C$38)</f>
        <v>Hořice</v>
      </c>
      <c r="D547" s="56">
        <f>LOOKUP(A547,Seznamy!$A$3:$A$38,Seznamy!$F$3:$F$38)</f>
        <v>11330</v>
      </c>
      <c r="E547" s="56">
        <f>LOOKUP(A547,Seznamy!$A$3:$A$38,Seznamy!$G$3:$G$38)</f>
        <v>243414</v>
      </c>
      <c r="F547" s="57">
        <f>LOOKUP(A547,Seznamy!$A$3:$A$38,Seznamy!$J$3:$J$38)</f>
        <v>60</v>
      </c>
      <c r="G547" s="57">
        <v>45</v>
      </c>
      <c r="H547" s="55">
        <f>LOOKUP(G547,Komplexní!$A$40:$A$82,Komplexní!$B$40:$B$82)</f>
        <v>0</v>
      </c>
      <c r="I547" s="58">
        <f t="array" ref="I547">SUM(IF((Komplexní!$A$3:$A$38=A547)*(Komplexní!$D$1:$AJ$1=G547),Komplexní!$D$3:$AJ$38))</f>
        <v>0</v>
      </c>
      <c r="J547" s="115" t="str">
        <f>IF(I547=0,"",I547)</f>
        <v/>
      </c>
      <c r="K547" s="59" t="str">
        <f>IF(I547=MIN($J$503:$J$552),1,"")</f>
        <v/>
      </c>
    </row>
    <row r="548" spans="1:11" hidden="1">
      <c r="A548" s="53">
        <v>11</v>
      </c>
      <c r="B548" s="54">
        <f>LOOKUP(A548,Seznamy!$A$3:$A$38,Seznamy!$B$3:$B$38)</f>
        <v>170006</v>
      </c>
      <c r="C548" s="55" t="str">
        <f>LOOKUP(A548,Seznamy!$A$3:$A$38,Seznamy!$C$3:$C$38)</f>
        <v>Hořice</v>
      </c>
      <c r="D548" s="56">
        <f>LOOKUP(A548,Seznamy!$A$3:$A$38,Seznamy!$F$3:$F$38)</f>
        <v>11330</v>
      </c>
      <c r="E548" s="56">
        <f>LOOKUP(A548,Seznamy!$A$3:$A$38,Seznamy!$G$3:$G$38)</f>
        <v>243414</v>
      </c>
      <c r="F548" s="57">
        <f>LOOKUP(A548,Seznamy!$A$3:$A$38,Seznamy!$J$3:$J$38)</f>
        <v>60</v>
      </c>
      <c r="G548" s="57">
        <v>46</v>
      </c>
      <c r="H548" s="55">
        <f>LOOKUP(G548,Komplexní!$A$40:$A$82,Komplexní!$B$40:$B$82)</f>
        <v>0</v>
      </c>
      <c r="I548" s="58">
        <f t="array" ref="I548">SUM(IF((Komplexní!$A$3:$A$38=A548)*(Komplexní!$D$1:$AJ$1=G548),Komplexní!$D$3:$AJ$38))</f>
        <v>0</v>
      </c>
      <c r="J548" s="115" t="str">
        <f>IF(I548=0,"",I548)</f>
        <v/>
      </c>
      <c r="K548" s="59" t="str">
        <f>IF(I548=MIN($J$503:$J$552),1,"")</f>
        <v/>
      </c>
    </row>
    <row r="549" spans="1:11" hidden="1">
      <c r="A549" s="53">
        <v>11</v>
      </c>
      <c r="B549" s="54">
        <f>LOOKUP(A549,Seznamy!$A$3:$A$38,Seznamy!$B$3:$B$38)</f>
        <v>170006</v>
      </c>
      <c r="C549" s="55" t="str">
        <f>LOOKUP(A549,Seznamy!$A$3:$A$38,Seznamy!$C$3:$C$38)</f>
        <v>Hořice</v>
      </c>
      <c r="D549" s="56">
        <f>LOOKUP(A549,Seznamy!$A$3:$A$38,Seznamy!$F$3:$F$38)</f>
        <v>11330</v>
      </c>
      <c r="E549" s="56">
        <f>LOOKUP(A549,Seznamy!$A$3:$A$38,Seznamy!$G$3:$G$38)</f>
        <v>243414</v>
      </c>
      <c r="F549" s="57">
        <f>LOOKUP(A549,Seznamy!$A$3:$A$38,Seznamy!$J$3:$J$38)</f>
        <v>60</v>
      </c>
      <c r="G549" s="57">
        <v>47</v>
      </c>
      <c r="H549" s="55">
        <f>LOOKUP(G549,Komplexní!$A$40:$A$82,Komplexní!$B$40:$B$82)</f>
        <v>0</v>
      </c>
      <c r="I549" s="58">
        <f t="array" ref="I549">SUM(IF((Komplexní!$A$3:$A$38=A549)*(Komplexní!$D$1:$AJ$1=G549),Komplexní!$D$3:$AJ$38))</f>
        <v>0</v>
      </c>
      <c r="J549" s="115" t="str">
        <f>IF(I549=0,"",I549)</f>
        <v/>
      </c>
      <c r="K549" s="59" t="str">
        <f>IF(I549=MIN($J$503:$J$552),1,"")</f>
        <v/>
      </c>
    </row>
    <row r="550" spans="1:11" hidden="1">
      <c r="A550" s="53">
        <v>11</v>
      </c>
      <c r="B550" s="54">
        <f>LOOKUP(A550,Seznamy!$A$3:$A$38,Seznamy!$B$3:$B$38)</f>
        <v>170006</v>
      </c>
      <c r="C550" s="55" t="str">
        <f>LOOKUP(A550,Seznamy!$A$3:$A$38,Seznamy!$C$3:$C$38)</f>
        <v>Hořice</v>
      </c>
      <c r="D550" s="56">
        <f>LOOKUP(A550,Seznamy!$A$3:$A$38,Seznamy!$F$3:$F$38)</f>
        <v>11330</v>
      </c>
      <c r="E550" s="56">
        <f>LOOKUP(A550,Seznamy!$A$3:$A$38,Seznamy!$G$3:$G$38)</f>
        <v>243414</v>
      </c>
      <c r="F550" s="57">
        <f>LOOKUP(A550,Seznamy!$A$3:$A$38,Seznamy!$J$3:$J$38)</f>
        <v>60</v>
      </c>
      <c r="G550" s="57">
        <v>48</v>
      </c>
      <c r="H550" s="55">
        <f>LOOKUP(G550,Komplexní!$A$40:$A$82,Komplexní!$B$40:$B$82)</f>
        <v>0</v>
      </c>
      <c r="I550" s="58">
        <f t="array" ref="I550">SUM(IF((Komplexní!$A$3:$A$38=A550)*(Komplexní!$D$1:$AJ$1=G550),Komplexní!$D$3:$AJ$38))</f>
        <v>0</v>
      </c>
      <c r="J550" s="115" t="str">
        <f>IF(I550=0,"",I550)</f>
        <v/>
      </c>
      <c r="K550" s="59" t="str">
        <f>IF(I550=MIN($J$503:$J$552),1,"")</f>
        <v/>
      </c>
    </row>
    <row r="551" spans="1:11" hidden="1">
      <c r="A551" s="53">
        <v>11</v>
      </c>
      <c r="B551" s="54">
        <f>LOOKUP(A551,Seznamy!$A$3:$A$38,Seznamy!$B$3:$B$38)</f>
        <v>170006</v>
      </c>
      <c r="C551" s="55" t="str">
        <f>LOOKUP(A551,Seznamy!$A$3:$A$38,Seznamy!$C$3:$C$38)</f>
        <v>Hořice</v>
      </c>
      <c r="D551" s="56">
        <f>LOOKUP(A551,Seznamy!$A$3:$A$38,Seznamy!$F$3:$F$38)</f>
        <v>11330</v>
      </c>
      <c r="E551" s="56">
        <f>LOOKUP(A551,Seznamy!$A$3:$A$38,Seznamy!$G$3:$G$38)</f>
        <v>243414</v>
      </c>
      <c r="F551" s="57">
        <f>LOOKUP(A551,Seznamy!$A$3:$A$38,Seznamy!$J$3:$J$38)</f>
        <v>60</v>
      </c>
      <c r="G551" s="57">
        <v>49</v>
      </c>
      <c r="H551" s="55">
        <f>LOOKUP(G551,Komplexní!$A$40:$A$82,Komplexní!$B$40:$B$82)</f>
        <v>0</v>
      </c>
      <c r="I551" s="58">
        <f t="array" ref="I551">SUM(IF((Komplexní!$A$3:$A$38=A551)*(Komplexní!$D$1:$AJ$1=G551),Komplexní!$D$3:$AJ$38))</f>
        <v>0</v>
      </c>
      <c r="J551" s="115" t="str">
        <f>IF(I551=0,"",I551)</f>
        <v/>
      </c>
      <c r="K551" s="59" t="str">
        <f>IF(I551=MIN($J$503:$J$552),1,"")</f>
        <v/>
      </c>
    </row>
    <row r="552" spans="1:11" hidden="1">
      <c r="A552" s="53">
        <v>11</v>
      </c>
      <c r="B552" s="54">
        <f>LOOKUP(A552,Seznamy!$A$3:$A$38,Seznamy!$B$3:$B$38)</f>
        <v>170006</v>
      </c>
      <c r="C552" s="55" t="str">
        <f>LOOKUP(A552,Seznamy!$A$3:$A$38,Seznamy!$C$3:$C$38)</f>
        <v>Hořice</v>
      </c>
      <c r="D552" s="56">
        <f>LOOKUP(A552,Seznamy!$A$3:$A$38,Seznamy!$F$3:$F$38)</f>
        <v>11330</v>
      </c>
      <c r="E552" s="56">
        <f>LOOKUP(A552,Seznamy!$A$3:$A$38,Seznamy!$G$3:$G$38)</f>
        <v>243414</v>
      </c>
      <c r="F552" s="57">
        <f>LOOKUP(A552,Seznamy!$A$3:$A$38,Seznamy!$J$3:$J$38)</f>
        <v>60</v>
      </c>
      <c r="G552" s="57">
        <v>50</v>
      </c>
      <c r="H552" s="55">
        <f>LOOKUP(G552,Komplexní!$A$40:$A$82,Komplexní!$B$40:$B$82)</f>
        <v>0</v>
      </c>
      <c r="I552" s="58">
        <f t="array" ref="I552">SUM(IF((Komplexní!$A$3:$A$38=A552)*(Komplexní!$D$1:$AJ$1=G552),Komplexní!$D$3:$AJ$38))</f>
        <v>0</v>
      </c>
      <c r="J552" s="115" t="str">
        <f>IF(I552=0,"",I552)</f>
        <v/>
      </c>
      <c r="K552" s="59" t="str">
        <f>IF(I552=MIN($J$503:$J$552),1,"")</f>
        <v/>
      </c>
    </row>
    <row r="553" spans="1:11" hidden="1">
      <c r="A553" s="87">
        <v>12</v>
      </c>
      <c r="B553" s="88">
        <f>LOOKUP(A553,Seznamy!$A$3:$A$38,Seznamy!$B$3:$B$38)</f>
        <v>170007</v>
      </c>
      <c r="C553" s="89" t="str">
        <f>LOOKUP(A553,Seznamy!$A$3:$A$38,Seznamy!$C$3:$C$38)</f>
        <v>Český ráj</v>
      </c>
      <c r="D553" s="90">
        <f>LOOKUP(A553,Seznamy!$A$3:$A$38,Seznamy!$F$3:$F$38)</f>
        <v>2170</v>
      </c>
      <c r="E553" s="90">
        <f>LOOKUP(A553,Seznamy!$A$3:$A$38,Seznamy!$G$3:$G$38)</f>
        <v>55310</v>
      </c>
      <c r="F553" s="91">
        <f>LOOKUP(A553,Seznamy!$A$3:$A$38,Seznamy!$J$3:$J$38)</f>
        <v>60</v>
      </c>
      <c r="G553" s="91">
        <v>27</v>
      </c>
      <c r="H553" s="89">
        <f>LOOKUP(G553,Komplexní!$A$40:$A$82,Komplexní!$B$40:$B$82)</f>
        <v>0</v>
      </c>
      <c r="I553" s="92">
        <f t="array" ref="I553">SUM(IF((Komplexní!$A$3:$A$38=A553)*(Komplexní!$D$1:$AJ$1=G553),Komplexní!$D$3:$AJ$38))</f>
        <v>0</v>
      </c>
      <c r="J553" s="116" t="str">
        <f>IF(I553=0,"",I553)</f>
        <v/>
      </c>
      <c r="K553" s="93" t="str">
        <f>IF(I553=MIN($J$553:$J$602),1,"")</f>
        <v/>
      </c>
    </row>
    <row r="554" spans="1:11">
      <c r="A554" s="87">
        <v>12</v>
      </c>
      <c r="B554" s="88">
        <f>LOOKUP(A554,Seznamy!$A$3:$A$38,Seznamy!$B$3:$B$38)</f>
        <v>170007</v>
      </c>
      <c r="C554" s="89" t="str">
        <f>LOOKUP(A554,Seznamy!$A$3:$A$38,Seznamy!$C$3:$C$38)</f>
        <v>Český ráj</v>
      </c>
      <c r="D554" s="90">
        <f>LOOKUP(A554,Seznamy!$A$3:$A$38,Seznamy!$F$3:$F$38)</f>
        <v>2170</v>
      </c>
      <c r="E554" s="90">
        <f>LOOKUP(A554,Seznamy!$A$3:$A$38,Seznamy!$G$3:$G$38)</f>
        <v>55310</v>
      </c>
      <c r="F554" s="91">
        <f>LOOKUP(A554,Seznamy!$A$3:$A$38,Seznamy!$J$3:$J$38)</f>
        <v>60</v>
      </c>
      <c r="G554" s="91">
        <v>22</v>
      </c>
      <c r="H554" s="89" t="str">
        <f>LOOKUP(G554,Komplexní!$A$40:$A$82,Komplexní!$B$40:$B$82)</f>
        <v>Lesní společnost Ledeč nad Sázavou, a.s.</v>
      </c>
      <c r="I554" s="92">
        <f t="array" ref="I554">SUM(IF((Komplexní!$A$3:$A$38=A554)*(Komplexní!$D$1:$AJ$1=G554),Komplexní!$D$3:$AJ$38))</f>
        <v>-20368825</v>
      </c>
      <c r="J554" s="116">
        <f>IF(I554=0,"",I554)</f>
        <v>-20368825</v>
      </c>
      <c r="K554" s="93">
        <f>IF(I554=MIN($J$553:$J$602),1,"")</f>
        <v>1</v>
      </c>
    </row>
    <row r="555" spans="1:11" hidden="1">
      <c r="A555" s="87">
        <v>12</v>
      </c>
      <c r="B555" s="88">
        <f>LOOKUP(A555,Seznamy!$A$3:$A$38,Seznamy!$B$3:$B$38)</f>
        <v>170007</v>
      </c>
      <c r="C555" s="89" t="str">
        <f>LOOKUP(A555,Seznamy!$A$3:$A$38,Seznamy!$C$3:$C$38)</f>
        <v>Český ráj</v>
      </c>
      <c r="D555" s="90">
        <f>LOOKUP(A555,Seznamy!$A$3:$A$38,Seznamy!$F$3:$F$38)</f>
        <v>2170</v>
      </c>
      <c r="E555" s="90">
        <f>LOOKUP(A555,Seznamy!$A$3:$A$38,Seznamy!$G$3:$G$38)</f>
        <v>55310</v>
      </c>
      <c r="F555" s="91">
        <f>LOOKUP(A555,Seznamy!$A$3:$A$38,Seznamy!$J$3:$J$38)</f>
        <v>60</v>
      </c>
      <c r="G555" s="91">
        <v>1</v>
      </c>
      <c r="H555" s="89" t="str">
        <f>LOOKUP(G555,Komplexní!$A$40:$A$82,Komplexní!$B$40:$B$82)</f>
        <v>KAISER s.r.o.</v>
      </c>
      <c r="I555" s="92">
        <f t="array" ref="I555">SUM(IF((Komplexní!$A$3:$A$38=A555)*(Komplexní!$D$1:$AJ$1=G555),Komplexní!$D$3:$AJ$38))</f>
        <v>0</v>
      </c>
      <c r="J555" s="116" t="str">
        <f>IF(I555=0,"",I555)</f>
        <v/>
      </c>
      <c r="K555" s="93" t="str">
        <f>IF(I555=MIN($J$553:$J$602),1,"")</f>
        <v/>
      </c>
    </row>
    <row r="556" spans="1:11" hidden="1">
      <c r="A556" s="87">
        <v>12</v>
      </c>
      <c r="B556" s="88">
        <f>LOOKUP(A556,Seznamy!$A$3:$A$38,Seznamy!$B$3:$B$38)</f>
        <v>170007</v>
      </c>
      <c r="C556" s="89" t="str">
        <f>LOOKUP(A556,Seznamy!$A$3:$A$38,Seznamy!$C$3:$C$38)</f>
        <v>Český ráj</v>
      </c>
      <c r="D556" s="90">
        <f>LOOKUP(A556,Seznamy!$A$3:$A$38,Seznamy!$F$3:$F$38)</f>
        <v>2170</v>
      </c>
      <c r="E556" s="90">
        <f>LOOKUP(A556,Seznamy!$A$3:$A$38,Seznamy!$G$3:$G$38)</f>
        <v>55310</v>
      </c>
      <c r="F556" s="91">
        <f>LOOKUP(A556,Seznamy!$A$3:$A$38,Seznamy!$J$3:$J$38)</f>
        <v>60</v>
      </c>
      <c r="G556" s="91">
        <v>2</v>
      </c>
      <c r="H556" s="89" t="str">
        <f>LOOKUP(G556,Komplexní!$A$40:$A$82,Komplexní!$B$40:$B$82)</f>
        <v>Lesní společnost Přimda, a.s.</v>
      </c>
      <c r="I556" s="92">
        <f t="array" ref="I556">SUM(IF((Komplexní!$A$3:$A$38=A556)*(Komplexní!$D$1:$AJ$1=G556),Komplexní!$D$3:$AJ$38))</f>
        <v>0</v>
      </c>
      <c r="J556" s="116" t="str">
        <f>IF(I556=0,"",I556)</f>
        <v/>
      </c>
      <c r="K556" s="93" t="str">
        <f>IF(I556=MIN($J$553:$J$602),1,"")</f>
        <v/>
      </c>
    </row>
    <row r="557" spans="1:11" hidden="1">
      <c r="A557" s="87">
        <v>12</v>
      </c>
      <c r="B557" s="88">
        <f>LOOKUP(A557,Seznamy!$A$3:$A$38,Seznamy!$B$3:$B$38)</f>
        <v>170007</v>
      </c>
      <c r="C557" s="89" t="str">
        <f>LOOKUP(A557,Seznamy!$A$3:$A$38,Seznamy!$C$3:$C$38)</f>
        <v>Český ráj</v>
      </c>
      <c r="D557" s="90">
        <f>LOOKUP(A557,Seznamy!$A$3:$A$38,Seznamy!$F$3:$F$38)</f>
        <v>2170</v>
      </c>
      <c r="E557" s="90">
        <f>LOOKUP(A557,Seznamy!$A$3:$A$38,Seznamy!$G$3:$G$38)</f>
        <v>55310</v>
      </c>
      <c r="F557" s="91">
        <f>LOOKUP(A557,Seznamy!$A$3:$A$38,Seznamy!$J$3:$J$38)</f>
        <v>60</v>
      </c>
      <c r="G557" s="91">
        <v>3</v>
      </c>
      <c r="H557" s="89" t="str">
        <f>LOOKUP(G557,Komplexní!$A$40:$A$82,Komplexní!$B$40:$B$82)</f>
        <v>ACLESIA, spol. s r.o.</v>
      </c>
      <c r="I557" s="92">
        <f t="array" ref="I557">SUM(IF((Komplexní!$A$3:$A$38=A557)*(Komplexní!$D$1:$AJ$1=G557),Komplexní!$D$3:$AJ$38))</f>
        <v>0</v>
      </c>
      <c r="J557" s="116" t="str">
        <f>IF(I557=0,"",I557)</f>
        <v/>
      </c>
      <c r="K557" s="93" t="str">
        <f>IF(I557=MIN($J$553:$J$602),1,"")</f>
        <v/>
      </c>
    </row>
    <row r="558" spans="1:11" hidden="1">
      <c r="A558" s="87">
        <v>12</v>
      </c>
      <c r="B558" s="88">
        <f>LOOKUP(A558,Seznamy!$A$3:$A$38,Seznamy!$B$3:$B$38)</f>
        <v>170007</v>
      </c>
      <c r="C558" s="89" t="str">
        <f>LOOKUP(A558,Seznamy!$A$3:$A$38,Seznamy!$C$3:$C$38)</f>
        <v>Český ráj</v>
      </c>
      <c r="D558" s="90">
        <f>LOOKUP(A558,Seznamy!$A$3:$A$38,Seznamy!$F$3:$F$38)</f>
        <v>2170</v>
      </c>
      <c r="E558" s="90">
        <f>LOOKUP(A558,Seznamy!$A$3:$A$38,Seznamy!$G$3:$G$38)</f>
        <v>55310</v>
      </c>
      <c r="F558" s="91">
        <f>LOOKUP(A558,Seznamy!$A$3:$A$38,Seznamy!$J$3:$J$38)</f>
        <v>60</v>
      </c>
      <c r="G558" s="91">
        <v>4</v>
      </c>
      <c r="H558" s="89" t="str">
        <f>LOOKUP(G558,Komplexní!$A$40:$A$82,Komplexní!$B$40:$B$82)</f>
        <v>LST a.s.</v>
      </c>
      <c r="I558" s="92">
        <f t="array" ref="I558">SUM(IF((Komplexní!$A$3:$A$38=A558)*(Komplexní!$D$1:$AJ$1=G558),Komplexní!$D$3:$AJ$38))</f>
        <v>0</v>
      </c>
      <c r="J558" s="116" t="str">
        <f>IF(I558=0,"",I558)</f>
        <v/>
      </c>
      <c r="K558" s="93" t="str">
        <f>IF(I558=MIN($J$553:$J$602),1,"")</f>
        <v/>
      </c>
    </row>
    <row r="559" spans="1:11" hidden="1">
      <c r="A559" s="87">
        <v>12</v>
      </c>
      <c r="B559" s="88">
        <f>LOOKUP(A559,Seznamy!$A$3:$A$38,Seznamy!$B$3:$B$38)</f>
        <v>170007</v>
      </c>
      <c r="C559" s="89" t="str">
        <f>LOOKUP(A559,Seznamy!$A$3:$A$38,Seznamy!$C$3:$C$38)</f>
        <v>Český ráj</v>
      </c>
      <c r="D559" s="90">
        <f>LOOKUP(A559,Seznamy!$A$3:$A$38,Seznamy!$F$3:$F$38)</f>
        <v>2170</v>
      </c>
      <c r="E559" s="90">
        <f>LOOKUP(A559,Seznamy!$A$3:$A$38,Seznamy!$G$3:$G$38)</f>
        <v>55310</v>
      </c>
      <c r="F559" s="91">
        <f>LOOKUP(A559,Seznamy!$A$3:$A$38,Seznamy!$J$3:$J$38)</f>
        <v>60</v>
      </c>
      <c r="G559" s="91">
        <v>5</v>
      </c>
      <c r="H559" s="89" t="str">
        <f>LOOKUP(G559,Komplexní!$A$40:$A$82,Komplexní!$B$40:$B$82)</f>
        <v>T.E.P. HOLZ, s.r.o.</v>
      </c>
      <c r="I559" s="92">
        <f t="array" ref="I559">SUM(IF((Komplexní!$A$3:$A$38=A559)*(Komplexní!$D$1:$AJ$1=G559),Komplexní!$D$3:$AJ$38))</f>
        <v>0</v>
      </c>
      <c r="J559" s="116" t="str">
        <f>IF(I559=0,"",I559)</f>
        <v/>
      </c>
      <c r="K559" s="93" t="str">
        <f>IF(I559=MIN($J$553:$J$602),1,"")</f>
        <v/>
      </c>
    </row>
    <row r="560" spans="1:11" hidden="1">
      <c r="A560" s="87">
        <v>12</v>
      </c>
      <c r="B560" s="88">
        <f>LOOKUP(A560,Seznamy!$A$3:$A$38,Seznamy!$B$3:$B$38)</f>
        <v>170007</v>
      </c>
      <c r="C560" s="89" t="str">
        <f>LOOKUP(A560,Seznamy!$A$3:$A$38,Seznamy!$C$3:$C$38)</f>
        <v>Český ráj</v>
      </c>
      <c r="D560" s="90">
        <f>LOOKUP(A560,Seznamy!$A$3:$A$38,Seznamy!$F$3:$F$38)</f>
        <v>2170</v>
      </c>
      <c r="E560" s="90">
        <f>LOOKUP(A560,Seznamy!$A$3:$A$38,Seznamy!$G$3:$G$38)</f>
        <v>55310</v>
      </c>
      <c r="F560" s="91">
        <f>LOOKUP(A560,Seznamy!$A$3:$A$38,Seznamy!$J$3:$J$38)</f>
        <v>60</v>
      </c>
      <c r="G560" s="91">
        <v>6</v>
      </c>
      <c r="H560" s="89" t="str">
        <f>LOOKUP(G560,Komplexní!$A$40:$A$82,Komplexní!$B$40:$B$82)</f>
        <v>Petra spol. s r.o.</v>
      </c>
      <c r="I560" s="92">
        <f t="array" ref="I560">SUM(IF((Komplexní!$A$3:$A$38=A560)*(Komplexní!$D$1:$AJ$1=G560),Komplexní!$D$3:$AJ$38))</f>
        <v>0</v>
      </c>
      <c r="J560" s="116" t="str">
        <f>IF(I560=0,"",I560)</f>
        <v/>
      </c>
      <c r="K560" s="93" t="str">
        <f>IF(I560=MIN($J$553:$J$602),1,"")</f>
        <v/>
      </c>
    </row>
    <row r="561" spans="1:11" hidden="1">
      <c r="A561" s="87">
        <v>12</v>
      </c>
      <c r="B561" s="88">
        <f>LOOKUP(A561,Seznamy!$A$3:$A$38,Seznamy!$B$3:$B$38)</f>
        <v>170007</v>
      </c>
      <c r="C561" s="89" t="str">
        <f>LOOKUP(A561,Seznamy!$A$3:$A$38,Seznamy!$C$3:$C$38)</f>
        <v>Český ráj</v>
      </c>
      <c r="D561" s="90">
        <f>LOOKUP(A561,Seznamy!$A$3:$A$38,Seznamy!$F$3:$F$38)</f>
        <v>2170</v>
      </c>
      <c r="E561" s="90">
        <f>LOOKUP(A561,Seznamy!$A$3:$A$38,Seznamy!$G$3:$G$38)</f>
        <v>55310</v>
      </c>
      <c r="F561" s="91">
        <f>LOOKUP(A561,Seznamy!$A$3:$A$38,Seznamy!$J$3:$J$38)</f>
        <v>60</v>
      </c>
      <c r="G561" s="91">
        <v>7</v>
      </c>
      <c r="H561" s="89" t="str">
        <f>LOOKUP(G561,Komplexní!$A$40:$A$82,Komplexní!$B$40:$B$82)</f>
        <v>Sušická lesní a obchodní s.r.o.</v>
      </c>
      <c r="I561" s="92">
        <f t="array" ref="I561">SUM(IF((Komplexní!$A$3:$A$38=A561)*(Komplexní!$D$1:$AJ$1=G561),Komplexní!$D$3:$AJ$38))</f>
        <v>0</v>
      </c>
      <c r="J561" s="116" t="str">
        <f>IF(I561=0,"",I561)</f>
        <v/>
      </c>
      <c r="K561" s="93" t="str">
        <f>IF(I561=MIN($J$553:$J$602),1,"")</f>
        <v/>
      </c>
    </row>
    <row r="562" spans="1:11" hidden="1">
      <c r="A562" s="87">
        <v>12</v>
      </c>
      <c r="B562" s="88">
        <f>LOOKUP(A562,Seznamy!$A$3:$A$38,Seznamy!$B$3:$B$38)</f>
        <v>170007</v>
      </c>
      <c r="C562" s="89" t="str">
        <f>LOOKUP(A562,Seznamy!$A$3:$A$38,Seznamy!$C$3:$C$38)</f>
        <v>Český ráj</v>
      </c>
      <c r="D562" s="90">
        <f>LOOKUP(A562,Seznamy!$A$3:$A$38,Seznamy!$F$3:$F$38)</f>
        <v>2170</v>
      </c>
      <c r="E562" s="90">
        <f>LOOKUP(A562,Seznamy!$A$3:$A$38,Seznamy!$G$3:$G$38)</f>
        <v>55310</v>
      </c>
      <c r="F562" s="91">
        <f>LOOKUP(A562,Seznamy!$A$3:$A$38,Seznamy!$J$3:$J$38)</f>
        <v>60</v>
      </c>
      <c r="G562" s="91">
        <v>8</v>
      </c>
      <c r="H562" s="89" t="str">
        <f>LOOKUP(G562,Komplexní!$A$40:$A$82,Komplexní!$B$40:$B$82)</f>
        <v>ARBOLES s.r.o.</v>
      </c>
      <c r="I562" s="92">
        <f t="array" ref="I562">SUM(IF((Komplexní!$A$3:$A$38=A562)*(Komplexní!$D$1:$AJ$1=G562),Komplexní!$D$3:$AJ$38))</f>
        <v>0</v>
      </c>
      <c r="J562" s="116" t="str">
        <f>IF(I562=0,"",I562)</f>
        <v/>
      </c>
      <c r="K562" s="93" t="str">
        <f>IF(I562=MIN($J$553:$J$602),1,"")</f>
        <v/>
      </c>
    </row>
    <row r="563" spans="1:11" hidden="1">
      <c r="A563" s="87">
        <v>12</v>
      </c>
      <c r="B563" s="88">
        <f>LOOKUP(A563,Seznamy!$A$3:$A$38,Seznamy!$B$3:$B$38)</f>
        <v>170007</v>
      </c>
      <c r="C563" s="89" t="str">
        <f>LOOKUP(A563,Seznamy!$A$3:$A$38,Seznamy!$C$3:$C$38)</f>
        <v>Český ráj</v>
      </c>
      <c r="D563" s="90">
        <f>LOOKUP(A563,Seznamy!$A$3:$A$38,Seznamy!$F$3:$F$38)</f>
        <v>2170</v>
      </c>
      <c r="E563" s="90">
        <f>LOOKUP(A563,Seznamy!$A$3:$A$38,Seznamy!$G$3:$G$38)</f>
        <v>55310</v>
      </c>
      <c r="F563" s="91">
        <f>LOOKUP(A563,Seznamy!$A$3:$A$38,Seznamy!$J$3:$J$38)</f>
        <v>60</v>
      </c>
      <c r="G563" s="91">
        <v>9</v>
      </c>
      <c r="H563" s="89" t="str">
        <f>LOOKUP(G563,Komplexní!$A$40:$A$82,Komplexní!$B$40:$B$82)</f>
        <v>Stora Enso Wood Products Planá s.r.o.</v>
      </c>
      <c r="I563" s="92">
        <f t="array" ref="I563">SUM(IF((Komplexní!$A$3:$A$38=A563)*(Komplexní!$D$1:$AJ$1=G563),Komplexní!$D$3:$AJ$38))</f>
        <v>0</v>
      </c>
      <c r="J563" s="116" t="str">
        <f>IF(I563=0,"",I563)</f>
        <v/>
      </c>
      <c r="K563" s="93" t="str">
        <f>IF(I563=MIN($J$553:$J$602),1,"")</f>
        <v/>
      </c>
    </row>
    <row r="564" spans="1:11" hidden="1">
      <c r="A564" s="87">
        <v>12</v>
      </c>
      <c r="B564" s="88">
        <f>LOOKUP(A564,Seznamy!$A$3:$A$38,Seznamy!$B$3:$B$38)</f>
        <v>170007</v>
      </c>
      <c r="C564" s="89" t="str">
        <f>LOOKUP(A564,Seznamy!$A$3:$A$38,Seznamy!$C$3:$C$38)</f>
        <v>Český ráj</v>
      </c>
      <c r="D564" s="90">
        <f>LOOKUP(A564,Seznamy!$A$3:$A$38,Seznamy!$F$3:$F$38)</f>
        <v>2170</v>
      </c>
      <c r="E564" s="90">
        <f>LOOKUP(A564,Seznamy!$A$3:$A$38,Seznamy!$G$3:$G$38)</f>
        <v>55310</v>
      </c>
      <c r="F564" s="91">
        <f>LOOKUP(A564,Seznamy!$A$3:$A$38,Seznamy!$J$3:$J$38)</f>
        <v>60</v>
      </c>
      <c r="G564" s="91">
        <v>10</v>
      </c>
      <c r="H564" s="89" t="str">
        <f>LOOKUP(G564,Komplexní!$A$40:$A$82,Komplexní!$B$40:$B$82)</f>
        <v>Stora Enso Wood Products Ždírec s.r.o.</v>
      </c>
      <c r="I564" s="92">
        <f t="array" ref="I564">SUM(IF((Komplexní!$A$3:$A$38=A564)*(Komplexní!$D$1:$AJ$1=G564),Komplexní!$D$3:$AJ$38))</f>
        <v>0</v>
      </c>
      <c r="J564" s="116" t="str">
        <f>IF(I564=0,"",I564)</f>
        <v/>
      </c>
      <c r="K564" s="93" t="str">
        <f>IF(I564=MIN($J$553:$J$602),1,"")</f>
        <v/>
      </c>
    </row>
    <row r="565" spans="1:11" hidden="1">
      <c r="A565" s="87">
        <v>12</v>
      </c>
      <c r="B565" s="88">
        <f>LOOKUP(A565,Seznamy!$A$3:$A$38,Seznamy!$B$3:$B$38)</f>
        <v>170007</v>
      </c>
      <c r="C565" s="89" t="str">
        <f>LOOKUP(A565,Seznamy!$A$3:$A$38,Seznamy!$C$3:$C$38)</f>
        <v>Český ráj</v>
      </c>
      <c r="D565" s="90">
        <f>LOOKUP(A565,Seznamy!$A$3:$A$38,Seznamy!$F$3:$F$38)</f>
        <v>2170</v>
      </c>
      <c r="E565" s="90">
        <f>LOOKUP(A565,Seznamy!$A$3:$A$38,Seznamy!$G$3:$G$38)</f>
        <v>55310</v>
      </c>
      <c r="F565" s="91">
        <f>LOOKUP(A565,Seznamy!$A$3:$A$38,Seznamy!$J$3:$J$38)</f>
        <v>60</v>
      </c>
      <c r="G565" s="91">
        <v>12</v>
      </c>
      <c r="H565" s="89" t="str">
        <f>LOOKUP(G565,Komplexní!$A$40:$A$82,Komplexní!$B$40:$B$82)</f>
        <v>Jihozápadní dřevařská a.s.</v>
      </c>
      <c r="I565" s="92">
        <f t="array" ref="I565">SUM(IF((Komplexní!$A$3:$A$38=A565)*(Komplexní!$D$1:$AJ$1=G565),Komplexní!$D$3:$AJ$38))</f>
        <v>0</v>
      </c>
      <c r="J565" s="116" t="str">
        <f>IF(I565=0,"",I565)</f>
        <v/>
      </c>
      <c r="K565" s="93" t="str">
        <f>IF(I565=MIN($J$553:$J$602),1,"")</f>
        <v/>
      </c>
    </row>
    <row r="566" spans="1:11" hidden="1">
      <c r="A566" s="87">
        <v>12</v>
      </c>
      <c r="B566" s="88">
        <f>LOOKUP(A566,Seznamy!$A$3:$A$38,Seznamy!$B$3:$B$38)</f>
        <v>170007</v>
      </c>
      <c r="C566" s="89" t="str">
        <f>LOOKUP(A566,Seznamy!$A$3:$A$38,Seznamy!$C$3:$C$38)</f>
        <v>Český ráj</v>
      </c>
      <c r="D566" s="90">
        <f>LOOKUP(A566,Seznamy!$A$3:$A$38,Seznamy!$F$3:$F$38)</f>
        <v>2170</v>
      </c>
      <c r="E566" s="90">
        <f>LOOKUP(A566,Seznamy!$A$3:$A$38,Seznamy!$G$3:$G$38)</f>
        <v>55310</v>
      </c>
      <c r="F566" s="91">
        <f>LOOKUP(A566,Seznamy!$A$3:$A$38,Seznamy!$J$3:$J$38)</f>
        <v>60</v>
      </c>
      <c r="G566" s="91">
        <v>13</v>
      </c>
      <c r="H566" s="89" t="str">
        <f>LOOKUP(G566,Komplexní!$A$40:$A$82,Komplexní!$B$40:$B$82)</f>
        <v>LDF Rožnov a.s.</v>
      </c>
      <c r="I566" s="92">
        <f t="array" ref="I566">SUM(IF((Komplexní!$A$3:$A$38=A566)*(Komplexní!$D$1:$AJ$1=G566),Komplexní!$D$3:$AJ$38))</f>
        <v>0</v>
      </c>
      <c r="J566" s="116" t="str">
        <f>IF(I566=0,"",I566)</f>
        <v/>
      </c>
      <c r="K566" s="93" t="str">
        <f>IF(I566=MIN($J$553:$J$602),1,"")</f>
        <v/>
      </c>
    </row>
    <row r="567" spans="1:11" hidden="1">
      <c r="A567" s="87">
        <v>12</v>
      </c>
      <c r="B567" s="88">
        <f>LOOKUP(A567,Seznamy!$A$3:$A$38,Seznamy!$B$3:$B$38)</f>
        <v>170007</v>
      </c>
      <c r="C567" s="89" t="str">
        <f>LOOKUP(A567,Seznamy!$A$3:$A$38,Seznamy!$C$3:$C$38)</f>
        <v>Český ráj</v>
      </c>
      <c r="D567" s="90">
        <f>LOOKUP(A567,Seznamy!$A$3:$A$38,Seznamy!$F$3:$F$38)</f>
        <v>2170</v>
      </c>
      <c r="E567" s="90">
        <f>LOOKUP(A567,Seznamy!$A$3:$A$38,Seznamy!$G$3:$G$38)</f>
        <v>55310</v>
      </c>
      <c r="F567" s="91">
        <f>LOOKUP(A567,Seznamy!$A$3:$A$38,Seznamy!$J$3:$J$38)</f>
        <v>60</v>
      </c>
      <c r="G567" s="91">
        <v>14</v>
      </c>
      <c r="H567" s="89" t="str">
        <f>LOOKUP(G567,Komplexní!$A$40:$A$82,Komplexní!$B$40:$B$82)</f>
        <v>Kloboucká lesní s.r.o.</v>
      </c>
      <c r="I567" s="92">
        <f t="array" ref="I567">SUM(IF((Komplexní!$A$3:$A$38=A567)*(Komplexní!$D$1:$AJ$1=G567),Komplexní!$D$3:$AJ$38))</f>
        <v>0</v>
      </c>
      <c r="J567" s="116" t="str">
        <f>IF(I567=0,"",I567)</f>
        <v/>
      </c>
      <c r="K567" s="93" t="str">
        <f>IF(I567=MIN($J$553:$J$602),1,"")</f>
        <v/>
      </c>
    </row>
    <row r="568" spans="1:11" hidden="1">
      <c r="A568" s="87">
        <v>12</v>
      </c>
      <c r="B568" s="88">
        <f>LOOKUP(A568,Seznamy!$A$3:$A$38,Seznamy!$B$3:$B$38)</f>
        <v>170007</v>
      </c>
      <c r="C568" s="89" t="str">
        <f>LOOKUP(A568,Seznamy!$A$3:$A$38,Seznamy!$C$3:$C$38)</f>
        <v>Český ráj</v>
      </c>
      <c r="D568" s="90">
        <f>LOOKUP(A568,Seznamy!$A$3:$A$38,Seznamy!$F$3:$F$38)</f>
        <v>2170</v>
      </c>
      <c r="E568" s="90">
        <f>LOOKUP(A568,Seznamy!$A$3:$A$38,Seznamy!$G$3:$G$38)</f>
        <v>55310</v>
      </c>
      <c r="F568" s="91">
        <f>LOOKUP(A568,Seznamy!$A$3:$A$38,Seznamy!$J$3:$J$38)</f>
        <v>60</v>
      </c>
      <c r="G568" s="91">
        <v>15</v>
      </c>
      <c r="H568" s="89" t="str">
        <f>LOOKUP(G568,Komplexní!$A$40:$A$82,Komplexní!$B$40:$B$82)</f>
        <v>Opavská lesní a.s.</v>
      </c>
      <c r="I568" s="92">
        <f t="array" ref="I568">SUM(IF((Komplexní!$A$3:$A$38=A568)*(Komplexní!$D$1:$AJ$1=G568),Komplexní!$D$3:$AJ$38))</f>
        <v>0</v>
      </c>
      <c r="J568" s="116" t="str">
        <f>IF(I568=0,"",I568)</f>
        <v/>
      </c>
      <c r="K568" s="93" t="str">
        <f>IF(I568=MIN($J$553:$J$602),1,"")</f>
        <v/>
      </c>
    </row>
    <row r="569" spans="1:11" hidden="1">
      <c r="A569" s="87">
        <v>12</v>
      </c>
      <c r="B569" s="88">
        <f>LOOKUP(A569,Seznamy!$A$3:$A$38,Seznamy!$B$3:$B$38)</f>
        <v>170007</v>
      </c>
      <c r="C569" s="89" t="str">
        <f>LOOKUP(A569,Seznamy!$A$3:$A$38,Seznamy!$C$3:$C$38)</f>
        <v>Český ráj</v>
      </c>
      <c r="D569" s="90">
        <f>LOOKUP(A569,Seznamy!$A$3:$A$38,Seznamy!$F$3:$F$38)</f>
        <v>2170</v>
      </c>
      <c r="E569" s="90">
        <f>LOOKUP(A569,Seznamy!$A$3:$A$38,Seznamy!$G$3:$G$38)</f>
        <v>55310</v>
      </c>
      <c r="F569" s="91">
        <f>LOOKUP(A569,Seznamy!$A$3:$A$38,Seznamy!$J$3:$J$38)</f>
        <v>60</v>
      </c>
      <c r="G569" s="91">
        <v>16</v>
      </c>
      <c r="H569" s="89" t="str">
        <f>LOOKUP(G569,Komplexní!$A$40:$A$82,Komplexní!$B$40:$B$82)</f>
        <v>Lesostavby Frýdek-Místek a.s.</v>
      </c>
      <c r="I569" s="92">
        <f t="array" ref="I569">SUM(IF((Komplexní!$A$3:$A$38=A569)*(Komplexní!$D$1:$AJ$1=G569),Komplexní!$D$3:$AJ$38))</f>
        <v>0</v>
      </c>
      <c r="J569" s="116" t="str">
        <f>IF(I569=0,"",I569)</f>
        <v/>
      </c>
      <c r="K569" s="93" t="str">
        <f>IF(I569=MIN($J$553:$J$602),1,"")</f>
        <v/>
      </c>
    </row>
    <row r="570" spans="1:11" hidden="1">
      <c r="A570" s="87">
        <v>12</v>
      </c>
      <c r="B570" s="88">
        <f>LOOKUP(A570,Seznamy!$A$3:$A$38,Seznamy!$B$3:$B$38)</f>
        <v>170007</v>
      </c>
      <c r="C570" s="89" t="str">
        <f>LOOKUP(A570,Seznamy!$A$3:$A$38,Seznamy!$C$3:$C$38)</f>
        <v>Český ráj</v>
      </c>
      <c r="D570" s="90">
        <f>LOOKUP(A570,Seznamy!$A$3:$A$38,Seznamy!$F$3:$F$38)</f>
        <v>2170</v>
      </c>
      <c r="E570" s="90">
        <f>LOOKUP(A570,Seznamy!$A$3:$A$38,Seznamy!$G$3:$G$38)</f>
        <v>55310</v>
      </c>
      <c r="F570" s="91">
        <f>LOOKUP(A570,Seznamy!$A$3:$A$38,Seznamy!$J$3:$J$38)</f>
        <v>60</v>
      </c>
      <c r="G570" s="91">
        <v>17</v>
      </c>
      <c r="H570" s="89" t="str">
        <f>LOOKUP(G570,Komplexní!$A$40:$A$82,Komplexní!$B$40:$B$82)</f>
        <v>Drevo-Málek s.r.o.</v>
      </c>
      <c r="I570" s="92">
        <f t="array" ref="I570">SUM(IF((Komplexní!$A$3:$A$38=A570)*(Komplexní!$D$1:$AJ$1=G570),Komplexní!$D$3:$AJ$38))</f>
        <v>0</v>
      </c>
      <c r="J570" s="116" t="str">
        <f>IF(I570=0,"",I570)</f>
        <v/>
      </c>
      <c r="K570" s="93" t="str">
        <f>IF(I570=MIN($J$553:$J$602),1,"")</f>
        <v/>
      </c>
    </row>
    <row r="571" spans="1:11" hidden="1">
      <c r="A571" s="87">
        <v>12</v>
      </c>
      <c r="B571" s="88">
        <f>LOOKUP(A571,Seznamy!$A$3:$A$38,Seznamy!$B$3:$B$38)</f>
        <v>170007</v>
      </c>
      <c r="C571" s="89" t="str">
        <f>LOOKUP(A571,Seznamy!$A$3:$A$38,Seznamy!$C$3:$C$38)</f>
        <v>Český ráj</v>
      </c>
      <c r="D571" s="90">
        <f>LOOKUP(A571,Seznamy!$A$3:$A$38,Seznamy!$F$3:$F$38)</f>
        <v>2170</v>
      </c>
      <c r="E571" s="90">
        <f>LOOKUP(A571,Seznamy!$A$3:$A$38,Seznamy!$G$3:$G$38)</f>
        <v>55310</v>
      </c>
      <c r="F571" s="91">
        <f>LOOKUP(A571,Seznamy!$A$3:$A$38,Seznamy!$J$3:$J$38)</f>
        <v>60</v>
      </c>
      <c r="G571" s="91">
        <v>18</v>
      </c>
      <c r="H571" s="89" t="str">
        <f>LOOKUP(G571,Komplexní!$A$40:$A$82,Komplexní!$B$40:$B$82)</f>
        <v>Lesní společnost Bečov, s.r.o.</v>
      </c>
      <c r="I571" s="92">
        <f t="array" ref="I571">SUM(IF((Komplexní!$A$3:$A$38=A571)*(Komplexní!$D$1:$AJ$1=G571),Komplexní!$D$3:$AJ$38))</f>
        <v>0</v>
      </c>
      <c r="J571" s="116" t="str">
        <f>IF(I571=0,"",I571)</f>
        <v/>
      </c>
      <c r="K571" s="93" t="str">
        <f>IF(I571=MIN($J$553:$J$602),1,"")</f>
        <v/>
      </c>
    </row>
    <row r="572" spans="1:11" hidden="1">
      <c r="A572" s="87">
        <v>12</v>
      </c>
      <c r="B572" s="88">
        <f>LOOKUP(A572,Seznamy!$A$3:$A$38,Seznamy!$B$3:$B$38)</f>
        <v>170007</v>
      </c>
      <c r="C572" s="89" t="str">
        <f>LOOKUP(A572,Seznamy!$A$3:$A$38,Seznamy!$C$3:$C$38)</f>
        <v>Český ráj</v>
      </c>
      <c r="D572" s="90">
        <f>LOOKUP(A572,Seznamy!$A$3:$A$38,Seznamy!$F$3:$F$38)</f>
        <v>2170</v>
      </c>
      <c r="E572" s="90">
        <f>LOOKUP(A572,Seznamy!$A$3:$A$38,Seznamy!$G$3:$G$38)</f>
        <v>55310</v>
      </c>
      <c r="F572" s="91">
        <f>LOOKUP(A572,Seznamy!$A$3:$A$38,Seznamy!$J$3:$J$38)</f>
        <v>60</v>
      </c>
      <c r="G572" s="91">
        <v>19</v>
      </c>
      <c r="H572" s="89" t="str">
        <f>LOOKUP(G572,Komplexní!$A$40:$A$82,Komplexní!$B$40:$B$82)</f>
        <v>SOLITERA spol. s r.o.</v>
      </c>
      <c r="I572" s="92">
        <f t="array" ref="I572">SUM(IF((Komplexní!$A$3:$A$38=A572)*(Komplexní!$D$1:$AJ$1=G572),Komplexní!$D$3:$AJ$38))</f>
        <v>0</v>
      </c>
      <c r="J572" s="116" t="str">
        <f>IF(I572=0,"",I572)</f>
        <v/>
      </c>
      <c r="K572" s="93" t="str">
        <f>IF(I572=MIN($J$553:$J$602),1,"")</f>
        <v/>
      </c>
    </row>
    <row r="573" spans="1:11" hidden="1">
      <c r="A573" s="87">
        <v>12</v>
      </c>
      <c r="B573" s="88">
        <f>LOOKUP(A573,Seznamy!$A$3:$A$38,Seznamy!$B$3:$B$38)</f>
        <v>170007</v>
      </c>
      <c r="C573" s="89" t="str">
        <f>LOOKUP(A573,Seznamy!$A$3:$A$38,Seznamy!$C$3:$C$38)</f>
        <v>Český ráj</v>
      </c>
      <c r="D573" s="90">
        <f>LOOKUP(A573,Seznamy!$A$3:$A$38,Seznamy!$F$3:$F$38)</f>
        <v>2170</v>
      </c>
      <c r="E573" s="90">
        <f>LOOKUP(A573,Seznamy!$A$3:$A$38,Seznamy!$G$3:$G$38)</f>
        <v>55310</v>
      </c>
      <c r="F573" s="91">
        <f>LOOKUP(A573,Seznamy!$A$3:$A$38,Seznamy!$J$3:$J$38)</f>
        <v>60</v>
      </c>
      <c r="G573" s="91">
        <v>20</v>
      </c>
      <c r="H573" s="89" t="str">
        <f>LOOKUP(G573,Komplexní!$A$40:$A$82,Komplexní!$B$40:$B$82)</f>
        <v>Lesy Beskydy, a.s.</v>
      </c>
      <c r="I573" s="92">
        <f t="array" ref="I573">SUM(IF((Komplexní!$A$3:$A$38=A573)*(Komplexní!$D$1:$AJ$1=G573),Komplexní!$D$3:$AJ$38))</f>
        <v>0</v>
      </c>
      <c r="J573" s="116" t="str">
        <f>IF(I573=0,"",I573)</f>
        <v/>
      </c>
      <c r="K573" s="93" t="str">
        <f>IF(I573=MIN($J$553:$J$602),1,"")</f>
        <v/>
      </c>
    </row>
    <row r="574" spans="1:11" hidden="1">
      <c r="A574" s="87">
        <v>12</v>
      </c>
      <c r="B574" s="88">
        <f>LOOKUP(A574,Seznamy!$A$3:$A$38,Seznamy!$B$3:$B$38)</f>
        <v>170007</v>
      </c>
      <c r="C574" s="89" t="str">
        <f>LOOKUP(A574,Seznamy!$A$3:$A$38,Seznamy!$C$3:$C$38)</f>
        <v>Český ráj</v>
      </c>
      <c r="D574" s="90">
        <f>LOOKUP(A574,Seznamy!$A$3:$A$38,Seznamy!$F$3:$F$38)</f>
        <v>2170</v>
      </c>
      <c r="E574" s="90">
        <f>LOOKUP(A574,Seznamy!$A$3:$A$38,Seznamy!$G$3:$G$38)</f>
        <v>55310</v>
      </c>
      <c r="F574" s="91">
        <f>LOOKUP(A574,Seznamy!$A$3:$A$38,Seznamy!$J$3:$J$38)</f>
        <v>60</v>
      </c>
      <c r="G574" s="91">
        <v>21</v>
      </c>
      <c r="H574" s="89" t="str">
        <f>LOOKUP(G574,Komplexní!$A$40:$A$82,Komplexní!$B$40:$B$82)</f>
        <v>Triumfa Energo s.r.o.</v>
      </c>
      <c r="I574" s="92">
        <f t="array" ref="I574">SUM(IF((Komplexní!$A$3:$A$38=A574)*(Komplexní!$D$1:$AJ$1=G574),Komplexní!$D$3:$AJ$38))</f>
        <v>0</v>
      </c>
      <c r="J574" s="116" t="str">
        <f>IF(I574=0,"",I574)</f>
        <v/>
      </c>
      <c r="K574" s="93" t="str">
        <f>IF(I574=MIN($J$553:$J$602),1,"")</f>
        <v/>
      </c>
    </row>
    <row r="575" spans="1:11">
      <c r="A575" s="87">
        <v>12</v>
      </c>
      <c r="B575" s="88">
        <f>LOOKUP(A575,Seznamy!$A$3:$A$38,Seznamy!$B$3:$B$38)</f>
        <v>170007</v>
      </c>
      <c r="C575" s="89" t="str">
        <f>LOOKUP(A575,Seznamy!$A$3:$A$38,Seznamy!$C$3:$C$38)</f>
        <v>Český ráj</v>
      </c>
      <c r="D575" s="90">
        <f>LOOKUP(A575,Seznamy!$A$3:$A$38,Seznamy!$F$3:$F$38)</f>
        <v>2170</v>
      </c>
      <c r="E575" s="90">
        <f>LOOKUP(A575,Seznamy!$A$3:$A$38,Seznamy!$G$3:$G$38)</f>
        <v>55310</v>
      </c>
      <c r="F575" s="91">
        <f>LOOKUP(A575,Seznamy!$A$3:$A$38,Seznamy!$J$3:$J$38)</f>
        <v>60</v>
      </c>
      <c r="G575" s="91">
        <v>26</v>
      </c>
      <c r="H575" s="89" t="str">
        <f>LOOKUP(G575,Komplexní!$A$40:$A$82,Komplexní!$B$40:$B$82)</f>
        <v>DEBLICE - lesy s.r.o.</v>
      </c>
      <c r="I575" s="92">
        <f t="array" ref="I575">SUM(IF((Komplexní!$A$3:$A$38=A575)*(Komplexní!$D$1:$AJ$1=G575),Komplexní!$D$3:$AJ$38))</f>
        <v>-10391435</v>
      </c>
      <c r="J575" s="116">
        <f>IF(I575=0,"",I575)</f>
        <v>-10391435</v>
      </c>
      <c r="K575" s="93" t="str">
        <f>IF(I575=MIN($J$553:$J$602),1,"")</f>
        <v/>
      </c>
    </row>
    <row r="576" spans="1:11" hidden="1">
      <c r="A576" s="87">
        <v>12</v>
      </c>
      <c r="B576" s="88">
        <f>LOOKUP(A576,Seznamy!$A$3:$A$38,Seznamy!$B$3:$B$38)</f>
        <v>170007</v>
      </c>
      <c r="C576" s="89" t="str">
        <f>LOOKUP(A576,Seznamy!$A$3:$A$38,Seznamy!$C$3:$C$38)</f>
        <v>Český ráj</v>
      </c>
      <c r="D576" s="90">
        <f>LOOKUP(A576,Seznamy!$A$3:$A$38,Seznamy!$F$3:$F$38)</f>
        <v>2170</v>
      </c>
      <c r="E576" s="90">
        <f>LOOKUP(A576,Seznamy!$A$3:$A$38,Seznamy!$G$3:$G$38)</f>
        <v>55310</v>
      </c>
      <c r="F576" s="91">
        <f>LOOKUP(A576,Seznamy!$A$3:$A$38,Seznamy!$J$3:$J$38)</f>
        <v>60</v>
      </c>
      <c r="G576" s="91">
        <v>23</v>
      </c>
      <c r="H576" s="89" t="str">
        <f>LOOKUP(G576,Komplexní!$A$40:$A$82,Komplexní!$B$40:$B$82)</f>
        <v>Pradědský lesní závod, a.s.</v>
      </c>
      <c r="I576" s="92">
        <f t="array" ref="I576">SUM(IF((Komplexní!$A$3:$A$38=A576)*(Komplexní!$D$1:$AJ$1=G576),Komplexní!$D$3:$AJ$38))</f>
        <v>0</v>
      </c>
      <c r="J576" s="116" t="str">
        <f>IF(I576=0,"",I576)</f>
        <v/>
      </c>
      <c r="K576" s="93" t="str">
        <f>IF(I576=MIN($J$553:$J$602),1,"")</f>
        <v/>
      </c>
    </row>
    <row r="577" spans="1:11" hidden="1">
      <c r="A577" s="87">
        <v>12</v>
      </c>
      <c r="B577" s="88">
        <f>LOOKUP(A577,Seznamy!$A$3:$A$38,Seznamy!$B$3:$B$38)</f>
        <v>170007</v>
      </c>
      <c r="C577" s="89" t="str">
        <f>LOOKUP(A577,Seznamy!$A$3:$A$38,Seznamy!$C$3:$C$38)</f>
        <v>Český ráj</v>
      </c>
      <c r="D577" s="90">
        <f>LOOKUP(A577,Seznamy!$A$3:$A$38,Seznamy!$F$3:$F$38)</f>
        <v>2170</v>
      </c>
      <c r="E577" s="90">
        <f>LOOKUP(A577,Seznamy!$A$3:$A$38,Seznamy!$G$3:$G$38)</f>
        <v>55310</v>
      </c>
      <c r="F577" s="91">
        <f>LOOKUP(A577,Seznamy!$A$3:$A$38,Seznamy!$J$3:$J$38)</f>
        <v>60</v>
      </c>
      <c r="G577" s="91">
        <v>24</v>
      </c>
      <c r="H577" s="89" t="str">
        <f>LOOKUP(G577,Komplexní!$A$40:$A$82,Komplexní!$B$40:$B$82)</f>
        <v>JACER - CZ a.s.</v>
      </c>
      <c r="I577" s="92">
        <f t="array" ref="I577">SUM(IF((Komplexní!$A$3:$A$38=A577)*(Komplexní!$D$1:$AJ$1=G577),Komplexní!$D$3:$AJ$38))</f>
        <v>0</v>
      </c>
      <c r="J577" s="116" t="str">
        <f>IF(I577=0,"",I577)</f>
        <v/>
      </c>
      <c r="K577" s="93" t="str">
        <f>IF(I577=MIN($J$553:$J$602),1,"")</f>
        <v/>
      </c>
    </row>
    <row r="578" spans="1:11" hidden="1">
      <c r="A578" s="87">
        <v>12</v>
      </c>
      <c r="B578" s="88">
        <f>LOOKUP(A578,Seznamy!$A$3:$A$38,Seznamy!$B$3:$B$38)</f>
        <v>170007</v>
      </c>
      <c r="C578" s="89" t="str">
        <f>LOOKUP(A578,Seznamy!$A$3:$A$38,Seznamy!$C$3:$C$38)</f>
        <v>Český ráj</v>
      </c>
      <c r="D578" s="90">
        <f>LOOKUP(A578,Seznamy!$A$3:$A$38,Seznamy!$F$3:$F$38)</f>
        <v>2170</v>
      </c>
      <c r="E578" s="90">
        <f>LOOKUP(A578,Seznamy!$A$3:$A$38,Seznamy!$G$3:$G$38)</f>
        <v>55310</v>
      </c>
      <c r="F578" s="91">
        <f>LOOKUP(A578,Seznamy!$A$3:$A$38,Seznamy!$J$3:$J$38)</f>
        <v>60</v>
      </c>
      <c r="G578" s="91">
        <v>25</v>
      </c>
      <c r="H578" s="89" t="str">
        <f>LOOKUP(G578,Komplexní!$A$40:$A$82,Komplexní!$B$40:$B$82)</f>
        <v>KATR a.s.</v>
      </c>
      <c r="I578" s="92">
        <f t="array" ref="I578">SUM(IF((Komplexní!$A$3:$A$38=A578)*(Komplexní!$D$1:$AJ$1=G578),Komplexní!$D$3:$AJ$38))</f>
        <v>0</v>
      </c>
      <c r="J578" s="116" t="str">
        <f>IF(I578=0,"",I578)</f>
        <v/>
      </c>
      <c r="K578" s="93" t="str">
        <f>IF(I578=MIN($J$553:$J$602),1,"")</f>
        <v/>
      </c>
    </row>
    <row r="579" spans="1:11" hidden="1">
      <c r="A579" s="87">
        <v>12</v>
      </c>
      <c r="B579" s="88">
        <f>LOOKUP(A579,Seznamy!$A$3:$A$38,Seznamy!$B$3:$B$38)</f>
        <v>170007</v>
      </c>
      <c r="C579" s="89" t="str">
        <f>LOOKUP(A579,Seznamy!$A$3:$A$38,Seznamy!$C$3:$C$38)</f>
        <v>Český ráj</v>
      </c>
      <c r="D579" s="90">
        <f>LOOKUP(A579,Seznamy!$A$3:$A$38,Seznamy!$F$3:$F$38)</f>
        <v>2170</v>
      </c>
      <c r="E579" s="90">
        <f>LOOKUP(A579,Seznamy!$A$3:$A$38,Seznamy!$G$3:$G$38)</f>
        <v>55310</v>
      </c>
      <c r="F579" s="91">
        <f>LOOKUP(A579,Seznamy!$A$3:$A$38,Seznamy!$J$3:$J$38)</f>
        <v>60</v>
      </c>
      <c r="G579" s="91">
        <v>28</v>
      </c>
      <c r="H579" s="89">
        <f>LOOKUP(G579,Komplexní!$A$40:$A$82,Komplexní!$B$40:$B$82)</f>
        <v>0</v>
      </c>
      <c r="I579" s="92">
        <f t="array" ref="I579">SUM(IF((Komplexní!$A$3:$A$38=A579)*(Komplexní!$D$1:$AJ$1=G579),Komplexní!$D$3:$AJ$38))</f>
        <v>0</v>
      </c>
      <c r="J579" s="116" t="str">
        <f>IF(I579=0,"",I579)</f>
        <v/>
      </c>
      <c r="K579" s="93" t="str">
        <f>IF(I579=MIN($J$553:$J$602),1,"")</f>
        <v/>
      </c>
    </row>
    <row r="580" spans="1:11" hidden="1">
      <c r="A580" s="87">
        <v>12</v>
      </c>
      <c r="B580" s="88">
        <f>LOOKUP(A580,Seznamy!$A$3:$A$38,Seznamy!$B$3:$B$38)</f>
        <v>170007</v>
      </c>
      <c r="C580" s="89" t="str">
        <f>LOOKUP(A580,Seznamy!$A$3:$A$38,Seznamy!$C$3:$C$38)</f>
        <v>Český ráj</v>
      </c>
      <c r="D580" s="90">
        <f>LOOKUP(A580,Seznamy!$A$3:$A$38,Seznamy!$F$3:$F$38)</f>
        <v>2170</v>
      </c>
      <c r="E580" s="90">
        <f>LOOKUP(A580,Seznamy!$A$3:$A$38,Seznamy!$G$3:$G$38)</f>
        <v>55310</v>
      </c>
      <c r="F580" s="91">
        <f>LOOKUP(A580,Seznamy!$A$3:$A$38,Seznamy!$J$3:$J$38)</f>
        <v>60</v>
      </c>
      <c r="G580" s="91">
        <v>29</v>
      </c>
      <c r="H580" s="89">
        <f>LOOKUP(G580,Komplexní!$A$40:$A$82,Komplexní!$B$40:$B$82)</f>
        <v>0</v>
      </c>
      <c r="I580" s="92">
        <f t="array" ref="I580">SUM(IF((Komplexní!$A$3:$A$38=A580)*(Komplexní!$D$1:$AJ$1=G580),Komplexní!$D$3:$AJ$38))</f>
        <v>0</v>
      </c>
      <c r="J580" s="116" t="str">
        <f>IF(I580=0,"",I580)</f>
        <v/>
      </c>
      <c r="K580" s="93" t="str">
        <f>IF(I580=MIN($J$553:$J$602),1,"")</f>
        <v/>
      </c>
    </row>
    <row r="581" spans="1:11" hidden="1">
      <c r="A581" s="87">
        <v>12</v>
      </c>
      <c r="B581" s="88">
        <f>LOOKUP(A581,Seznamy!$A$3:$A$38,Seznamy!$B$3:$B$38)</f>
        <v>170007</v>
      </c>
      <c r="C581" s="89" t="str">
        <f>LOOKUP(A581,Seznamy!$A$3:$A$38,Seznamy!$C$3:$C$38)</f>
        <v>Český ráj</v>
      </c>
      <c r="D581" s="90">
        <f>LOOKUP(A581,Seznamy!$A$3:$A$38,Seznamy!$F$3:$F$38)</f>
        <v>2170</v>
      </c>
      <c r="E581" s="90">
        <f>LOOKUP(A581,Seznamy!$A$3:$A$38,Seznamy!$G$3:$G$38)</f>
        <v>55310</v>
      </c>
      <c r="F581" s="91">
        <f>LOOKUP(A581,Seznamy!$A$3:$A$38,Seznamy!$J$3:$J$38)</f>
        <v>60</v>
      </c>
      <c r="G581" s="91">
        <v>30</v>
      </c>
      <c r="H581" s="89">
        <f>LOOKUP(G581,Komplexní!$A$40:$A$82,Komplexní!$B$40:$B$82)</f>
        <v>0</v>
      </c>
      <c r="I581" s="92">
        <f t="array" ref="I581">SUM(IF((Komplexní!$A$3:$A$38=A581)*(Komplexní!$D$1:$AJ$1=G581),Komplexní!$D$3:$AJ$38))</f>
        <v>0</v>
      </c>
      <c r="J581" s="116" t="str">
        <f>IF(I581=0,"",I581)</f>
        <v/>
      </c>
      <c r="K581" s="93" t="str">
        <f>IF(I581=MIN($J$553:$J$602),1,"")</f>
        <v/>
      </c>
    </row>
    <row r="582" spans="1:11" hidden="1">
      <c r="A582" s="87">
        <v>12</v>
      </c>
      <c r="B582" s="88">
        <f>LOOKUP(A582,Seznamy!$A$3:$A$38,Seznamy!$B$3:$B$38)</f>
        <v>170007</v>
      </c>
      <c r="C582" s="89" t="str">
        <f>LOOKUP(A582,Seznamy!$A$3:$A$38,Seznamy!$C$3:$C$38)</f>
        <v>Český ráj</v>
      </c>
      <c r="D582" s="90">
        <f>LOOKUP(A582,Seznamy!$A$3:$A$38,Seznamy!$F$3:$F$38)</f>
        <v>2170</v>
      </c>
      <c r="E582" s="90">
        <f>LOOKUP(A582,Seznamy!$A$3:$A$38,Seznamy!$G$3:$G$38)</f>
        <v>55310</v>
      </c>
      <c r="F582" s="91">
        <f>LOOKUP(A582,Seznamy!$A$3:$A$38,Seznamy!$J$3:$J$38)</f>
        <v>60</v>
      </c>
      <c r="G582" s="91">
        <v>31</v>
      </c>
      <c r="H582" s="89">
        <f>LOOKUP(G582,Komplexní!$A$40:$A$82,Komplexní!$B$40:$B$82)</f>
        <v>0</v>
      </c>
      <c r="I582" s="92">
        <f t="array" ref="I582">SUM(IF((Komplexní!$A$3:$A$38=A582)*(Komplexní!$D$1:$AJ$1=G582),Komplexní!$D$3:$AJ$38))</f>
        <v>0</v>
      </c>
      <c r="J582" s="116" t="str">
        <f>IF(I582=0,"",I582)</f>
        <v/>
      </c>
      <c r="K582" s="93" t="str">
        <f>IF(I582=MIN($J$553:$J$602),1,"")</f>
        <v/>
      </c>
    </row>
    <row r="583" spans="1:11" hidden="1">
      <c r="A583" s="87">
        <v>12</v>
      </c>
      <c r="B583" s="88">
        <f>LOOKUP(A583,Seznamy!$A$3:$A$38,Seznamy!$B$3:$B$38)</f>
        <v>170007</v>
      </c>
      <c r="C583" s="89" t="str">
        <f>LOOKUP(A583,Seznamy!$A$3:$A$38,Seznamy!$C$3:$C$38)</f>
        <v>Český ráj</v>
      </c>
      <c r="D583" s="90">
        <f>LOOKUP(A583,Seznamy!$A$3:$A$38,Seznamy!$F$3:$F$38)</f>
        <v>2170</v>
      </c>
      <c r="E583" s="90">
        <f>LOOKUP(A583,Seznamy!$A$3:$A$38,Seznamy!$G$3:$G$38)</f>
        <v>55310</v>
      </c>
      <c r="F583" s="91">
        <f>LOOKUP(A583,Seznamy!$A$3:$A$38,Seznamy!$J$3:$J$38)</f>
        <v>60</v>
      </c>
      <c r="G583" s="91">
        <v>32</v>
      </c>
      <c r="H583" s="89">
        <f>LOOKUP(G583,Komplexní!$A$40:$A$82,Komplexní!$B$40:$B$82)</f>
        <v>0</v>
      </c>
      <c r="I583" s="92">
        <f t="array" ref="I583">SUM(IF((Komplexní!$A$3:$A$38=A583)*(Komplexní!$D$1:$AJ$1=G583),Komplexní!$D$3:$AJ$38))</f>
        <v>0</v>
      </c>
      <c r="J583" s="116" t="str">
        <f>IF(I583=0,"",I583)</f>
        <v/>
      </c>
      <c r="K583" s="93" t="str">
        <f>IF(I583=MIN($J$553:$J$602),1,"")</f>
        <v/>
      </c>
    </row>
    <row r="584" spans="1:11" hidden="1">
      <c r="A584" s="87">
        <v>12</v>
      </c>
      <c r="B584" s="88">
        <f>LOOKUP(A584,Seznamy!$A$3:$A$38,Seznamy!$B$3:$B$38)</f>
        <v>170007</v>
      </c>
      <c r="C584" s="89" t="str">
        <f>LOOKUP(A584,Seznamy!$A$3:$A$38,Seznamy!$C$3:$C$38)</f>
        <v>Český ráj</v>
      </c>
      <c r="D584" s="90">
        <f>LOOKUP(A584,Seznamy!$A$3:$A$38,Seznamy!$F$3:$F$38)</f>
        <v>2170</v>
      </c>
      <c r="E584" s="90">
        <f>LOOKUP(A584,Seznamy!$A$3:$A$38,Seznamy!$G$3:$G$38)</f>
        <v>55310</v>
      </c>
      <c r="F584" s="91">
        <f>LOOKUP(A584,Seznamy!$A$3:$A$38,Seznamy!$J$3:$J$38)</f>
        <v>60</v>
      </c>
      <c r="G584" s="91">
        <v>33</v>
      </c>
      <c r="H584" s="89">
        <f>LOOKUP(G584,Komplexní!$A$40:$A$82,Komplexní!$B$40:$B$82)</f>
        <v>0</v>
      </c>
      <c r="I584" s="92">
        <f t="array" ref="I584">SUM(IF((Komplexní!$A$3:$A$38=A584)*(Komplexní!$D$1:$AJ$1=G584),Komplexní!$D$3:$AJ$38))</f>
        <v>0</v>
      </c>
      <c r="J584" s="116" t="str">
        <f>IF(I584=0,"",I584)</f>
        <v/>
      </c>
      <c r="K584" s="93" t="str">
        <f>IF(I584=MIN($J$553:$J$602),1,"")</f>
        <v/>
      </c>
    </row>
    <row r="585" spans="1:11" hidden="1">
      <c r="A585" s="87">
        <v>12</v>
      </c>
      <c r="B585" s="88">
        <f>LOOKUP(A585,Seznamy!$A$3:$A$38,Seznamy!$B$3:$B$38)</f>
        <v>170007</v>
      </c>
      <c r="C585" s="89" t="str">
        <f>LOOKUP(A585,Seznamy!$A$3:$A$38,Seznamy!$C$3:$C$38)</f>
        <v>Český ráj</v>
      </c>
      <c r="D585" s="90">
        <f>LOOKUP(A585,Seznamy!$A$3:$A$38,Seznamy!$F$3:$F$38)</f>
        <v>2170</v>
      </c>
      <c r="E585" s="90">
        <f>LOOKUP(A585,Seznamy!$A$3:$A$38,Seznamy!$G$3:$G$38)</f>
        <v>55310</v>
      </c>
      <c r="F585" s="91">
        <f>LOOKUP(A585,Seznamy!$A$3:$A$38,Seznamy!$J$3:$J$38)</f>
        <v>60</v>
      </c>
      <c r="G585" s="91">
        <v>34</v>
      </c>
      <c r="H585" s="89">
        <f>LOOKUP(G585,Komplexní!$A$40:$A$82,Komplexní!$B$40:$B$82)</f>
        <v>0</v>
      </c>
      <c r="I585" s="92">
        <f t="array" ref="I585">SUM(IF((Komplexní!$A$3:$A$38=A585)*(Komplexní!$D$1:$AJ$1=G585),Komplexní!$D$3:$AJ$38))</f>
        <v>0</v>
      </c>
      <c r="J585" s="116" t="str">
        <f>IF(I585=0,"",I585)</f>
        <v/>
      </c>
      <c r="K585" s="93" t="str">
        <f>IF(I585=MIN($J$553:$J$602),1,"")</f>
        <v/>
      </c>
    </row>
    <row r="586" spans="1:11" hidden="1">
      <c r="A586" s="87">
        <v>12</v>
      </c>
      <c r="B586" s="88">
        <f>LOOKUP(A586,Seznamy!$A$3:$A$38,Seznamy!$B$3:$B$38)</f>
        <v>170007</v>
      </c>
      <c r="C586" s="89" t="str">
        <f>LOOKUP(A586,Seznamy!$A$3:$A$38,Seznamy!$C$3:$C$38)</f>
        <v>Český ráj</v>
      </c>
      <c r="D586" s="90">
        <f>LOOKUP(A586,Seznamy!$A$3:$A$38,Seznamy!$F$3:$F$38)</f>
        <v>2170</v>
      </c>
      <c r="E586" s="90">
        <f>LOOKUP(A586,Seznamy!$A$3:$A$38,Seznamy!$G$3:$G$38)</f>
        <v>55310</v>
      </c>
      <c r="F586" s="91">
        <f>LOOKUP(A586,Seznamy!$A$3:$A$38,Seznamy!$J$3:$J$38)</f>
        <v>60</v>
      </c>
      <c r="G586" s="91">
        <v>35</v>
      </c>
      <c r="H586" s="89">
        <f>LOOKUP(G586,Komplexní!$A$40:$A$82,Komplexní!$B$40:$B$82)</f>
        <v>0</v>
      </c>
      <c r="I586" s="92">
        <f t="array" ref="I586">SUM(IF((Komplexní!$A$3:$A$38=A586)*(Komplexní!$D$1:$AJ$1=G586),Komplexní!$D$3:$AJ$38))</f>
        <v>0</v>
      </c>
      <c r="J586" s="116" t="str">
        <f>IF(I586=0,"",I586)</f>
        <v/>
      </c>
      <c r="K586" s="93" t="str">
        <f>IF(I586=MIN($J$553:$J$602),1,"")</f>
        <v/>
      </c>
    </row>
    <row r="587" spans="1:11" hidden="1">
      <c r="A587" s="87">
        <v>12</v>
      </c>
      <c r="B587" s="88">
        <f>LOOKUP(A587,Seznamy!$A$3:$A$38,Seznamy!$B$3:$B$38)</f>
        <v>170007</v>
      </c>
      <c r="C587" s="89" t="str">
        <f>LOOKUP(A587,Seznamy!$A$3:$A$38,Seznamy!$C$3:$C$38)</f>
        <v>Český ráj</v>
      </c>
      <c r="D587" s="90">
        <f>LOOKUP(A587,Seznamy!$A$3:$A$38,Seznamy!$F$3:$F$38)</f>
        <v>2170</v>
      </c>
      <c r="E587" s="90">
        <f>LOOKUP(A587,Seznamy!$A$3:$A$38,Seznamy!$G$3:$G$38)</f>
        <v>55310</v>
      </c>
      <c r="F587" s="91">
        <f>LOOKUP(A587,Seznamy!$A$3:$A$38,Seznamy!$J$3:$J$38)</f>
        <v>60</v>
      </c>
      <c r="G587" s="91">
        <v>36</v>
      </c>
      <c r="H587" s="89">
        <f>LOOKUP(G587,Komplexní!$A$40:$A$82,Komplexní!$B$40:$B$82)</f>
        <v>0</v>
      </c>
      <c r="I587" s="92">
        <f t="array" ref="I587">SUM(IF((Komplexní!$A$3:$A$38=A587)*(Komplexní!$D$1:$AJ$1=G587),Komplexní!$D$3:$AJ$38))</f>
        <v>0</v>
      </c>
      <c r="J587" s="116" t="str">
        <f>IF(I587=0,"",I587)</f>
        <v/>
      </c>
      <c r="K587" s="93" t="str">
        <f>IF(I587=MIN($J$553:$J$602),1,"")</f>
        <v/>
      </c>
    </row>
    <row r="588" spans="1:11" hidden="1">
      <c r="A588" s="87">
        <v>12</v>
      </c>
      <c r="B588" s="88">
        <f>LOOKUP(A588,Seznamy!$A$3:$A$38,Seznamy!$B$3:$B$38)</f>
        <v>170007</v>
      </c>
      <c r="C588" s="89" t="str">
        <f>LOOKUP(A588,Seznamy!$A$3:$A$38,Seznamy!$C$3:$C$38)</f>
        <v>Český ráj</v>
      </c>
      <c r="D588" s="90">
        <f>LOOKUP(A588,Seznamy!$A$3:$A$38,Seznamy!$F$3:$F$38)</f>
        <v>2170</v>
      </c>
      <c r="E588" s="90">
        <f>LOOKUP(A588,Seznamy!$A$3:$A$38,Seznamy!$G$3:$G$38)</f>
        <v>55310</v>
      </c>
      <c r="F588" s="91">
        <f>LOOKUP(A588,Seznamy!$A$3:$A$38,Seznamy!$J$3:$J$38)</f>
        <v>60</v>
      </c>
      <c r="G588" s="91">
        <v>37</v>
      </c>
      <c r="H588" s="89">
        <f>LOOKUP(G588,Komplexní!$A$40:$A$82,Komplexní!$B$40:$B$82)</f>
        <v>0</v>
      </c>
      <c r="I588" s="92">
        <f t="array" ref="I588">SUM(IF((Komplexní!$A$3:$A$38=A588)*(Komplexní!$D$1:$AJ$1=G588),Komplexní!$D$3:$AJ$38))</f>
        <v>0</v>
      </c>
      <c r="J588" s="116" t="str">
        <f>IF(I588=0,"",I588)</f>
        <v/>
      </c>
      <c r="K588" s="93" t="str">
        <f>IF(I588=MIN($J$553:$J$602),1,"")</f>
        <v/>
      </c>
    </row>
    <row r="589" spans="1:11" hidden="1">
      <c r="A589" s="87">
        <v>12</v>
      </c>
      <c r="B589" s="88">
        <f>LOOKUP(A589,Seznamy!$A$3:$A$38,Seznamy!$B$3:$B$38)</f>
        <v>170007</v>
      </c>
      <c r="C589" s="89" t="str">
        <f>LOOKUP(A589,Seznamy!$A$3:$A$38,Seznamy!$C$3:$C$38)</f>
        <v>Český ráj</v>
      </c>
      <c r="D589" s="90">
        <f>LOOKUP(A589,Seznamy!$A$3:$A$38,Seznamy!$F$3:$F$38)</f>
        <v>2170</v>
      </c>
      <c r="E589" s="90">
        <f>LOOKUP(A589,Seznamy!$A$3:$A$38,Seznamy!$G$3:$G$38)</f>
        <v>55310</v>
      </c>
      <c r="F589" s="91">
        <f>LOOKUP(A589,Seznamy!$A$3:$A$38,Seznamy!$J$3:$J$38)</f>
        <v>60</v>
      </c>
      <c r="G589" s="91">
        <v>38</v>
      </c>
      <c r="H589" s="89">
        <f>LOOKUP(G589,Komplexní!$A$40:$A$82,Komplexní!$B$40:$B$82)</f>
        <v>0</v>
      </c>
      <c r="I589" s="92">
        <f t="array" ref="I589">SUM(IF((Komplexní!$A$3:$A$38=A589)*(Komplexní!$D$1:$AJ$1=G589),Komplexní!$D$3:$AJ$38))</f>
        <v>0</v>
      </c>
      <c r="J589" s="116" t="str">
        <f>IF(I589=0,"",I589)</f>
        <v/>
      </c>
      <c r="K589" s="93" t="str">
        <f>IF(I589=MIN($J$553:$J$602),1,"")</f>
        <v/>
      </c>
    </row>
    <row r="590" spans="1:11" hidden="1">
      <c r="A590" s="87">
        <v>12</v>
      </c>
      <c r="B590" s="88">
        <f>LOOKUP(A590,Seznamy!$A$3:$A$38,Seznamy!$B$3:$B$38)</f>
        <v>170007</v>
      </c>
      <c r="C590" s="89" t="str">
        <f>LOOKUP(A590,Seznamy!$A$3:$A$38,Seznamy!$C$3:$C$38)</f>
        <v>Český ráj</v>
      </c>
      <c r="D590" s="90">
        <f>LOOKUP(A590,Seznamy!$A$3:$A$38,Seznamy!$F$3:$F$38)</f>
        <v>2170</v>
      </c>
      <c r="E590" s="90">
        <f>LOOKUP(A590,Seznamy!$A$3:$A$38,Seznamy!$G$3:$G$38)</f>
        <v>55310</v>
      </c>
      <c r="F590" s="91">
        <f>LOOKUP(A590,Seznamy!$A$3:$A$38,Seznamy!$J$3:$J$38)</f>
        <v>60</v>
      </c>
      <c r="G590" s="91">
        <v>39</v>
      </c>
      <c r="H590" s="89">
        <f>LOOKUP(G590,Komplexní!$A$40:$A$82,Komplexní!$B$40:$B$82)</f>
        <v>0</v>
      </c>
      <c r="I590" s="92">
        <f t="array" ref="I590">SUM(IF((Komplexní!$A$3:$A$38=A590)*(Komplexní!$D$1:$AJ$1=G590),Komplexní!$D$3:$AJ$38))</f>
        <v>0</v>
      </c>
      <c r="J590" s="116" t="str">
        <f>IF(I590=0,"",I590)</f>
        <v/>
      </c>
      <c r="K590" s="93" t="str">
        <f>IF(I590=MIN($J$553:$J$602),1,"")</f>
        <v/>
      </c>
    </row>
    <row r="591" spans="1:11" hidden="1">
      <c r="A591" s="87">
        <v>12</v>
      </c>
      <c r="B591" s="88">
        <f>LOOKUP(A591,Seznamy!$A$3:$A$38,Seznamy!$B$3:$B$38)</f>
        <v>170007</v>
      </c>
      <c r="C591" s="89" t="str">
        <f>LOOKUP(A591,Seznamy!$A$3:$A$38,Seznamy!$C$3:$C$38)</f>
        <v>Český ráj</v>
      </c>
      <c r="D591" s="90">
        <f>LOOKUP(A591,Seznamy!$A$3:$A$38,Seznamy!$F$3:$F$38)</f>
        <v>2170</v>
      </c>
      <c r="E591" s="90">
        <f>LOOKUP(A591,Seznamy!$A$3:$A$38,Seznamy!$G$3:$G$38)</f>
        <v>55310</v>
      </c>
      <c r="F591" s="91">
        <f>LOOKUP(A591,Seznamy!$A$3:$A$38,Seznamy!$J$3:$J$38)</f>
        <v>60</v>
      </c>
      <c r="G591" s="91">
        <v>40</v>
      </c>
      <c r="H591" s="89">
        <f>LOOKUP(G591,Komplexní!$A$40:$A$82,Komplexní!$B$40:$B$82)</f>
        <v>0</v>
      </c>
      <c r="I591" s="92">
        <f t="array" ref="I591">SUM(IF((Komplexní!$A$3:$A$38=A591)*(Komplexní!$D$1:$AJ$1=G591),Komplexní!$D$3:$AJ$38))</f>
        <v>0</v>
      </c>
      <c r="J591" s="116" t="str">
        <f>IF(I591=0,"",I591)</f>
        <v/>
      </c>
      <c r="K591" s="93" t="str">
        <f>IF(I591=MIN($J$553:$J$602),1,"")</f>
        <v/>
      </c>
    </row>
    <row r="592" spans="1:11" hidden="1">
      <c r="A592" s="87">
        <v>12</v>
      </c>
      <c r="B592" s="88">
        <f>LOOKUP(A592,Seznamy!$A$3:$A$38,Seznamy!$B$3:$B$38)</f>
        <v>170007</v>
      </c>
      <c r="C592" s="89" t="str">
        <f>LOOKUP(A592,Seznamy!$A$3:$A$38,Seznamy!$C$3:$C$38)</f>
        <v>Český ráj</v>
      </c>
      <c r="D592" s="90">
        <f>LOOKUP(A592,Seznamy!$A$3:$A$38,Seznamy!$F$3:$F$38)</f>
        <v>2170</v>
      </c>
      <c r="E592" s="90">
        <f>LOOKUP(A592,Seznamy!$A$3:$A$38,Seznamy!$G$3:$G$38)</f>
        <v>55310</v>
      </c>
      <c r="F592" s="91">
        <f>LOOKUP(A592,Seznamy!$A$3:$A$38,Seznamy!$J$3:$J$38)</f>
        <v>60</v>
      </c>
      <c r="G592" s="91">
        <v>41</v>
      </c>
      <c r="H592" s="89">
        <f>LOOKUP(G592,Komplexní!$A$40:$A$82,Komplexní!$B$40:$B$82)</f>
        <v>0</v>
      </c>
      <c r="I592" s="92">
        <f t="array" ref="I592">SUM(IF((Komplexní!$A$3:$A$38=A592)*(Komplexní!$D$1:$AJ$1=G592),Komplexní!$D$3:$AJ$38))</f>
        <v>0</v>
      </c>
      <c r="J592" s="116" t="str">
        <f>IF(I592=0,"",I592)</f>
        <v/>
      </c>
      <c r="K592" s="93" t="str">
        <f>IF(I592=MIN($J$553:$J$602),1,"")</f>
        <v/>
      </c>
    </row>
    <row r="593" spans="1:11" hidden="1">
      <c r="A593" s="87">
        <v>12</v>
      </c>
      <c r="B593" s="88">
        <f>LOOKUP(A593,Seznamy!$A$3:$A$38,Seznamy!$B$3:$B$38)</f>
        <v>170007</v>
      </c>
      <c r="C593" s="89" t="str">
        <f>LOOKUP(A593,Seznamy!$A$3:$A$38,Seznamy!$C$3:$C$38)</f>
        <v>Český ráj</v>
      </c>
      <c r="D593" s="90">
        <f>LOOKUP(A593,Seznamy!$A$3:$A$38,Seznamy!$F$3:$F$38)</f>
        <v>2170</v>
      </c>
      <c r="E593" s="90">
        <f>LOOKUP(A593,Seznamy!$A$3:$A$38,Seznamy!$G$3:$G$38)</f>
        <v>55310</v>
      </c>
      <c r="F593" s="91">
        <f>LOOKUP(A593,Seznamy!$A$3:$A$38,Seznamy!$J$3:$J$38)</f>
        <v>60</v>
      </c>
      <c r="G593" s="91">
        <v>42</v>
      </c>
      <c r="H593" s="89">
        <f>LOOKUP(G593,Komplexní!$A$40:$A$82,Komplexní!$B$40:$B$82)</f>
        <v>0</v>
      </c>
      <c r="I593" s="92">
        <f t="array" ref="I593">SUM(IF((Komplexní!$A$3:$A$38=A593)*(Komplexní!$D$1:$AJ$1=G593),Komplexní!$D$3:$AJ$38))</f>
        <v>0</v>
      </c>
      <c r="J593" s="116" t="str">
        <f>IF(I593=0,"",I593)</f>
        <v/>
      </c>
      <c r="K593" s="93" t="str">
        <f>IF(I593=MIN($J$553:$J$602),1,"")</f>
        <v/>
      </c>
    </row>
    <row r="594" spans="1:11" hidden="1">
      <c r="A594" s="87">
        <v>12</v>
      </c>
      <c r="B594" s="88">
        <f>LOOKUP(A594,Seznamy!$A$3:$A$38,Seznamy!$B$3:$B$38)</f>
        <v>170007</v>
      </c>
      <c r="C594" s="89" t="str">
        <f>LOOKUP(A594,Seznamy!$A$3:$A$38,Seznamy!$C$3:$C$38)</f>
        <v>Český ráj</v>
      </c>
      <c r="D594" s="90">
        <f>LOOKUP(A594,Seznamy!$A$3:$A$38,Seznamy!$F$3:$F$38)</f>
        <v>2170</v>
      </c>
      <c r="E594" s="90">
        <f>LOOKUP(A594,Seznamy!$A$3:$A$38,Seznamy!$G$3:$G$38)</f>
        <v>55310</v>
      </c>
      <c r="F594" s="91">
        <f>LOOKUP(A594,Seznamy!$A$3:$A$38,Seznamy!$J$3:$J$38)</f>
        <v>60</v>
      </c>
      <c r="G594" s="91">
        <v>43</v>
      </c>
      <c r="H594" s="89">
        <f>LOOKUP(G594,Komplexní!$A$40:$A$82,Komplexní!$B$40:$B$82)</f>
        <v>0</v>
      </c>
      <c r="I594" s="92">
        <f t="array" ref="I594">SUM(IF((Komplexní!$A$3:$A$38=A594)*(Komplexní!$D$1:$AJ$1=G594),Komplexní!$D$3:$AJ$38))</f>
        <v>0</v>
      </c>
      <c r="J594" s="116" t="str">
        <f>IF(I594=0,"",I594)</f>
        <v/>
      </c>
      <c r="K594" s="93" t="str">
        <f>IF(I594=MIN($J$553:$J$602),1,"")</f>
        <v/>
      </c>
    </row>
    <row r="595" spans="1:11" hidden="1">
      <c r="A595" s="87">
        <v>12</v>
      </c>
      <c r="B595" s="88">
        <f>LOOKUP(A595,Seznamy!$A$3:$A$38,Seznamy!$B$3:$B$38)</f>
        <v>170007</v>
      </c>
      <c r="C595" s="89" t="str">
        <f>LOOKUP(A595,Seznamy!$A$3:$A$38,Seznamy!$C$3:$C$38)</f>
        <v>Český ráj</v>
      </c>
      <c r="D595" s="90">
        <f>LOOKUP(A595,Seznamy!$A$3:$A$38,Seznamy!$F$3:$F$38)</f>
        <v>2170</v>
      </c>
      <c r="E595" s="90">
        <f>LOOKUP(A595,Seznamy!$A$3:$A$38,Seznamy!$G$3:$G$38)</f>
        <v>55310</v>
      </c>
      <c r="F595" s="91">
        <f>LOOKUP(A595,Seznamy!$A$3:$A$38,Seznamy!$J$3:$J$38)</f>
        <v>60</v>
      </c>
      <c r="G595" s="91">
        <v>44</v>
      </c>
      <c r="H595" s="89">
        <f>LOOKUP(G595,Komplexní!$A$40:$A$82,Komplexní!$B$40:$B$82)</f>
        <v>0</v>
      </c>
      <c r="I595" s="92">
        <f t="array" ref="I595">SUM(IF((Komplexní!$A$3:$A$38=A595)*(Komplexní!$D$1:$AJ$1=G595),Komplexní!$D$3:$AJ$38))</f>
        <v>0</v>
      </c>
      <c r="J595" s="116" t="str">
        <f>IF(I595=0,"",I595)</f>
        <v/>
      </c>
      <c r="K595" s="93" t="str">
        <f>IF(I595=MIN($J$553:$J$602),1,"")</f>
        <v/>
      </c>
    </row>
    <row r="596" spans="1:11" hidden="1">
      <c r="A596" s="87">
        <v>12</v>
      </c>
      <c r="B596" s="88">
        <f>LOOKUP(A596,Seznamy!$A$3:$A$38,Seznamy!$B$3:$B$38)</f>
        <v>170007</v>
      </c>
      <c r="C596" s="89" t="str">
        <f>LOOKUP(A596,Seznamy!$A$3:$A$38,Seznamy!$C$3:$C$38)</f>
        <v>Český ráj</v>
      </c>
      <c r="D596" s="90">
        <f>LOOKUP(A596,Seznamy!$A$3:$A$38,Seznamy!$F$3:$F$38)</f>
        <v>2170</v>
      </c>
      <c r="E596" s="90">
        <f>LOOKUP(A596,Seznamy!$A$3:$A$38,Seznamy!$G$3:$G$38)</f>
        <v>55310</v>
      </c>
      <c r="F596" s="91">
        <f>LOOKUP(A596,Seznamy!$A$3:$A$38,Seznamy!$J$3:$J$38)</f>
        <v>60</v>
      </c>
      <c r="G596" s="91">
        <v>45</v>
      </c>
      <c r="H596" s="89">
        <f>LOOKUP(G596,Komplexní!$A$40:$A$82,Komplexní!$B$40:$B$82)</f>
        <v>0</v>
      </c>
      <c r="I596" s="92">
        <f t="array" ref="I596">SUM(IF((Komplexní!$A$3:$A$38=A596)*(Komplexní!$D$1:$AJ$1=G596),Komplexní!$D$3:$AJ$38))</f>
        <v>0</v>
      </c>
      <c r="J596" s="116" t="str">
        <f>IF(I596=0,"",I596)</f>
        <v/>
      </c>
      <c r="K596" s="93" t="str">
        <f>IF(I596=MIN($J$553:$J$602),1,"")</f>
        <v/>
      </c>
    </row>
    <row r="597" spans="1:11" hidden="1">
      <c r="A597" s="87">
        <v>12</v>
      </c>
      <c r="B597" s="88">
        <f>LOOKUP(A597,Seznamy!$A$3:$A$38,Seznamy!$B$3:$B$38)</f>
        <v>170007</v>
      </c>
      <c r="C597" s="89" t="str">
        <f>LOOKUP(A597,Seznamy!$A$3:$A$38,Seznamy!$C$3:$C$38)</f>
        <v>Český ráj</v>
      </c>
      <c r="D597" s="90">
        <f>LOOKUP(A597,Seznamy!$A$3:$A$38,Seznamy!$F$3:$F$38)</f>
        <v>2170</v>
      </c>
      <c r="E597" s="90">
        <f>LOOKUP(A597,Seznamy!$A$3:$A$38,Seznamy!$G$3:$G$38)</f>
        <v>55310</v>
      </c>
      <c r="F597" s="91">
        <f>LOOKUP(A597,Seznamy!$A$3:$A$38,Seznamy!$J$3:$J$38)</f>
        <v>60</v>
      </c>
      <c r="G597" s="91">
        <v>46</v>
      </c>
      <c r="H597" s="89">
        <f>LOOKUP(G597,Komplexní!$A$40:$A$82,Komplexní!$B$40:$B$82)</f>
        <v>0</v>
      </c>
      <c r="I597" s="92">
        <f t="array" ref="I597">SUM(IF((Komplexní!$A$3:$A$38=A597)*(Komplexní!$D$1:$AJ$1=G597),Komplexní!$D$3:$AJ$38))</f>
        <v>0</v>
      </c>
      <c r="J597" s="116" t="str">
        <f>IF(I597=0,"",I597)</f>
        <v/>
      </c>
      <c r="K597" s="93" t="str">
        <f>IF(I597=MIN($J$553:$J$602),1,"")</f>
        <v/>
      </c>
    </row>
    <row r="598" spans="1:11" hidden="1">
      <c r="A598" s="87">
        <v>12</v>
      </c>
      <c r="B598" s="88">
        <f>LOOKUP(A598,Seznamy!$A$3:$A$38,Seznamy!$B$3:$B$38)</f>
        <v>170007</v>
      </c>
      <c r="C598" s="89" t="str">
        <f>LOOKUP(A598,Seznamy!$A$3:$A$38,Seznamy!$C$3:$C$38)</f>
        <v>Český ráj</v>
      </c>
      <c r="D598" s="90">
        <f>LOOKUP(A598,Seznamy!$A$3:$A$38,Seznamy!$F$3:$F$38)</f>
        <v>2170</v>
      </c>
      <c r="E598" s="90">
        <f>LOOKUP(A598,Seznamy!$A$3:$A$38,Seznamy!$G$3:$G$38)</f>
        <v>55310</v>
      </c>
      <c r="F598" s="91">
        <f>LOOKUP(A598,Seznamy!$A$3:$A$38,Seznamy!$J$3:$J$38)</f>
        <v>60</v>
      </c>
      <c r="G598" s="91">
        <v>47</v>
      </c>
      <c r="H598" s="89">
        <f>LOOKUP(G598,Komplexní!$A$40:$A$82,Komplexní!$B$40:$B$82)</f>
        <v>0</v>
      </c>
      <c r="I598" s="92">
        <f t="array" ref="I598">SUM(IF((Komplexní!$A$3:$A$38=A598)*(Komplexní!$D$1:$AJ$1=G598),Komplexní!$D$3:$AJ$38))</f>
        <v>0</v>
      </c>
      <c r="J598" s="116" t="str">
        <f>IF(I598=0,"",I598)</f>
        <v/>
      </c>
      <c r="K598" s="93" t="str">
        <f>IF(I598=MIN($J$553:$J$602),1,"")</f>
        <v/>
      </c>
    </row>
    <row r="599" spans="1:11" hidden="1">
      <c r="A599" s="87">
        <v>12</v>
      </c>
      <c r="B599" s="88">
        <f>LOOKUP(A599,Seznamy!$A$3:$A$38,Seznamy!$B$3:$B$38)</f>
        <v>170007</v>
      </c>
      <c r="C599" s="89" t="str">
        <f>LOOKUP(A599,Seznamy!$A$3:$A$38,Seznamy!$C$3:$C$38)</f>
        <v>Český ráj</v>
      </c>
      <c r="D599" s="90">
        <f>LOOKUP(A599,Seznamy!$A$3:$A$38,Seznamy!$F$3:$F$38)</f>
        <v>2170</v>
      </c>
      <c r="E599" s="90">
        <f>LOOKUP(A599,Seznamy!$A$3:$A$38,Seznamy!$G$3:$G$38)</f>
        <v>55310</v>
      </c>
      <c r="F599" s="91">
        <f>LOOKUP(A599,Seznamy!$A$3:$A$38,Seznamy!$J$3:$J$38)</f>
        <v>60</v>
      </c>
      <c r="G599" s="91">
        <v>48</v>
      </c>
      <c r="H599" s="89">
        <f>LOOKUP(G599,Komplexní!$A$40:$A$82,Komplexní!$B$40:$B$82)</f>
        <v>0</v>
      </c>
      <c r="I599" s="92">
        <f t="array" ref="I599">SUM(IF((Komplexní!$A$3:$A$38=A599)*(Komplexní!$D$1:$AJ$1=G599),Komplexní!$D$3:$AJ$38))</f>
        <v>0</v>
      </c>
      <c r="J599" s="116" t="str">
        <f>IF(I599=0,"",I599)</f>
        <v/>
      </c>
      <c r="K599" s="93" t="str">
        <f>IF(I599=MIN($J$553:$J$602),1,"")</f>
        <v/>
      </c>
    </row>
    <row r="600" spans="1:11" hidden="1">
      <c r="A600" s="87">
        <v>12</v>
      </c>
      <c r="B600" s="88">
        <f>LOOKUP(A600,Seznamy!$A$3:$A$38,Seznamy!$B$3:$B$38)</f>
        <v>170007</v>
      </c>
      <c r="C600" s="89" t="str">
        <f>LOOKUP(A600,Seznamy!$A$3:$A$38,Seznamy!$C$3:$C$38)</f>
        <v>Český ráj</v>
      </c>
      <c r="D600" s="90">
        <f>LOOKUP(A600,Seznamy!$A$3:$A$38,Seznamy!$F$3:$F$38)</f>
        <v>2170</v>
      </c>
      <c r="E600" s="90">
        <f>LOOKUP(A600,Seznamy!$A$3:$A$38,Seznamy!$G$3:$G$38)</f>
        <v>55310</v>
      </c>
      <c r="F600" s="91">
        <f>LOOKUP(A600,Seznamy!$A$3:$A$38,Seznamy!$J$3:$J$38)</f>
        <v>60</v>
      </c>
      <c r="G600" s="91">
        <v>49</v>
      </c>
      <c r="H600" s="89">
        <f>LOOKUP(G600,Komplexní!$A$40:$A$82,Komplexní!$B$40:$B$82)</f>
        <v>0</v>
      </c>
      <c r="I600" s="92">
        <f t="array" ref="I600">SUM(IF((Komplexní!$A$3:$A$38=A600)*(Komplexní!$D$1:$AJ$1=G600),Komplexní!$D$3:$AJ$38))</f>
        <v>0</v>
      </c>
      <c r="J600" s="116" t="str">
        <f>IF(I600=0,"",I600)</f>
        <v/>
      </c>
      <c r="K600" s="93" t="str">
        <f>IF(I600=MIN($J$553:$J$602),1,"")</f>
        <v/>
      </c>
    </row>
    <row r="601" spans="1:11" hidden="1">
      <c r="A601" s="87">
        <v>12</v>
      </c>
      <c r="B601" s="88">
        <f>LOOKUP(A601,Seznamy!$A$3:$A$38,Seznamy!$B$3:$B$38)</f>
        <v>170007</v>
      </c>
      <c r="C601" s="89" t="str">
        <f>LOOKUP(A601,Seznamy!$A$3:$A$38,Seznamy!$C$3:$C$38)</f>
        <v>Český ráj</v>
      </c>
      <c r="D601" s="90">
        <f>LOOKUP(A601,Seznamy!$A$3:$A$38,Seznamy!$F$3:$F$38)</f>
        <v>2170</v>
      </c>
      <c r="E601" s="90">
        <f>LOOKUP(A601,Seznamy!$A$3:$A$38,Seznamy!$G$3:$G$38)</f>
        <v>55310</v>
      </c>
      <c r="F601" s="91">
        <f>LOOKUP(A601,Seznamy!$A$3:$A$38,Seznamy!$J$3:$J$38)</f>
        <v>60</v>
      </c>
      <c r="G601" s="91">
        <v>50</v>
      </c>
      <c r="H601" s="89">
        <f>LOOKUP(G601,Komplexní!$A$40:$A$82,Komplexní!$B$40:$B$82)</f>
        <v>0</v>
      </c>
      <c r="I601" s="92">
        <f t="array" ref="I601">SUM(IF((Komplexní!$A$3:$A$38=A601)*(Komplexní!$D$1:$AJ$1=G601),Komplexní!$D$3:$AJ$38))</f>
        <v>0</v>
      </c>
      <c r="J601" s="116" t="str">
        <f>IF(I601=0,"",I601)</f>
        <v/>
      </c>
      <c r="K601" s="93" t="str">
        <f>IF(I601=MIN($J$553:$J$602),1,"")</f>
        <v/>
      </c>
    </row>
    <row r="602" spans="1:11">
      <c r="A602" s="87">
        <v>12</v>
      </c>
      <c r="B602" s="88">
        <f>LOOKUP(A602,Seznamy!$A$3:$A$38,Seznamy!$B$3:$B$38)</f>
        <v>170007</v>
      </c>
      <c r="C602" s="89" t="str">
        <f>LOOKUP(A602,Seznamy!$A$3:$A$38,Seznamy!$C$3:$C$38)</f>
        <v>Český ráj</v>
      </c>
      <c r="D602" s="90">
        <f>LOOKUP(A602,Seznamy!$A$3:$A$38,Seznamy!$F$3:$F$38)</f>
        <v>2170</v>
      </c>
      <c r="E602" s="90">
        <f>LOOKUP(A602,Seznamy!$A$3:$A$38,Seznamy!$G$3:$G$38)</f>
        <v>55310</v>
      </c>
      <c r="F602" s="91">
        <f>LOOKUP(A602,Seznamy!$A$3:$A$38,Seznamy!$J$3:$J$38)</f>
        <v>60</v>
      </c>
      <c r="G602" s="91">
        <v>11</v>
      </c>
      <c r="H602" s="89" t="str">
        <f>LOOKUP(G602,Komplexní!$A$40:$A$82,Komplexní!$B$40:$B$82)</f>
        <v>UNILES a.s.</v>
      </c>
      <c r="I602" s="92">
        <f t="array" ref="I602">SUM(IF((Komplexní!$A$3:$A$38=A602)*(Komplexní!$D$1:$AJ$1=G602),Komplexní!$D$3:$AJ$38))</f>
        <v>1521912</v>
      </c>
      <c r="J602" s="116">
        <f>IF(I602=0,"",I602)</f>
        <v>1521912</v>
      </c>
      <c r="K602" s="93" t="str">
        <f>IF(I602=MIN($J$553:$J$602),1,"")</f>
        <v/>
      </c>
    </row>
    <row r="603" spans="1:11">
      <c r="A603" s="53">
        <v>13</v>
      </c>
      <c r="B603" s="54">
        <f>LOOKUP(A603,Seznamy!$A$3:$A$38,Seznamy!$B$3:$B$38)</f>
        <v>179207</v>
      </c>
      <c r="C603" s="55" t="str">
        <f>LOOKUP(A603,Seznamy!$A$3:$A$38,Seznamy!$C$3:$C$38)</f>
        <v>Lužná</v>
      </c>
      <c r="D603" s="56">
        <f>LOOKUP(A603,Seznamy!$A$3:$A$38,Seznamy!$F$3:$F$38)</f>
        <v>8912</v>
      </c>
      <c r="E603" s="56">
        <f>LOOKUP(A603,Seznamy!$A$3:$A$38,Seznamy!$G$3:$G$38)</f>
        <v>151956</v>
      </c>
      <c r="F603" s="57">
        <f>LOOKUP(A603,Seznamy!$A$3:$A$38,Seznamy!$J$3:$J$38)</f>
        <v>60</v>
      </c>
      <c r="G603" s="57">
        <v>11</v>
      </c>
      <c r="H603" s="55" t="str">
        <f>LOOKUP(G603,Komplexní!$A$40:$A$82,Komplexní!$B$40:$B$82)</f>
        <v>UNILES a.s.</v>
      </c>
      <c r="I603" s="58">
        <f t="array" ref="I603">SUM(IF((Komplexní!$A$3:$A$38=A603)*(Komplexní!$D$1:$AJ$1=G603),Komplexní!$D$3:$AJ$38))</f>
        <v>-66369544</v>
      </c>
      <c r="J603" s="115">
        <f>IF(I603=0,"",I603)</f>
        <v>-66369544</v>
      </c>
      <c r="K603" s="59">
        <f>IF(I603=MIN($J$603:$J$652),1,"")</f>
        <v>1</v>
      </c>
    </row>
    <row r="604" spans="1:11">
      <c r="A604" s="53">
        <v>13</v>
      </c>
      <c r="B604" s="54">
        <f>LOOKUP(A604,Seznamy!$A$3:$A$38,Seznamy!$B$3:$B$38)</f>
        <v>179207</v>
      </c>
      <c r="C604" s="55" t="str">
        <f>LOOKUP(A604,Seznamy!$A$3:$A$38,Seznamy!$C$3:$C$38)</f>
        <v>Lužná</v>
      </c>
      <c r="D604" s="56">
        <f>LOOKUP(A604,Seznamy!$A$3:$A$38,Seznamy!$F$3:$F$38)</f>
        <v>8912</v>
      </c>
      <c r="E604" s="56">
        <f>LOOKUP(A604,Seznamy!$A$3:$A$38,Seznamy!$G$3:$G$38)</f>
        <v>151956</v>
      </c>
      <c r="F604" s="57">
        <f>LOOKUP(A604,Seznamy!$A$3:$A$38,Seznamy!$J$3:$J$38)</f>
        <v>60</v>
      </c>
      <c r="G604" s="57">
        <v>14</v>
      </c>
      <c r="H604" s="55" t="str">
        <f>LOOKUP(G604,Komplexní!$A$40:$A$82,Komplexní!$B$40:$B$82)</f>
        <v>Kloboucká lesní s.r.o.</v>
      </c>
      <c r="I604" s="58">
        <f t="array" ref="I604">SUM(IF((Komplexní!$A$3:$A$38=A604)*(Komplexní!$D$1:$AJ$1=G604),Komplexní!$D$3:$AJ$38))</f>
        <v>-45671494</v>
      </c>
      <c r="J604" s="115">
        <f>IF(I604=0,"",I604)</f>
        <v>-45671494</v>
      </c>
      <c r="K604" s="59" t="str">
        <f>IF(I604=MIN($J$603:$J$652),1,"")</f>
        <v/>
      </c>
    </row>
    <row r="605" spans="1:11">
      <c r="A605" s="53">
        <v>13</v>
      </c>
      <c r="B605" s="54">
        <f>LOOKUP(A605,Seznamy!$A$3:$A$38,Seznamy!$B$3:$B$38)</f>
        <v>179207</v>
      </c>
      <c r="C605" s="55" t="str">
        <f>LOOKUP(A605,Seznamy!$A$3:$A$38,Seznamy!$C$3:$C$38)</f>
        <v>Lužná</v>
      </c>
      <c r="D605" s="56">
        <f>LOOKUP(A605,Seznamy!$A$3:$A$38,Seznamy!$F$3:$F$38)</f>
        <v>8912</v>
      </c>
      <c r="E605" s="56">
        <f>LOOKUP(A605,Seznamy!$A$3:$A$38,Seznamy!$G$3:$G$38)</f>
        <v>151956</v>
      </c>
      <c r="F605" s="57">
        <f>LOOKUP(A605,Seznamy!$A$3:$A$38,Seznamy!$J$3:$J$38)</f>
        <v>60</v>
      </c>
      <c r="G605" s="57">
        <v>24</v>
      </c>
      <c r="H605" s="55" t="str">
        <f>LOOKUP(G605,Komplexní!$A$40:$A$82,Komplexní!$B$40:$B$82)</f>
        <v>JACER - CZ a.s.</v>
      </c>
      <c r="I605" s="58">
        <f t="array" ref="I605">SUM(IF((Komplexní!$A$3:$A$38=A605)*(Komplexní!$D$1:$AJ$1=G605),Komplexní!$D$3:$AJ$38))</f>
        <v>-39949330</v>
      </c>
      <c r="J605" s="115">
        <f>IF(I605=0,"",I605)</f>
        <v>-39949330</v>
      </c>
      <c r="K605" s="59" t="str">
        <f>IF(I605=MIN($J$603:$J$652),1,"")</f>
        <v/>
      </c>
    </row>
    <row r="606" spans="1:11">
      <c r="A606" s="53">
        <v>13</v>
      </c>
      <c r="B606" s="54">
        <f>LOOKUP(A606,Seznamy!$A$3:$A$38,Seznamy!$B$3:$B$38)</f>
        <v>179207</v>
      </c>
      <c r="C606" s="55" t="str">
        <f>LOOKUP(A606,Seznamy!$A$3:$A$38,Seznamy!$C$3:$C$38)</f>
        <v>Lužná</v>
      </c>
      <c r="D606" s="56">
        <f>LOOKUP(A606,Seznamy!$A$3:$A$38,Seznamy!$F$3:$F$38)</f>
        <v>8912</v>
      </c>
      <c r="E606" s="56">
        <f>LOOKUP(A606,Seznamy!$A$3:$A$38,Seznamy!$G$3:$G$38)</f>
        <v>151956</v>
      </c>
      <c r="F606" s="57">
        <f>LOOKUP(A606,Seznamy!$A$3:$A$38,Seznamy!$J$3:$J$38)</f>
        <v>60</v>
      </c>
      <c r="G606" s="57">
        <v>12</v>
      </c>
      <c r="H606" s="55" t="str">
        <f>LOOKUP(G606,Komplexní!$A$40:$A$82,Komplexní!$B$40:$B$82)</f>
        <v>Jihozápadní dřevařská a.s.</v>
      </c>
      <c r="I606" s="58">
        <f t="array" ref="I606">SUM(IF((Komplexní!$A$3:$A$38=A606)*(Komplexní!$D$1:$AJ$1=G606),Komplexní!$D$3:$AJ$38))</f>
        <v>-21285422</v>
      </c>
      <c r="J606" s="115">
        <f>IF(I606=0,"",I606)</f>
        <v>-21285422</v>
      </c>
      <c r="K606" s="59" t="str">
        <f>IF(I606=MIN($J$603:$J$652),1,"")</f>
        <v/>
      </c>
    </row>
    <row r="607" spans="1:11" hidden="1">
      <c r="A607" s="53">
        <v>13</v>
      </c>
      <c r="B607" s="54">
        <f>LOOKUP(A607,Seznamy!$A$3:$A$38,Seznamy!$B$3:$B$38)</f>
        <v>179207</v>
      </c>
      <c r="C607" s="55" t="str">
        <f>LOOKUP(A607,Seznamy!$A$3:$A$38,Seznamy!$C$3:$C$38)</f>
        <v>Lužná</v>
      </c>
      <c r="D607" s="56">
        <f>LOOKUP(A607,Seznamy!$A$3:$A$38,Seznamy!$F$3:$F$38)</f>
        <v>8912</v>
      </c>
      <c r="E607" s="56">
        <f>LOOKUP(A607,Seznamy!$A$3:$A$38,Seznamy!$G$3:$G$38)</f>
        <v>151956</v>
      </c>
      <c r="F607" s="57">
        <f>LOOKUP(A607,Seznamy!$A$3:$A$38,Seznamy!$J$3:$J$38)</f>
        <v>60</v>
      </c>
      <c r="G607" s="57">
        <v>1</v>
      </c>
      <c r="H607" s="55" t="str">
        <f>LOOKUP(G607,Komplexní!$A$40:$A$82,Komplexní!$B$40:$B$82)</f>
        <v>KAISER s.r.o.</v>
      </c>
      <c r="I607" s="58">
        <f t="array" ref="I607">SUM(IF((Komplexní!$A$3:$A$38=A607)*(Komplexní!$D$1:$AJ$1=G607),Komplexní!$D$3:$AJ$38))</f>
        <v>0</v>
      </c>
      <c r="J607" s="115" t="str">
        <f>IF(I607=0,"",I607)</f>
        <v/>
      </c>
      <c r="K607" s="59" t="str">
        <f>IF(I607=MIN($J$603:$J$652),1,"")</f>
        <v/>
      </c>
    </row>
    <row r="608" spans="1:11" hidden="1">
      <c r="A608" s="53">
        <v>13</v>
      </c>
      <c r="B608" s="54">
        <f>LOOKUP(A608,Seznamy!$A$3:$A$38,Seznamy!$B$3:$B$38)</f>
        <v>179207</v>
      </c>
      <c r="C608" s="55" t="str">
        <f>LOOKUP(A608,Seznamy!$A$3:$A$38,Seznamy!$C$3:$C$38)</f>
        <v>Lužná</v>
      </c>
      <c r="D608" s="56">
        <f>LOOKUP(A608,Seznamy!$A$3:$A$38,Seznamy!$F$3:$F$38)</f>
        <v>8912</v>
      </c>
      <c r="E608" s="56">
        <f>LOOKUP(A608,Seznamy!$A$3:$A$38,Seznamy!$G$3:$G$38)</f>
        <v>151956</v>
      </c>
      <c r="F608" s="57">
        <f>LOOKUP(A608,Seznamy!$A$3:$A$38,Seznamy!$J$3:$J$38)</f>
        <v>60</v>
      </c>
      <c r="G608" s="57">
        <v>2</v>
      </c>
      <c r="H608" s="55" t="str">
        <f>LOOKUP(G608,Komplexní!$A$40:$A$82,Komplexní!$B$40:$B$82)</f>
        <v>Lesní společnost Přimda, a.s.</v>
      </c>
      <c r="I608" s="58">
        <f t="array" ref="I608">SUM(IF((Komplexní!$A$3:$A$38=A608)*(Komplexní!$D$1:$AJ$1=G608),Komplexní!$D$3:$AJ$38))</f>
        <v>0</v>
      </c>
      <c r="J608" s="115" t="str">
        <f>IF(I608=0,"",I608)</f>
        <v/>
      </c>
      <c r="K608" s="59" t="str">
        <f>IF(I608=MIN($J$603:$J$652),1,"")</f>
        <v/>
      </c>
    </row>
    <row r="609" spans="1:11" hidden="1">
      <c r="A609" s="53">
        <v>13</v>
      </c>
      <c r="B609" s="54">
        <f>LOOKUP(A609,Seznamy!$A$3:$A$38,Seznamy!$B$3:$B$38)</f>
        <v>179207</v>
      </c>
      <c r="C609" s="55" t="str">
        <f>LOOKUP(A609,Seznamy!$A$3:$A$38,Seznamy!$C$3:$C$38)</f>
        <v>Lužná</v>
      </c>
      <c r="D609" s="56">
        <f>LOOKUP(A609,Seznamy!$A$3:$A$38,Seznamy!$F$3:$F$38)</f>
        <v>8912</v>
      </c>
      <c r="E609" s="56">
        <f>LOOKUP(A609,Seznamy!$A$3:$A$38,Seznamy!$G$3:$G$38)</f>
        <v>151956</v>
      </c>
      <c r="F609" s="57">
        <f>LOOKUP(A609,Seznamy!$A$3:$A$38,Seznamy!$J$3:$J$38)</f>
        <v>60</v>
      </c>
      <c r="G609" s="57">
        <v>3</v>
      </c>
      <c r="H609" s="55" t="str">
        <f>LOOKUP(G609,Komplexní!$A$40:$A$82,Komplexní!$B$40:$B$82)</f>
        <v>ACLESIA, spol. s r.o.</v>
      </c>
      <c r="I609" s="58">
        <f t="array" ref="I609">SUM(IF((Komplexní!$A$3:$A$38=A609)*(Komplexní!$D$1:$AJ$1=G609),Komplexní!$D$3:$AJ$38))</f>
        <v>0</v>
      </c>
      <c r="J609" s="115" t="str">
        <f>IF(I609=0,"",I609)</f>
        <v/>
      </c>
      <c r="K609" s="59" t="str">
        <f>IF(I609=MIN($J$603:$J$652),1,"")</f>
        <v/>
      </c>
    </row>
    <row r="610" spans="1:11" hidden="1">
      <c r="A610" s="53">
        <v>13</v>
      </c>
      <c r="B610" s="54">
        <f>LOOKUP(A610,Seznamy!$A$3:$A$38,Seznamy!$B$3:$B$38)</f>
        <v>179207</v>
      </c>
      <c r="C610" s="55" t="str">
        <f>LOOKUP(A610,Seznamy!$A$3:$A$38,Seznamy!$C$3:$C$38)</f>
        <v>Lužná</v>
      </c>
      <c r="D610" s="56">
        <f>LOOKUP(A610,Seznamy!$A$3:$A$38,Seznamy!$F$3:$F$38)</f>
        <v>8912</v>
      </c>
      <c r="E610" s="56">
        <f>LOOKUP(A610,Seznamy!$A$3:$A$38,Seznamy!$G$3:$G$38)</f>
        <v>151956</v>
      </c>
      <c r="F610" s="57">
        <f>LOOKUP(A610,Seznamy!$A$3:$A$38,Seznamy!$J$3:$J$38)</f>
        <v>60</v>
      </c>
      <c r="G610" s="57">
        <v>4</v>
      </c>
      <c r="H610" s="55" t="str">
        <f>LOOKUP(G610,Komplexní!$A$40:$A$82,Komplexní!$B$40:$B$82)</f>
        <v>LST a.s.</v>
      </c>
      <c r="I610" s="58">
        <f t="array" ref="I610">SUM(IF((Komplexní!$A$3:$A$38=A610)*(Komplexní!$D$1:$AJ$1=G610),Komplexní!$D$3:$AJ$38))</f>
        <v>0</v>
      </c>
      <c r="J610" s="115" t="str">
        <f>IF(I610=0,"",I610)</f>
        <v/>
      </c>
      <c r="K610" s="59" t="str">
        <f>IF(I610=MIN($J$603:$J$652),1,"")</f>
        <v/>
      </c>
    </row>
    <row r="611" spans="1:11" hidden="1">
      <c r="A611" s="53">
        <v>13</v>
      </c>
      <c r="B611" s="54">
        <f>LOOKUP(A611,Seznamy!$A$3:$A$38,Seznamy!$B$3:$B$38)</f>
        <v>179207</v>
      </c>
      <c r="C611" s="55" t="str">
        <f>LOOKUP(A611,Seznamy!$A$3:$A$38,Seznamy!$C$3:$C$38)</f>
        <v>Lužná</v>
      </c>
      <c r="D611" s="56">
        <f>LOOKUP(A611,Seznamy!$A$3:$A$38,Seznamy!$F$3:$F$38)</f>
        <v>8912</v>
      </c>
      <c r="E611" s="56">
        <f>LOOKUP(A611,Seznamy!$A$3:$A$38,Seznamy!$G$3:$G$38)</f>
        <v>151956</v>
      </c>
      <c r="F611" s="57">
        <f>LOOKUP(A611,Seznamy!$A$3:$A$38,Seznamy!$J$3:$J$38)</f>
        <v>60</v>
      </c>
      <c r="G611" s="57">
        <v>5</v>
      </c>
      <c r="H611" s="55" t="str">
        <f>LOOKUP(G611,Komplexní!$A$40:$A$82,Komplexní!$B$40:$B$82)</f>
        <v>T.E.P. HOLZ, s.r.o.</v>
      </c>
      <c r="I611" s="58">
        <f t="array" ref="I611">SUM(IF((Komplexní!$A$3:$A$38=A611)*(Komplexní!$D$1:$AJ$1=G611),Komplexní!$D$3:$AJ$38))</f>
        <v>0</v>
      </c>
      <c r="J611" s="115" t="str">
        <f>IF(I611=0,"",I611)</f>
        <v/>
      </c>
      <c r="K611" s="59" t="str">
        <f>IF(I611=MIN($J$603:$J$652),1,"")</f>
        <v/>
      </c>
    </row>
    <row r="612" spans="1:11" hidden="1">
      <c r="A612" s="53">
        <v>13</v>
      </c>
      <c r="B612" s="54">
        <f>LOOKUP(A612,Seznamy!$A$3:$A$38,Seznamy!$B$3:$B$38)</f>
        <v>179207</v>
      </c>
      <c r="C612" s="55" t="str">
        <f>LOOKUP(A612,Seznamy!$A$3:$A$38,Seznamy!$C$3:$C$38)</f>
        <v>Lužná</v>
      </c>
      <c r="D612" s="56">
        <f>LOOKUP(A612,Seznamy!$A$3:$A$38,Seznamy!$F$3:$F$38)</f>
        <v>8912</v>
      </c>
      <c r="E612" s="56">
        <f>LOOKUP(A612,Seznamy!$A$3:$A$38,Seznamy!$G$3:$G$38)</f>
        <v>151956</v>
      </c>
      <c r="F612" s="57">
        <f>LOOKUP(A612,Seznamy!$A$3:$A$38,Seznamy!$J$3:$J$38)</f>
        <v>60</v>
      </c>
      <c r="G612" s="57">
        <v>6</v>
      </c>
      <c r="H612" s="55" t="str">
        <f>LOOKUP(G612,Komplexní!$A$40:$A$82,Komplexní!$B$40:$B$82)</f>
        <v>Petra spol. s r.o.</v>
      </c>
      <c r="I612" s="58">
        <f t="array" ref="I612">SUM(IF((Komplexní!$A$3:$A$38=A612)*(Komplexní!$D$1:$AJ$1=G612),Komplexní!$D$3:$AJ$38))</f>
        <v>0</v>
      </c>
      <c r="J612" s="115" t="str">
        <f>IF(I612=0,"",I612)</f>
        <v/>
      </c>
      <c r="K612" s="59" t="str">
        <f>IF(I612=MIN($J$603:$J$652),1,"")</f>
        <v/>
      </c>
    </row>
    <row r="613" spans="1:11" hidden="1">
      <c r="A613" s="53">
        <v>13</v>
      </c>
      <c r="B613" s="54">
        <f>LOOKUP(A613,Seznamy!$A$3:$A$38,Seznamy!$B$3:$B$38)</f>
        <v>179207</v>
      </c>
      <c r="C613" s="55" t="str">
        <f>LOOKUP(A613,Seznamy!$A$3:$A$38,Seznamy!$C$3:$C$38)</f>
        <v>Lužná</v>
      </c>
      <c r="D613" s="56">
        <f>LOOKUP(A613,Seznamy!$A$3:$A$38,Seznamy!$F$3:$F$38)</f>
        <v>8912</v>
      </c>
      <c r="E613" s="56">
        <f>LOOKUP(A613,Seznamy!$A$3:$A$38,Seznamy!$G$3:$G$38)</f>
        <v>151956</v>
      </c>
      <c r="F613" s="57">
        <f>LOOKUP(A613,Seznamy!$A$3:$A$38,Seznamy!$J$3:$J$38)</f>
        <v>60</v>
      </c>
      <c r="G613" s="57">
        <v>7</v>
      </c>
      <c r="H613" s="55" t="str">
        <f>LOOKUP(G613,Komplexní!$A$40:$A$82,Komplexní!$B$40:$B$82)</f>
        <v>Sušická lesní a obchodní s.r.o.</v>
      </c>
      <c r="I613" s="58">
        <f t="array" ref="I613">SUM(IF((Komplexní!$A$3:$A$38=A613)*(Komplexní!$D$1:$AJ$1=G613),Komplexní!$D$3:$AJ$38))</f>
        <v>0</v>
      </c>
      <c r="J613" s="115" t="str">
        <f>IF(I613=0,"",I613)</f>
        <v/>
      </c>
      <c r="K613" s="59" t="str">
        <f>IF(I613=MIN($J$603:$J$652),1,"")</f>
        <v/>
      </c>
    </row>
    <row r="614" spans="1:11" hidden="1">
      <c r="A614" s="53">
        <v>13</v>
      </c>
      <c r="B614" s="54">
        <f>LOOKUP(A614,Seznamy!$A$3:$A$38,Seznamy!$B$3:$B$38)</f>
        <v>179207</v>
      </c>
      <c r="C614" s="55" t="str">
        <f>LOOKUP(A614,Seznamy!$A$3:$A$38,Seznamy!$C$3:$C$38)</f>
        <v>Lužná</v>
      </c>
      <c r="D614" s="56">
        <f>LOOKUP(A614,Seznamy!$A$3:$A$38,Seznamy!$F$3:$F$38)</f>
        <v>8912</v>
      </c>
      <c r="E614" s="56">
        <f>LOOKUP(A614,Seznamy!$A$3:$A$38,Seznamy!$G$3:$G$38)</f>
        <v>151956</v>
      </c>
      <c r="F614" s="57">
        <f>LOOKUP(A614,Seznamy!$A$3:$A$38,Seznamy!$J$3:$J$38)</f>
        <v>60</v>
      </c>
      <c r="G614" s="57">
        <v>8</v>
      </c>
      <c r="H614" s="55" t="str">
        <f>LOOKUP(G614,Komplexní!$A$40:$A$82,Komplexní!$B$40:$B$82)</f>
        <v>ARBOLES s.r.o.</v>
      </c>
      <c r="I614" s="58">
        <f t="array" ref="I614">SUM(IF((Komplexní!$A$3:$A$38=A614)*(Komplexní!$D$1:$AJ$1=G614),Komplexní!$D$3:$AJ$38))</f>
        <v>0</v>
      </c>
      <c r="J614" s="115" t="str">
        <f>IF(I614=0,"",I614)</f>
        <v/>
      </c>
      <c r="K614" s="59" t="str">
        <f>IF(I614=MIN($J$603:$J$652),1,"")</f>
        <v/>
      </c>
    </row>
    <row r="615" spans="1:11" hidden="1">
      <c r="A615" s="53">
        <v>13</v>
      </c>
      <c r="B615" s="54">
        <f>LOOKUP(A615,Seznamy!$A$3:$A$38,Seznamy!$B$3:$B$38)</f>
        <v>179207</v>
      </c>
      <c r="C615" s="55" t="str">
        <f>LOOKUP(A615,Seznamy!$A$3:$A$38,Seznamy!$C$3:$C$38)</f>
        <v>Lužná</v>
      </c>
      <c r="D615" s="56">
        <f>LOOKUP(A615,Seznamy!$A$3:$A$38,Seznamy!$F$3:$F$38)</f>
        <v>8912</v>
      </c>
      <c r="E615" s="56">
        <f>LOOKUP(A615,Seznamy!$A$3:$A$38,Seznamy!$G$3:$G$38)</f>
        <v>151956</v>
      </c>
      <c r="F615" s="57">
        <f>LOOKUP(A615,Seznamy!$A$3:$A$38,Seznamy!$J$3:$J$38)</f>
        <v>60</v>
      </c>
      <c r="G615" s="57">
        <v>9</v>
      </c>
      <c r="H615" s="55" t="str">
        <f>LOOKUP(G615,Komplexní!$A$40:$A$82,Komplexní!$B$40:$B$82)</f>
        <v>Stora Enso Wood Products Planá s.r.o.</v>
      </c>
      <c r="I615" s="58">
        <f t="array" ref="I615">SUM(IF((Komplexní!$A$3:$A$38=A615)*(Komplexní!$D$1:$AJ$1=G615),Komplexní!$D$3:$AJ$38))</f>
        <v>0</v>
      </c>
      <c r="J615" s="115" t="str">
        <f>IF(I615=0,"",I615)</f>
        <v/>
      </c>
      <c r="K615" s="59" t="str">
        <f>IF(I615=MIN($J$603:$J$652),1,"")</f>
        <v/>
      </c>
    </row>
    <row r="616" spans="1:11" hidden="1">
      <c r="A616" s="53">
        <v>13</v>
      </c>
      <c r="B616" s="54">
        <f>LOOKUP(A616,Seznamy!$A$3:$A$38,Seznamy!$B$3:$B$38)</f>
        <v>179207</v>
      </c>
      <c r="C616" s="55" t="str">
        <f>LOOKUP(A616,Seznamy!$A$3:$A$38,Seznamy!$C$3:$C$38)</f>
        <v>Lužná</v>
      </c>
      <c r="D616" s="56">
        <f>LOOKUP(A616,Seznamy!$A$3:$A$38,Seznamy!$F$3:$F$38)</f>
        <v>8912</v>
      </c>
      <c r="E616" s="56">
        <f>LOOKUP(A616,Seznamy!$A$3:$A$38,Seznamy!$G$3:$G$38)</f>
        <v>151956</v>
      </c>
      <c r="F616" s="57">
        <f>LOOKUP(A616,Seznamy!$A$3:$A$38,Seznamy!$J$3:$J$38)</f>
        <v>60</v>
      </c>
      <c r="G616" s="57">
        <v>10</v>
      </c>
      <c r="H616" s="55" t="str">
        <f>LOOKUP(G616,Komplexní!$A$40:$A$82,Komplexní!$B$40:$B$82)</f>
        <v>Stora Enso Wood Products Ždírec s.r.o.</v>
      </c>
      <c r="I616" s="58">
        <f t="array" ref="I616">SUM(IF((Komplexní!$A$3:$A$38=A616)*(Komplexní!$D$1:$AJ$1=G616),Komplexní!$D$3:$AJ$38))</f>
        <v>0</v>
      </c>
      <c r="J616" s="115" t="str">
        <f>IF(I616=0,"",I616)</f>
        <v/>
      </c>
      <c r="K616" s="59" t="str">
        <f>IF(I616=MIN($J$603:$J$652),1,"")</f>
        <v/>
      </c>
    </row>
    <row r="617" spans="1:11" hidden="1">
      <c r="A617" s="53">
        <v>13</v>
      </c>
      <c r="B617" s="54">
        <f>LOOKUP(A617,Seznamy!$A$3:$A$38,Seznamy!$B$3:$B$38)</f>
        <v>179207</v>
      </c>
      <c r="C617" s="55" t="str">
        <f>LOOKUP(A617,Seznamy!$A$3:$A$38,Seznamy!$C$3:$C$38)</f>
        <v>Lužná</v>
      </c>
      <c r="D617" s="56">
        <f>LOOKUP(A617,Seznamy!$A$3:$A$38,Seznamy!$F$3:$F$38)</f>
        <v>8912</v>
      </c>
      <c r="E617" s="56">
        <f>LOOKUP(A617,Seznamy!$A$3:$A$38,Seznamy!$G$3:$G$38)</f>
        <v>151956</v>
      </c>
      <c r="F617" s="57">
        <f>LOOKUP(A617,Seznamy!$A$3:$A$38,Seznamy!$J$3:$J$38)</f>
        <v>60</v>
      </c>
      <c r="G617" s="57">
        <v>13</v>
      </c>
      <c r="H617" s="55" t="str">
        <f>LOOKUP(G617,Komplexní!$A$40:$A$82,Komplexní!$B$40:$B$82)</f>
        <v>LDF Rožnov a.s.</v>
      </c>
      <c r="I617" s="58">
        <f t="array" ref="I617">SUM(IF((Komplexní!$A$3:$A$38=A617)*(Komplexní!$D$1:$AJ$1=G617),Komplexní!$D$3:$AJ$38))</f>
        <v>0</v>
      </c>
      <c r="J617" s="115" t="str">
        <f>IF(I617=0,"",I617)</f>
        <v/>
      </c>
      <c r="K617" s="59" t="str">
        <f>IF(I617=MIN($J$603:$J$652),1,"")</f>
        <v/>
      </c>
    </row>
    <row r="618" spans="1:11" hidden="1">
      <c r="A618" s="53">
        <v>13</v>
      </c>
      <c r="B618" s="54">
        <f>LOOKUP(A618,Seznamy!$A$3:$A$38,Seznamy!$B$3:$B$38)</f>
        <v>179207</v>
      </c>
      <c r="C618" s="55" t="str">
        <f>LOOKUP(A618,Seznamy!$A$3:$A$38,Seznamy!$C$3:$C$38)</f>
        <v>Lužná</v>
      </c>
      <c r="D618" s="56">
        <f>LOOKUP(A618,Seznamy!$A$3:$A$38,Seznamy!$F$3:$F$38)</f>
        <v>8912</v>
      </c>
      <c r="E618" s="56">
        <f>LOOKUP(A618,Seznamy!$A$3:$A$38,Seznamy!$G$3:$G$38)</f>
        <v>151956</v>
      </c>
      <c r="F618" s="57">
        <f>LOOKUP(A618,Seznamy!$A$3:$A$38,Seznamy!$J$3:$J$38)</f>
        <v>60</v>
      </c>
      <c r="G618" s="57">
        <v>15</v>
      </c>
      <c r="H618" s="55" t="str">
        <f>LOOKUP(G618,Komplexní!$A$40:$A$82,Komplexní!$B$40:$B$82)</f>
        <v>Opavská lesní a.s.</v>
      </c>
      <c r="I618" s="58">
        <f t="array" ref="I618">SUM(IF((Komplexní!$A$3:$A$38=A618)*(Komplexní!$D$1:$AJ$1=G618),Komplexní!$D$3:$AJ$38))</f>
        <v>0</v>
      </c>
      <c r="J618" s="115" t="str">
        <f>IF(I618=0,"",I618)</f>
        <v/>
      </c>
      <c r="K618" s="59" t="str">
        <f>IF(I618=MIN($J$603:$J$652),1,"")</f>
        <v/>
      </c>
    </row>
    <row r="619" spans="1:11" hidden="1">
      <c r="A619" s="53">
        <v>13</v>
      </c>
      <c r="B619" s="54">
        <f>LOOKUP(A619,Seznamy!$A$3:$A$38,Seznamy!$B$3:$B$38)</f>
        <v>179207</v>
      </c>
      <c r="C619" s="55" t="str">
        <f>LOOKUP(A619,Seznamy!$A$3:$A$38,Seznamy!$C$3:$C$38)</f>
        <v>Lužná</v>
      </c>
      <c r="D619" s="56">
        <f>LOOKUP(A619,Seznamy!$A$3:$A$38,Seznamy!$F$3:$F$38)</f>
        <v>8912</v>
      </c>
      <c r="E619" s="56">
        <f>LOOKUP(A619,Seznamy!$A$3:$A$38,Seznamy!$G$3:$G$38)</f>
        <v>151956</v>
      </c>
      <c r="F619" s="57">
        <f>LOOKUP(A619,Seznamy!$A$3:$A$38,Seznamy!$J$3:$J$38)</f>
        <v>60</v>
      </c>
      <c r="G619" s="57">
        <v>16</v>
      </c>
      <c r="H619" s="55" t="str">
        <f>LOOKUP(G619,Komplexní!$A$40:$A$82,Komplexní!$B$40:$B$82)</f>
        <v>Lesostavby Frýdek-Místek a.s.</v>
      </c>
      <c r="I619" s="58">
        <f t="array" ref="I619">SUM(IF((Komplexní!$A$3:$A$38=A619)*(Komplexní!$D$1:$AJ$1=G619),Komplexní!$D$3:$AJ$38))</f>
        <v>0</v>
      </c>
      <c r="J619" s="115" t="str">
        <f>IF(I619=0,"",I619)</f>
        <v/>
      </c>
      <c r="K619" s="59" t="str">
        <f>IF(I619=MIN($J$603:$J$652),1,"")</f>
        <v/>
      </c>
    </row>
    <row r="620" spans="1:11" hidden="1">
      <c r="A620" s="53">
        <v>13</v>
      </c>
      <c r="B620" s="54">
        <f>LOOKUP(A620,Seznamy!$A$3:$A$38,Seznamy!$B$3:$B$38)</f>
        <v>179207</v>
      </c>
      <c r="C620" s="55" t="str">
        <f>LOOKUP(A620,Seznamy!$A$3:$A$38,Seznamy!$C$3:$C$38)</f>
        <v>Lužná</v>
      </c>
      <c r="D620" s="56">
        <f>LOOKUP(A620,Seznamy!$A$3:$A$38,Seznamy!$F$3:$F$38)</f>
        <v>8912</v>
      </c>
      <c r="E620" s="56">
        <f>LOOKUP(A620,Seznamy!$A$3:$A$38,Seznamy!$G$3:$G$38)</f>
        <v>151956</v>
      </c>
      <c r="F620" s="57">
        <f>LOOKUP(A620,Seznamy!$A$3:$A$38,Seznamy!$J$3:$J$38)</f>
        <v>60</v>
      </c>
      <c r="G620" s="57">
        <v>17</v>
      </c>
      <c r="H620" s="55" t="str">
        <f>LOOKUP(G620,Komplexní!$A$40:$A$82,Komplexní!$B$40:$B$82)</f>
        <v>Drevo-Málek s.r.o.</v>
      </c>
      <c r="I620" s="58">
        <f t="array" ref="I620">SUM(IF((Komplexní!$A$3:$A$38=A620)*(Komplexní!$D$1:$AJ$1=G620),Komplexní!$D$3:$AJ$38))</f>
        <v>0</v>
      </c>
      <c r="J620" s="115" t="str">
        <f>IF(I620=0,"",I620)</f>
        <v/>
      </c>
      <c r="K620" s="59" t="str">
        <f>IF(I620=MIN($J$603:$J$652),1,"")</f>
        <v/>
      </c>
    </row>
    <row r="621" spans="1:11" hidden="1">
      <c r="A621" s="53">
        <v>13</v>
      </c>
      <c r="B621" s="54">
        <f>LOOKUP(A621,Seznamy!$A$3:$A$38,Seznamy!$B$3:$B$38)</f>
        <v>179207</v>
      </c>
      <c r="C621" s="55" t="str">
        <f>LOOKUP(A621,Seznamy!$A$3:$A$38,Seznamy!$C$3:$C$38)</f>
        <v>Lužná</v>
      </c>
      <c r="D621" s="56">
        <f>LOOKUP(A621,Seznamy!$A$3:$A$38,Seznamy!$F$3:$F$38)</f>
        <v>8912</v>
      </c>
      <c r="E621" s="56">
        <f>LOOKUP(A621,Seznamy!$A$3:$A$38,Seznamy!$G$3:$G$38)</f>
        <v>151956</v>
      </c>
      <c r="F621" s="57">
        <f>LOOKUP(A621,Seznamy!$A$3:$A$38,Seznamy!$J$3:$J$38)</f>
        <v>60</v>
      </c>
      <c r="G621" s="57">
        <v>18</v>
      </c>
      <c r="H621" s="55" t="str">
        <f>LOOKUP(G621,Komplexní!$A$40:$A$82,Komplexní!$B$40:$B$82)</f>
        <v>Lesní společnost Bečov, s.r.o.</v>
      </c>
      <c r="I621" s="58">
        <f t="array" ref="I621">SUM(IF((Komplexní!$A$3:$A$38=A621)*(Komplexní!$D$1:$AJ$1=G621),Komplexní!$D$3:$AJ$38))</f>
        <v>0</v>
      </c>
      <c r="J621" s="115" t="str">
        <f>IF(I621=0,"",I621)</f>
        <v/>
      </c>
      <c r="K621" s="59" t="str">
        <f>IF(I621=MIN($J$603:$J$652),1,"")</f>
        <v/>
      </c>
    </row>
    <row r="622" spans="1:11" hidden="1">
      <c r="A622" s="53">
        <v>13</v>
      </c>
      <c r="B622" s="54">
        <f>LOOKUP(A622,Seznamy!$A$3:$A$38,Seznamy!$B$3:$B$38)</f>
        <v>179207</v>
      </c>
      <c r="C622" s="55" t="str">
        <f>LOOKUP(A622,Seznamy!$A$3:$A$38,Seznamy!$C$3:$C$38)</f>
        <v>Lužná</v>
      </c>
      <c r="D622" s="56">
        <f>LOOKUP(A622,Seznamy!$A$3:$A$38,Seznamy!$F$3:$F$38)</f>
        <v>8912</v>
      </c>
      <c r="E622" s="56">
        <f>LOOKUP(A622,Seznamy!$A$3:$A$38,Seznamy!$G$3:$G$38)</f>
        <v>151956</v>
      </c>
      <c r="F622" s="57">
        <f>LOOKUP(A622,Seznamy!$A$3:$A$38,Seznamy!$J$3:$J$38)</f>
        <v>60</v>
      </c>
      <c r="G622" s="57">
        <v>19</v>
      </c>
      <c r="H622" s="55" t="str">
        <f>LOOKUP(G622,Komplexní!$A$40:$A$82,Komplexní!$B$40:$B$82)</f>
        <v>SOLITERA spol. s r.o.</v>
      </c>
      <c r="I622" s="58">
        <f t="array" ref="I622">SUM(IF((Komplexní!$A$3:$A$38=A622)*(Komplexní!$D$1:$AJ$1=G622),Komplexní!$D$3:$AJ$38))</f>
        <v>0</v>
      </c>
      <c r="J622" s="115" t="str">
        <f>IF(I622=0,"",I622)</f>
        <v/>
      </c>
      <c r="K622" s="59" t="str">
        <f>IF(I622=MIN($J$603:$J$652),1,"")</f>
        <v/>
      </c>
    </row>
    <row r="623" spans="1:11" hidden="1">
      <c r="A623" s="53">
        <v>13</v>
      </c>
      <c r="B623" s="54">
        <f>LOOKUP(A623,Seznamy!$A$3:$A$38,Seznamy!$B$3:$B$38)</f>
        <v>179207</v>
      </c>
      <c r="C623" s="55" t="str">
        <f>LOOKUP(A623,Seznamy!$A$3:$A$38,Seznamy!$C$3:$C$38)</f>
        <v>Lužná</v>
      </c>
      <c r="D623" s="56">
        <f>LOOKUP(A623,Seznamy!$A$3:$A$38,Seznamy!$F$3:$F$38)</f>
        <v>8912</v>
      </c>
      <c r="E623" s="56">
        <f>LOOKUP(A623,Seznamy!$A$3:$A$38,Seznamy!$G$3:$G$38)</f>
        <v>151956</v>
      </c>
      <c r="F623" s="57">
        <f>LOOKUP(A623,Seznamy!$A$3:$A$38,Seznamy!$J$3:$J$38)</f>
        <v>60</v>
      </c>
      <c r="G623" s="57">
        <v>20</v>
      </c>
      <c r="H623" s="55" t="str">
        <f>LOOKUP(G623,Komplexní!$A$40:$A$82,Komplexní!$B$40:$B$82)</f>
        <v>Lesy Beskydy, a.s.</v>
      </c>
      <c r="I623" s="58">
        <f t="array" ref="I623">SUM(IF((Komplexní!$A$3:$A$38=A623)*(Komplexní!$D$1:$AJ$1=G623),Komplexní!$D$3:$AJ$38))</f>
        <v>0</v>
      </c>
      <c r="J623" s="115" t="str">
        <f>IF(I623=0,"",I623)</f>
        <v/>
      </c>
      <c r="K623" s="59" t="str">
        <f>IF(I623=MIN($J$603:$J$652),1,"")</f>
        <v/>
      </c>
    </row>
    <row r="624" spans="1:11" hidden="1">
      <c r="A624" s="53">
        <v>13</v>
      </c>
      <c r="B624" s="54">
        <f>LOOKUP(A624,Seznamy!$A$3:$A$38,Seznamy!$B$3:$B$38)</f>
        <v>179207</v>
      </c>
      <c r="C624" s="55" t="str">
        <f>LOOKUP(A624,Seznamy!$A$3:$A$38,Seznamy!$C$3:$C$38)</f>
        <v>Lužná</v>
      </c>
      <c r="D624" s="56">
        <f>LOOKUP(A624,Seznamy!$A$3:$A$38,Seznamy!$F$3:$F$38)</f>
        <v>8912</v>
      </c>
      <c r="E624" s="56">
        <f>LOOKUP(A624,Seznamy!$A$3:$A$38,Seznamy!$G$3:$G$38)</f>
        <v>151956</v>
      </c>
      <c r="F624" s="57">
        <f>LOOKUP(A624,Seznamy!$A$3:$A$38,Seznamy!$J$3:$J$38)</f>
        <v>60</v>
      </c>
      <c r="G624" s="57">
        <v>21</v>
      </c>
      <c r="H624" s="55" t="str">
        <f>LOOKUP(G624,Komplexní!$A$40:$A$82,Komplexní!$B$40:$B$82)</f>
        <v>Triumfa Energo s.r.o.</v>
      </c>
      <c r="I624" s="58">
        <f t="array" ref="I624">SUM(IF((Komplexní!$A$3:$A$38=A624)*(Komplexní!$D$1:$AJ$1=G624),Komplexní!$D$3:$AJ$38))</f>
        <v>0</v>
      </c>
      <c r="J624" s="115" t="str">
        <f>IF(I624=0,"",I624)</f>
        <v/>
      </c>
      <c r="K624" s="59" t="str">
        <f>IF(I624=MIN($J$603:$J$652),1,"")</f>
        <v/>
      </c>
    </row>
    <row r="625" spans="1:11" hidden="1">
      <c r="A625" s="53">
        <v>13</v>
      </c>
      <c r="B625" s="54">
        <f>LOOKUP(A625,Seznamy!$A$3:$A$38,Seznamy!$B$3:$B$38)</f>
        <v>179207</v>
      </c>
      <c r="C625" s="55" t="str">
        <f>LOOKUP(A625,Seznamy!$A$3:$A$38,Seznamy!$C$3:$C$38)</f>
        <v>Lužná</v>
      </c>
      <c r="D625" s="56">
        <f>LOOKUP(A625,Seznamy!$A$3:$A$38,Seznamy!$F$3:$F$38)</f>
        <v>8912</v>
      </c>
      <c r="E625" s="56">
        <f>LOOKUP(A625,Seznamy!$A$3:$A$38,Seznamy!$G$3:$G$38)</f>
        <v>151956</v>
      </c>
      <c r="F625" s="57">
        <f>LOOKUP(A625,Seznamy!$A$3:$A$38,Seznamy!$J$3:$J$38)</f>
        <v>60</v>
      </c>
      <c r="G625" s="57">
        <v>22</v>
      </c>
      <c r="H625" s="55" t="str">
        <f>LOOKUP(G625,Komplexní!$A$40:$A$82,Komplexní!$B$40:$B$82)</f>
        <v>Lesní společnost Ledeč nad Sázavou, a.s.</v>
      </c>
      <c r="I625" s="58">
        <f t="array" ref="I625">SUM(IF((Komplexní!$A$3:$A$38=A625)*(Komplexní!$D$1:$AJ$1=G625),Komplexní!$D$3:$AJ$38))</f>
        <v>0</v>
      </c>
      <c r="J625" s="115" t="str">
        <f>IF(I625=0,"",I625)</f>
        <v/>
      </c>
      <c r="K625" s="59" t="str">
        <f>IF(I625=MIN($J$603:$J$652),1,"")</f>
        <v/>
      </c>
    </row>
    <row r="626" spans="1:11" hidden="1">
      <c r="A626" s="53">
        <v>13</v>
      </c>
      <c r="B626" s="54">
        <f>LOOKUP(A626,Seznamy!$A$3:$A$38,Seznamy!$B$3:$B$38)</f>
        <v>179207</v>
      </c>
      <c r="C626" s="55" t="str">
        <f>LOOKUP(A626,Seznamy!$A$3:$A$38,Seznamy!$C$3:$C$38)</f>
        <v>Lužná</v>
      </c>
      <c r="D626" s="56">
        <f>LOOKUP(A626,Seznamy!$A$3:$A$38,Seznamy!$F$3:$F$38)</f>
        <v>8912</v>
      </c>
      <c r="E626" s="56">
        <f>LOOKUP(A626,Seznamy!$A$3:$A$38,Seznamy!$G$3:$G$38)</f>
        <v>151956</v>
      </c>
      <c r="F626" s="57">
        <f>LOOKUP(A626,Seznamy!$A$3:$A$38,Seznamy!$J$3:$J$38)</f>
        <v>60</v>
      </c>
      <c r="G626" s="57">
        <v>23</v>
      </c>
      <c r="H626" s="55" t="str">
        <f>LOOKUP(G626,Komplexní!$A$40:$A$82,Komplexní!$B$40:$B$82)</f>
        <v>Pradědský lesní závod, a.s.</v>
      </c>
      <c r="I626" s="58">
        <f t="array" ref="I626">SUM(IF((Komplexní!$A$3:$A$38=A626)*(Komplexní!$D$1:$AJ$1=G626),Komplexní!$D$3:$AJ$38))</f>
        <v>0</v>
      </c>
      <c r="J626" s="115" t="str">
        <f>IF(I626=0,"",I626)</f>
        <v/>
      </c>
      <c r="K626" s="59" t="str">
        <f>IF(I626=MIN($J$603:$J$652),1,"")</f>
        <v/>
      </c>
    </row>
    <row r="627" spans="1:11" hidden="1">
      <c r="A627" s="53">
        <v>13</v>
      </c>
      <c r="B627" s="54">
        <f>LOOKUP(A627,Seznamy!$A$3:$A$38,Seznamy!$B$3:$B$38)</f>
        <v>179207</v>
      </c>
      <c r="C627" s="55" t="str">
        <f>LOOKUP(A627,Seznamy!$A$3:$A$38,Seznamy!$C$3:$C$38)</f>
        <v>Lužná</v>
      </c>
      <c r="D627" s="56">
        <f>LOOKUP(A627,Seznamy!$A$3:$A$38,Seznamy!$F$3:$F$38)</f>
        <v>8912</v>
      </c>
      <c r="E627" s="56">
        <f>LOOKUP(A627,Seznamy!$A$3:$A$38,Seznamy!$G$3:$G$38)</f>
        <v>151956</v>
      </c>
      <c r="F627" s="57">
        <f>LOOKUP(A627,Seznamy!$A$3:$A$38,Seznamy!$J$3:$J$38)</f>
        <v>60</v>
      </c>
      <c r="G627" s="57">
        <v>25</v>
      </c>
      <c r="H627" s="55" t="str">
        <f>LOOKUP(G627,Komplexní!$A$40:$A$82,Komplexní!$B$40:$B$82)</f>
        <v>KATR a.s.</v>
      </c>
      <c r="I627" s="58">
        <f t="array" ref="I627">SUM(IF((Komplexní!$A$3:$A$38=A627)*(Komplexní!$D$1:$AJ$1=G627),Komplexní!$D$3:$AJ$38))</f>
        <v>0</v>
      </c>
      <c r="J627" s="115" t="str">
        <f>IF(I627=0,"",I627)</f>
        <v/>
      </c>
      <c r="K627" s="59" t="str">
        <f>IF(I627=MIN($J$603:$J$652),1,"")</f>
        <v/>
      </c>
    </row>
    <row r="628" spans="1:11" hidden="1">
      <c r="A628" s="53">
        <v>13</v>
      </c>
      <c r="B628" s="54">
        <f>LOOKUP(A628,Seznamy!$A$3:$A$38,Seznamy!$B$3:$B$38)</f>
        <v>179207</v>
      </c>
      <c r="C628" s="55" t="str">
        <f>LOOKUP(A628,Seznamy!$A$3:$A$38,Seznamy!$C$3:$C$38)</f>
        <v>Lužná</v>
      </c>
      <c r="D628" s="56">
        <f>LOOKUP(A628,Seznamy!$A$3:$A$38,Seznamy!$F$3:$F$38)</f>
        <v>8912</v>
      </c>
      <c r="E628" s="56">
        <f>LOOKUP(A628,Seznamy!$A$3:$A$38,Seznamy!$G$3:$G$38)</f>
        <v>151956</v>
      </c>
      <c r="F628" s="57">
        <f>LOOKUP(A628,Seznamy!$A$3:$A$38,Seznamy!$J$3:$J$38)</f>
        <v>60</v>
      </c>
      <c r="G628" s="57">
        <v>26</v>
      </c>
      <c r="H628" s="55" t="str">
        <f>LOOKUP(G628,Komplexní!$A$40:$A$82,Komplexní!$B$40:$B$82)</f>
        <v>DEBLICE - lesy s.r.o.</v>
      </c>
      <c r="I628" s="58">
        <f t="array" ref="I628">SUM(IF((Komplexní!$A$3:$A$38=A628)*(Komplexní!$D$1:$AJ$1=G628),Komplexní!$D$3:$AJ$38))</f>
        <v>0</v>
      </c>
      <c r="J628" s="115" t="str">
        <f>IF(I628=0,"",I628)</f>
        <v/>
      </c>
      <c r="K628" s="59" t="str">
        <f>IF(I628=MIN($J$603:$J$652),1,"")</f>
        <v/>
      </c>
    </row>
    <row r="629" spans="1:11" hidden="1">
      <c r="A629" s="53">
        <v>13</v>
      </c>
      <c r="B629" s="54">
        <f>LOOKUP(A629,Seznamy!$A$3:$A$38,Seznamy!$B$3:$B$38)</f>
        <v>179207</v>
      </c>
      <c r="C629" s="55" t="str">
        <f>LOOKUP(A629,Seznamy!$A$3:$A$38,Seznamy!$C$3:$C$38)</f>
        <v>Lužná</v>
      </c>
      <c r="D629" s="56">
        <f>LOOKUP(A629,Seznamy!$A$3:$A$38,Seznamy!$F$3:$F$38)</f>
        <v>8912</v>
      </c>
      <c r="E629" s="56">
        <f>LOOKUP(A629,Seznamy!$A$3:$A$38,Seznamy!$G$3:$G$38)</f>
        <v>151956</v>
      </c>
      <c r="F629" s="57">
        <f>LOOKUP(A629,Seznamy!$A$3:$A$38,Seznamy!$J$3:$J$38)</f>
        <v>60</v>
      </c>
      <c r="G629" s="57">
        <v>27</v>
      </c>
      <c r="H629" s="55">
        <f>LOOKUP(G629,Komplexní!$A$40:$A$82,Komplexní!$B$40:$B$82)</f>
        <v>0</v>
      </c>
      <c r="I629" s="58">
        <f t="array" ref="I629">SUM(IF((Komplexní!$A$3:$A$38=A629)*(Komplexní!$D$1:$AJ$1=G629),Komplexní!$D$3:$AJ$38))</f>
        <v>0</v>
      </c>
      <c r="J629" s="115" t="str">
        <f>IF(I629=0,"",I629)</f>
        <v/>
      </c>
      <c r="K629" s="59" t="str">
        <f>IF(I629=MIN($J$603:$J$652),1,"")</f>
        <v/>
      </c>
    </row>
    <row r="630" spans="1:11" hidden="1">
      <c r="A630" s="53">
        <v>13</v>
      </c>
      <c r="B630" s="54">
        <f>LOOKUP(A630,Seznamy!$A$3:$A$38,Seznamy!$B$3:$B$38)</f>
        <v>179207</v>
      </c>
      <c r="C630" s="55" t="str">
        <f>LOOKUP(A630,Seznamy!$A$3:$A$38,Seznamy!$C$3:$C$38)</f>
        <v>Lužná</v>
      </c>
      <c r="D630" s="56">
        <f>LOOKUP(A630,Seznamy!$A$3:$A$38,Seznamy!$F$3:$F$38)</f>
        <v>8912</v>
      </c>
      <c r="E630" s="56">
        <f>LOOKUP(A630,Seznamy!$A$3:$A$38,Seznamy!$G$3:$G$38)</f>
        <v>151956</v>
      </c>
      <c r="F630" s="57">
        <f>LOOKUP(A630,Seznamy!$A$3:$A$38,Seznamy!$J$3:$J$38)</f>
        <v>60</v>
      </c>
      <c r="G630" s="57">
        <v>28</v>
      </c>
      <c r="H630" s="55">
        <f>LOOKUP(G630,Komplexní!$A$40:$A$82,Komplexní!$B$40:$B$82)</f>
        <v>0</v>
      </c>
      <c r="I630" s="58">
        <f t="array" ref="I630">SUM(IF((Komplexní!$A$3:$A$38=A630)*(Komplexní!$D$1:$AJ$1=G630),Komplexní!$D$3:$AJ$38))</f>
        <v>0</v>
      </c>
      <c r="J630" s="115" t="str">
        <f>IF(I630=0,"",I630)</f>
        <v/>
      </c>
      <c r="K630" s="59" t="str">
        <f>IF(I630=MIN($J$603:$J$652),1,"")</f>
        <v/>
      </c>
    </row>
    <row r="631" spans="1:11" hidden="1">
      <c r="A631" s="53">
        <v>13</v>
      </c>
      <c r="B631" s="54">
        <f>LOOKUP(A631,Seznamy!$A$3:$A$38,Seznamy!$B$3:$B$38)</f>
        <v>179207</v>
      </c>
      <c r="C631" s="55" t="str">
        <f>LOOKUP(A631,Seznamy!$A$3:$A$38,Seznamy!$C$3:$C$38)</f>
        <v>Lužná</v>
      </c>
      <c r="D631" s="56">
        <f>LOOKUP(A631,Seznamy!$A$3:$A$38,Seznamy!$F$3:$F$38)</f>
        <v>8912</v>
      </c>
      <c r="E631" s="56">
        <f>LOOKUP(A631,Seznamy!$A$3:$A$38,Seznamy!$G$3:$G$38)</f>
        <v>151956</v>
      </c>
      <c r="F631" s="57">
        <f>LOOKUP(A631,Seznamy!$A$3:$A$38,Seznamy!$J$3:$J$38)</f>
        <v>60</v>
      </c>
      <c r="G631" s="57">
        <v>29</v>
      </c>
      <c r="H631" s="55">
        <f>LOOKUP(G631,Komplexní!$A$40:$A$82,Komplexní!$B$40:$B$82)</f>
        <v>0</v>
      </c>
      <c r="I631" s="58">
        <f t="array" ref="I631">SUM(IF((Komplexní!$A$3:$A$38=A631)*(Komplexní!$D$1:$AJ$1=G631),Komplexní!$D$3:$AJ$38))</f>
        <v>0</v>
      </c>
      <c r="J631" s="115" t="str">
        <f>IF(I631=0,"",I631)</f>
        <v/>
      </c>
      <c r="K631" s="59" t="str">
        <f>IF(I631=MIN($J$603:$J$652),1,"")</f>
        <v/>
      </c>
    </row>
    <row r="632" spans="1:11" hidden="1">
      <c r="A632" s="53">
        <v>13</v>
      </c>
      <c r="B632" s="54">
        <f>LOOKUP(A632,Seznamy!$A$3:$A$38,Seznamy!$B$3:$B$38)</f>
        <v>179207</v>
      </c>
      <c r="C632" s="55" t="str">
        <f>LOOKUP(A632,Seznamy!$A$3:$A$38,Seznamy!$C$3:$C$38)</f>
        <v>Lužná</v>
      </c>
      <c r="D632" s="56">
        <f>LOOKUP(A632,Seznamy!$A$3:$A$38,Seznamy!$F$3:$F$38)</f>
        <v>8912</v>
      </c>
      <c r="E632" s="56">
        <f>LOOKUP(A632,Seznamy!$A$3:$A$38,Seznamy!$G$3:$G$38)</f>
        <v>151956</v>
      </c>
      <c r="F632" s="57">
        <f>LOOKUP(A632,Seznamy!$A$3:$A$38,Seznamy!$J$3:$J$38)</f>
        <v>60</v>
      </c>
      <c r="G632" s="57">
        <v>30</v>
      </c>
      <c r="H632" s="55">
        <f>LOOKUP(G632,Komplexní!$A$40:$A$82,Komplexní!$B$40:$B$82)</f>
        <v>0</v>
      </c>
      <c r="I632" s="58">
        <f t="array" ref="I632">SUM(IF((Komplexní!$A$3:$A$38=A632)*(Komplexní!$D$1:$AJ$1=G632),Komplexní!$D$3:$AJ$38))</f>
        <v>0</v>
      </c>
      <c r="J632" s="115" t="str">
        <f>IF(I632=0,"",I632)</f>
        <v/>
      </c>
      <c r="K632" s="59" t="str">
        <f>IF(I632=MIN($J$603:$J$652),1,"")</f>
        <v/>
      </c>
    </row>
    <row r="633" spans="1:11" hidden="1">
      <c r="A633" s="53">
        <v>13</v>
      </c>
      <c r="B633" s="54">
        <f>LOOKUP(A633,Seznamy!$A$3:$A$38,Seznamy!$B$3:$B$38)</f>
        <v>179207</v>
      </c>
      <c r="C633" s="55" t="str">
        <f>LOOKUP(A633,Seznamy!$A$3:$A$38,Seznamy!$C$3:$C$38)</f>
        <v>Lužná</v>
      </c>
      <c r="D633" s="56">
        <f>LOOKUP(A633,Seznamy!$A$3:$A$38,Seznamy!$F$3:$F$38)</f>
        <v>8912</v>
      </c>
      <c r="E633" s="56">
        <f>LOOKUP(A633,Seznamy!$A$3:$A$38,Seznamy!$G$3:$G$38)</f>
        <v>151956</v>
      </c>
      <c r="F633" s="57">
        <f>LOOKUP(A633,Seznamy!$A$3:$A$38,Seznamy!$J$3:$J$38)</f>
        <v>60</v>
      </c>
      <c r="G633" s="57">
        <v>31</v>
      </c>
      <c r="H633" s="55">
        <f>LOOKUP(G633,Komplexní!$A$40:$A$82,Komplexní!$B$40:$B$82)</f>
        <v>0</v>
      </c>
      <c r="I633" s="58">
        <f t="array" ref="I633">SUM(IF((Komplexní!$A$3:$A$38=A633)*(Komplexní!$D$1:$AJ$1=G633),Komplexní!$D$3:$AJ$38))</f>
        <v>0</v>
      </c>
      <c r="J633" s="115" t="str">
        <f>IF(I633=0,"",I633)</f>
        <v/>
      </c>
      <c r="K633" s="59" t="str">
        <f>IF(I633=MIN($J$603:$J$652),1,"")</f>
        <v/>
      </c>
    </row>
    <row r="634" spans="1:11" hidden="1">
      <c r="A634" s="53">
        <v>13</v>
      </c>
      <c r="B634" s="54">
        <f>LOOKUP(A634,Seznamy!$A$3:$A$38,Seznamy!$B$3:$B$38)</f>
        <v>179207</v>
      </c>
      <c r="C634" s="55" t="str">
        <f>LOOKUP(A634,Seznamy!$A$3:$A$38,Seznamy!$C$3:$C$38)</f>
        <v>Lužná</v>
      </c>
      <c r="D634" s="56">
        <f>LOOKUP(A634,Seznamy!$A$3:$A$38,Seznamy!$F$3:$F$38)</f>
        <v>8912</v>
      </c>
      <c r="E634" s="56">
        <f>LOOKUP(A634,Seznamy!$A$3:$A$38,Seznamy!$G$3:$G$38)</f>
        <v>151956</v>
      </c>
      <c r="F634" s="57">
        <f>LOOKUP(A634,Seznamy!$A$3:$A$38,Seznamy!$J$3:$J$38)</f>
        <v>60</v>
      </c>
      <c r="G634" s="57">
        <v>32</v>
      </c>
      <c r="H634" s="55">
        <f>LOOKUP(G634,Komplexní!$A$40:$A$82,Komplexní!$B$40:$B$82)</f>
        <v>0</v>
      </c>
      <c r="I634" s="58">
        <f t="array" ref="I634">SUM(IF((Komplexní!$A$3:$A$38=A634)*(Komplexní!$D$1:$AJ$1=G634),Komplexní!$D$3:$AJ$38))</f>
        <v>0</v>
      </c>
      <c r="J634" s="115" t="str">
        <f>IF(I634=0,"",I634)</f>
        <v/>
      </c>
      <c r="K634" s="59" t="str">
        <f>IF(I634=MIN($J$603:$J$652),1,"")</f>
        <v/>
      </c>
    </row>
    <row r="635" spans="1:11" hidden="1">
      <c r="A635" s="53">
        <v>13</v>
      </c>
      <c r="B635" s="54">
        <f>LOOKUP(A635,Seznamy!$A$3:$A$38,Seznamy!$B$3:$B$38)</f>
        <v>179207</v>
      </c>
      <c r="C635" s="55" t="str">
        <f>LOOKUP(A635,Seznamy!$A$3:$A$38,Seznamy!$C$3:$C$38)</f>
        <v>Lužná</v>
      </c>
      <c r="D635" s="56">
        <f>LOOKUP(A635,Seznamy!$A$3:$A$38,Seznamy!$F$3:$F$38)</f>
        <v>8912</v>
      </c>
      <c r="E635" s="56">
        <f>LOOKUP(A635,Seznamy!$A$3:$A$38,Seznamy!$G$3:$G$38)</f>
        <v>151956</v>
      </c>
      <c r="F635" s="57">
        <f>LOOKUP(A635,Seznamy!$A$3:$A$38,Seznamy!$J$3:$J$38)</f>
        <v>60</v>
      </c>
      <c r="G635" s="57">
        <v>33</v>
      </c>
      <c r="H635" s="55">
        <f>LOOKUP(G635,Komplexní!$A$40:$A$82,Komplexní!$B$40:$B$82)</f>
        <v>0</v>
      </c>
      <c r="I635" s="58">
        <f t="array" ref="I635">SUM(IF((Komplexní!$A$3:$A$38=A635)*(Komplexní!$D$1:$AJ$1=G635),Komplexní!$D$3:$AJ$38))</f>
        <v>0</v>
      </c>
      <c r="J635" s="115" t="str">
        <f>IF(I635=0,"",I635)</f>
        <v/>
      </c>
      <c r="K635" s="59" t="str">
        <f>IF(I635=MIN($J$603:$J$652),1,"")</f>
        <v/>
      </c>
    </row>
    <row r="636" spans="1:11" hidden="1">
      <c r="A636" s="53">
        <v>13</v>
      </c>
      <c r="B636" s="54">
        <f>LOOKUP(A636,Seznamy!$A$3:$A$38,Seznamy!$B$3:$B$38)</f>
        <v>179207</v>
      </c>
      <c r="C636" s="55" t="str">
        <f>LOOKUP(A636,Seznamy!$A$3:$A$38,Seznamy!$C$3:$C$38)</f>
        <v>Lužná</v>
      </c>
      <c r="D636" s="56">
        <f>LOOKUP(A636,Seznamy!$A$3:$A$38,Seznamy!$F$3:$F$38)</f>
        <v>8912</v>
      </c>
      <c r="E636" s="56">
        <f>LOOKUP(A636,Seznamy!$A$3:$A$38,Seznamy!$G$3:$G$38)</f>
        <v>151956</v>
      </c>
      <c r="F636" s="57">
        <f>LOOKUP(A636,Seznamy!$A$3:$A$38,Seznamy!$J$3:$J$38)</f>
        <v>60</v>
      </c>
      <c r="G636" s="57">
        <v>34</v>
      </c>
      <c r="H636" s="55">
        <f>LOOKUP(G636,Komplexní!$A$40:$A$82,Komplexní!$B$40:$B$82)</f>
        <v>0</v>
      </c>
      <c r="I636" s="58">
        <f t="array" ref="I636">SUM(IF((Komplexní!$A$3:$A$38=A636)*(Komplexní!$D$1:$AJ$1=G636),Komplexní!$D$3:$AJ$38))</f>
        <v>0</v>
      </c>
      <c r="J636" s="115" t="str">
        <f>IF(I636=0,"",I636)</f>
        <v/>
      </c>
      <c r="K636" s="59" t="str">
        <f>IF(I636=MIN($J$603:$J$652),1,"")</f>
        <v/>
      </c>
    </row>
    <row r="637" spans="1:11" hidden="1">
      <c r="A637" s="53">
        <v>13</v>
      </c>
      <c r="B637" s="54">
        <f>LOOKUP(A637,Seznamy!$A$3:$A$38,Seznamy!$B$3:$B$38)</f>
        <v>179207</v>
      </c>
      <c r="C637" s="55" t="str">
        <f>LOOKUP(A637,Seznamy!$A$3:$A$38,Seznamy!$C$3:$C$38)</f>
        <v>Lužná</v>
      </c>
      <c r="D637" s="56">
        <f>LOOKUP(A637,Seznamy!$A$3:$A$38,Seznamy!$F$3:$F$38)</f>
        <v>8912</v>
      </c>
      <c r="E637" s="56">
        <f>LOOKUP(A637,Seznamy!$A$3:$A$38,Seznamy!$G$3:$G$38)</f>
        <v>151956</v>
      </c>
      <c r="F637" s="57">
        <f>LOOKUP(A637,Seznamy!$A$3:$A$38,Seznamy!$J$3:$J$38)</f>
        <v>60</v>
      </c>
      <c r="G637" s="57">
        <v>35</v>
      </c>
      <c r="H637" s="55">
        <f>LOOKUP(G637,Komplexní!$A$40:$A$82,Komplexní!$B$40:$B$82)</f>
        <v>0</v>
      </c>
      <c r="I637" s="58">
        <f t="array" ref="I637">SUM(IF((Komplexní!$A$3:$A$38=A637)*(Komplexní!$D$1:$AJ$1=G637),Komplexní!$D$3:$AJ$38))</f>
        <v>0</v>
      </c>
      <c r="J637" s="115" t="str">
        <f>IF(I637=0,"",I637)</f>
        <v/>
      </c>
      <c r="K637" s="59" t="str">
        <f>IF(I637=MIN($J$603:$J$652),1,"")</f>
        <v/>
      </c>
    </row>
    <row r="638" spans="1:11" hidden="1">
      <c r="A638" s="53">
        <v>13</v>
      </c>
      <c r="B638" s="54">
        <f>LOOKUP(A638,Seznamy!$A$3:$A$38,Seznamy!$B$3:$B$38)</f>
        <v>179207</v>
      </c>
      <c r="C638" s="55" t="str">
        <f>LOOKUP(A638,Seznamy!$A$3:$A$38,Seznamy!$C$3:$C$38)</f>
        <v>Lužná</v>
      </c>
      <c r="D638" s="56">
        <f>LOOKUP(A638,Seznamy!$A$3:$A$38,Seznamy!$F$3:$F$38)</f>
        <v>8912</v>
      </c>
      <c r="E638" s="56">
        <f>LOOKUP(A638,Seznamy!$A$3:$A$38,Seznamy!$G$3:$G$38)</f>
        <v>151956</v>
      </c>
      <c r="F638" s="57">
        <f>LOOKUP(A638,Seznamy!$A$3:$A$38,Seznamy!$J$3:$J$38)</f>
        <v>60</v>
      </c>
      <c r="G638" s="57">
        <v>36</v>
      </c>
      <c r="H638" s="55">
        <f>LOOKUP(G638,Komplexní!$A$40:$A$82,Komplexní!$B$40:$B$82)</f>
        <v>0</v>
      </c>
      <c r="I638" s="58">
        <f t="array" ref="I638">SUM(IF((Komplexní!$A$3:$A$38=A638)*(Komplexní!$D$1:$AJ$1=G638),Komplexní!$D$3:$AJ$38))</f>
        <v>0</v>
      </c>
      <c r="J638" s="115" t="str">
        <f>IF(I638=0,"",I638)</f>
        <v/>
      </c>
      <c r="K638" s="59" t="str">
        <f>IF(I638=MIN($J$603:$J$652),1,"")</f>
        <v/>
      </c>
    </row>
    <row r="639" spans="1:11" hidden="1">
      <c r="A639" s="53">
        <v>13</v>
      </c>
      <c r="B639" s="54">
        <f>LOOKUP(A639,Seznamy!$A$3:$A$38,Seznamy!$B$3:$B$38)</f>
        <v>179207</v>
      </c>
      <c r="C639" s="55" t="str">
        <f>LOOKUP(A639,Seznamy!$A$3:$A$38,Seznamy!$C$3:$C$38)</f>
        <v>Lužná</v>
      </c>
      <c r="D639" s="56">
        <f>LOOKUP(A639,Seznamy!$A$3:$A$38,Seznamy!$F$3:$F$38)</f>
        <v>8912</v>
      </c>
      <c r="E639" s="56">
        <f>LOOKUP(A639,Seznamy!$A$3:$A$38,Seznamy!$G$3:$G$38)</f>
        <v>151956</v>
      </c>
      <c r="F639" s="57">
        <f>LOOKUP(A639,Seznamy!$A$3:$A$38,Seznamy!$J$3:$J$38)</f>
        <v>60</v>
      </c>
      <c r="G639" s="57">
        <v>37</v>
      </c>
      <c r="H639" s="55">
        <f>LOOKUP(G639,Komplexní!$A$40:$A$82,Komplexní!$B$40:$B$82)</f>
        <v>0</v>
      </c>
      <c r="I639" s="58">
        <f t="array" ref="I639">SUM(IF((Komplexní!$A$3:$A$38=A639)*(Komplexní!$D$1:$AJ$1=G639),Komplexní!$D$3:$AJ$38))</f>
        <v>0</v>
      </c>
      <c r="J639" s="115" t="str">
        <f>IF(I639=0,"",I639)</f>
        <v/>
      </c>
      <c r="K639" s="59" t="str">
        <f>IF(I639=MIN($J$603:$J$652),1,"")</f>
        <v/>
      </c>
    </row>
    <row r="640" spans="1:11" hidden="1">
      <c r="A640" s="53">
        <v>13</v>
      </c>
      <c r="B640" s="54">
        <f>LOOKUP(A640,Seznamy!$A$3:$A$38,Seznamy!$B$3:$B$38)</f>
        <v>179207</v>
      </c>
      <c r="C640" s="55" t="str">
        <f>LOOKUP(A640,Seznamy!$A$3:$A$38,Seznamy!$C$3:$C$38)</f>
        <v>Lužná</v>
      </c>
      <c r="D640" s="56">
        <f>LOOKUP(A640,Seznamy!$A$3:$A$38,Seznamy!$F$3:$F$38)</f>
        <v>8912</v>
      </c>
      <c r="E640" s="56">
        <f>LOOKUP(A640,Seznamy!$A$3:$A$38,Seznamy!$G$3:$G$38)</f>
        <v>151956</v>
      </c>
      <c r="F640" s="57">
        <f>LOOKUP(A640,Seznamy!$A$3:$A$38,Seznamy!$J$3:$J$38)</f>
        <v>60</v>
      </c>
      <c r="G640" s="57">
        <v>38</v>
      </c>
      <c r="H640" s="55">
        <f>LOOKUP(G640,Komplexní!$A$40:$A$82,Komplexní!$B$40:$B$82)</f>
        <v>0</v>
      </c>
      <c r="I640" s="58">
        <f t="array" ref="I640">SUM(IF((Komplexní!$A$3:$A$38=A640)*(Komplexní!$D$1:$AJ$1=G640),Komplexní!$D$3:$AJ$38))</f>
        <v>0</v>
      </c>
      <c r="J640" s="115" t="str">
        <f>IF(I640=0,"",I640)</f>
        <v/>
      </c>
      <c r="K640" s="59" t="str">
        <f>IF(I640=MIN($J$603:$J$652),1,"")</f>
        <v/>
      </c>
    </row>
    <row r="641" spans="1:11" hidden="1">
      <c r="A641" s="53">
        <v>13</v>
      </c>
      <c r="B641" s="54">
        <f>LOOKUP(A641,Seznamy!$A$3:$A$38,Seznamy!$B$3:$B$38)</f>
        <v>179207</v>
      </c>
      <c r="C641" s="55" t="str">
        <f>LOOKUP(A641,Seznamy!$A$3:$A$38,Seznamy!$C$3:$C$38)</f>
        <v>Lužná</v>
      </c>
      <c r="D641" s="56">
        <f>LOOKUP(A641,Seznamy!$A$3:$A$38,Seznamy!$F$3:$F$38)</f>
        <v>8912</v>
      </c>
      <c r="E641" s="56">
        <f>LOOKUP(A641,Seznamy!$A$3:$A$38,Seznamy!$G$3:$G$38)</f>
        <v>151956</v>
      </c>
      <c r="F641" s="57">
        <f>LOOKUP(A641,Seznamy!$A$3:$A$38,Seznamy!$J$3:$J$38)</f>
        <v>60</v>
      </c>
      <c r="G641" s="57">
        <v>39</v>
      </c>
      <c r="H641" s="55">
        <f>LOOKUP(G641,Komplexní!$A$40:$A$82,Komplexní!$B$40:$B$82)</f>
        <v>0</v>
      </c>
      <c r="I641" s="58">
        <f t="array" ref="I641">SUM(IF((Komplexní!$A$3:$A$38=A641)*(Komplexní!$D$1:$AJ$1=G641),Komplexní!$D$3:$AJ$38))</f>
        <v>0</v>
      </c>
      <c r="J641" s="115" t="str">
        <f>IF(I641=0,"",I641)</f>
        <v/>
      </c>
      <c r="K641" s="59" t="str">
        <f>IF(I641=MIN($J$603:$J$652),1,"")</f>
        <v/>
      </c>
    </row>
    <row r="642" spans="1:11" hidden="1">
      <c r="A642" s="53">
        <v>13</v>
      </c>
      <c r="B642" s="54">
        <f>LOOKUP(A642,Seznamy!$A$3:$A$38,Seznamy!$B$3:$B$38)</f>
        <v>179207</v>
      </c>
      <c r="C642" s="55" t="str">
        <f>LOOKUP(A642,Seznamy!$A$3:$A$38,Seznamy!$C$3:$C$38)</f>
        <v>Lužná</v>
      </c>
      <c r="D642" s="56">
        <f>LOOKUP(A642,Seznamy!$A$3:$A$38,Seznamy!$F$3:$F$38)</f>
        <v>8912</v>
      </c>
      <c r="E642" s="56">
        <f>LOOKUP(A642,Seznamy!$A$3:$A$38,Seznamy!$G$3:$G$38)</f>
        <v>151956</v>
      </c>
      <c r="F642" s="57">
        <f>LOOKUP(A642,Seznamy!$A$3:$A$38,Seznamy!$J$3:$J$38)</f>
        <v>60</v>
      </c>
      <c r="G642" s="57">
        <v>40</v>
      </c>
      <c r="H642" s="55">
        <f>LOOKUP(G642,Komplexní!$A$40:$A$82,Komplexní!$B$40:$B$82)</f>
        <v>0</v>
      </c>
      <c r="I642" s="58">
        <f t="array" ref="I642">SUM(IF((Komplexní!$A$3:$A$38=A642)*(Komplexní!$D$1:$AJ$1=G642),Komplexní!$D$3:$AJ$38))</f>
        <v>0</v>
      </c>
      <c r="J642" s="115" t="str">
        <f>IF(I642=0,"",I642)</f>
        <v/>
      </c>
      <c r="K642" s="59" t="str">
        <f>IF(I642=MIN($J$603:$J$652),1,"")</f>
        <v/>
      </c>
    </row>
    <row r="643" spans="1:11" hidden="1">
      <c r="A643" s="53">
        <v>13</v>
      </c>
      <c r="B643" s="54">
        <f>LOOKUP(A643,Seznamy!$A$3:$A$38,Seznamy!$B$3:$B$38)</f>
        <v>179207</v>
      </c>
      <c r="C643" s="55" t="str">
        <f>LOOKUP(A643,Seznamy!$A$3:$A$38,Seznamy!$C$3:$C$38)</f>
        <v>Lužná</v>
      </c>
      <c r="D643" s="56">
        <f>LOOKUP(A643,Seznamy!$A$3:$A$38,Seznamy!$F$3:$F$38)</f>
        <v>8912</v>
      </c>
      <c r="E643" s="56">
        <f>LOOKUP(A643,Seznamy!$A$3:$A$38,Seznamy!$G$3:$G$38)</f>
        <v>151956</v>
      </c>
      <c r="F643" s="57">
        <f>LOOKUP(A643,Seznamy!$A$3:$A$38,Seznamy!$J$3:$J$38)</f>
        <v>60</v>
      </c>
      <c r="G643" s="57">
        <v>41</v>
      </c>
      <c r="H643" s="55">
        <f>LOOKUP(G643,Komplexní!$A$40:$A$82,Komplexní!$B$40:$B$82)</f>
        <v>0</v>
      </c>
      <c r="I643" s="58">
        <f t="array" ref="I643">SUM(IF((Komplexní!$A$3:$A$38=A643)*(Komplexní!$D$1:$AJ$1=G643),Komplexní!$D$3:$AJ$38))</f>
        <v>0</v>
      </c>
      <c r="J643" s="115" t="str">
        <f>IF(I643=0,"",I643)</f>
        <v/>
      </c>
      <c r="K643" s="59" t="str">
        <f>IF(I643=MIN($J$603:$J$652),1,"")</f>
        <v/>
      </c>
    </row>
    <row r="644" spans="1:11" hidden="1">
      <c r="A644" s="53">
        <v>13</v>
      </c>
      <c r="B644" s="54">
        <f>LOOKUP(A644,Seznamy!$A$3:$A$38,Seznamy!$B$3:$B$38)</f>
        <v>179207</v>
      </c>
      <c r="C644" s="55" t="str">
        <f>LOOKUP(A644,Seznamy!$A$3:$A$38,Seznamy!$C$3:$C$38)</f>
        <v>Lužná</v>
      </c>
      <c r="D644" s="56">
        <f>LOOKUP(A644,Seznamy!$A$3:$A$38,Seznamy!$F$3:$F$38)</f>
        <v>8912</v>
      </c>
      <c r="E644" s="56">
        <f>LOOKUP(A644,Seznamy!$A$3:$A$38,Seznamy!$G$3:$G$38)</f>
        <v>151956</v>
      </c>
      <c r="F644" s="57">
        <f>LOOKUP(A644,Seznamy!$A$3:$A$38,Seznamy!$J$3:$J$38)</f>
        <v>60</v>
      </c>
      <c r="G644" s="57">
        <v>42</v>
      </c>
      <c r="H644" s="55">
        <f>LOOKUP(G644,Komplexní!$A$40:$A$82,Komplexní!$B$40:$B$82)</f>
        <v>0</v>
      </c>
      <c r="I644" s="58">
        <f t="array" ref="I644">SUM(IF((Komplexní!$A$3:$A$38=A644)*(Komplexní!$D$1:$AJ$1=G644),Komplexní!$D$3:$AJ$38))</f>
        <v>0</v>
      </c>
      <c r="J644" s="115" t="str">
        <f>IF(I644=0,"",I644)</f>
        <v/>
      </c>
      <c r="K644" s="59" t="str">
        <f>IF(I644=MIN($J$603:$J$652),1,"")</f>
        <v/>
      </c>
    </row>
    <row r="645" spans="1:11" hidden="1">
      <c r="A645" s="53">
        <v>13</v>
      </c>
      <c r="B645" s="54">
        <f>LOOKUP(A645,Seznamy!$A$3:$A$38,Seznamy!$B$3:$B$38)</f>
        <v>179207</v>
      </c>
      <c r="C645" s="55" t="str">
        <f>LOOKUP(A645,Seznamy!$A$3:$A$38,Seznamy!$C$3:$C$38)</f>
        <v>Lužná</v>
      </c>
      <c r="D645" s="56">
        <f>LOOKUP(A645,Seznamy!$A$3:$A$38,Seznamy!$F$3:$F$38)</f>
        <v>8912</v>
      </c>
      <c r="E645" s="56">
        <f>LOOKUP(A645,Seznamy!$A$3:$A$38,Seznamy!$G$3:$G$38)</f>
        <v>151956</v>
      </c>
      <c r="F645" s="57">
        <f>LOOKUP(A645,Seznamy!$A$3:$A$38,Seznamy!$J$3:$J$38)</f>
        <v>60</v>
      </c>
      <c r="G645" s="57">
        <v>43</v>
      </c>
      <c r="H645" s="55">
        <f>LOOKUP(G645,Komplexní!$A$40:$A$82,Komplexní!$B$40:$B$82)</f>
        <v>0</v>
      </c>
      <c r="I645" s="58">
        <f t="array" ref="I645">SUM(IF((Komplexní!$A$3:$A$38=A645)*(Komplexní!$D$1:$AJ$1=G645),Komplexní!$D$3:$AJ$38))</f>
        <v>0</v>
      </c>
      <c r="J645" s="115" t="str">
        <f>IF(I645=0,"",I645)</f>
        <v/>
      </c>
      <c r="K645" s="59" t="str">
        <f>IF(I645=MIN($J$603:$J$652),1,"")</f>
        <v/>
      </c>
    </row>
    <row r="646" spans="1:11" hidden="1">
      <c r="A646" s="53">
        <v>13</v>
      </c>
      <c r="B646" s="54">
        <f>LOOKUP(A646,Seznamy!$A$3:$A$38,Seznamy!$B$3:$B$38)</f>
        <v>179207</v>
      </c>
      <c r="C646" s="55" t="str">
        <f>LOOKUP(A646,Seznamy!$A$3:$A$38,Seznamy!$C$3:$C$38)</f>
        <v>Lužná</v>
      </c>
      <c r="D646" s="56">
        <f>LOOKUP(A646,Seznamy!$A$3:$A$38,Seznamy!$F$3:$F$38)</f>
        <v>8912</v>
      </c>
      <c r="E646" s="56">
        <f>LOOKUP(A646,Seznamy!$A$3:$A$38,Seznamy!$G$3:$G$38)</f>
        <v>151956</v>
      </c>
      <c r="F646" s="57">
        <f>LOOKUP(A646,Seznamy!$A$3:$A$38,Seznamy!$J$3:$J$38)</f>
        <v>60</v>
      </c>
      <c r="G646" s="57">
        <v>44</v>
      </c>
      <c r="H646" s="55">
        <f>LOOKUP(G646,Komplexní!$A$40:$A$82,Komplexní!$B$40:$B$82)</f>
        <v>0</v>
      </c>
      <c r="I646" s="58">
        <f t="array" ref="I646">SUM(IF((Komplexní!$A$3:$A$38=A646)*(Komplexní!$D$1:$AJ$1=G646),Komplexní!$D$3:$AJ$38))</f>
        <v>0</v>
      </c>
      <c r="J646" s="115" t="str">
        <f>IF(I646=0,"",I646)</f>
        <v/>
      </c>
      <c r="K646" s="59" t="str">
        <f>IF(I646=MIN($J$603:$J$652),1,"")</f>
        <v/>
      </c>
    </row>
    <row r="647" spans="1:11" hidden="1">
      <c r="A647" s="53">
        <v>13</v>
      </c>
      <c r="B647" s="54">
        <f>LOOKUP(A647,Seznamy!$A$3:$A$38,Seznamy!$B$3:$B$38)</f>
        <v>179207</v>
      </c>
      <c r="C647" s="55" t="str">
        <f>LOOKUP(A647,Seznamy!$A$3:$A$38,Seznamy!$C$3:$C$38)</f>
        <v>Lužná</v>
      </c>
      <c r="D647" s="56">
        <f>LOOKUP(A647,Seznamy!$A$3:$A$38,Seznamy!$F$3:$F$38)</f>
        <v>8912</v>
      </c>
      <c r="E647" s="56">
        <f>LOOKUP(A647,Seznamy!$A$3:$A$38,Seznamy!$G$3:$G$38)</f>
        <v>151956</v>
      </c>
      <c r="F647" s="57">
        <f>LOOKUP(A647,Seznamy!$A$3:$A$38,Seznamy!$J$3:$J$38)</f>
        <v>60</v>
      </c>
      <c r="G647" s="57">
        <v>45</v>
      </c>
      <c r="H647" s="55">
        <f>LOOKUP(G647,Komplexní!$A$40:$A$82,Komplexní!$B$40:$B$82)</f>
        <v>0</v>
      </c>
      <c r="I647" s="58">
        <f t="array" ref="I647">SUM(IF((Komplexní!$A$3:$A$38=A647)*(Komplexní!$D$1:$AJ$1=G647),Komplexní!$D$3:$AJ$38))</f>
        <v>0</v>
      </c>
      <c r="J647" s="115" t="str">
        <f>IF(I647=0,"",I647)</f>
        <v/>
      </c>
      <c r="K647" s="59" t="str">
        <f>IF(I647=MIN($J$603:$J$652),1,"")</f>
        <v/>
      </c>
    </row>
    <row r="648" spans="1:11" hidden="1">
      <c r="A648" s="53">
        <v>13</v>
      </c>
      <c r="B648" s="54">
        <f>LOOKUP(A648,Seznamy!$A$3:$A$38,Seznamy!$B$3:$B$38)</f>
        <v>179207</v>
      </c>
      <c r="C648" s="55" t="str">
        <f>LOOKUP(A648,Seznamy!$A$3:$A$38,Seznamy!$C$3:$C$38)</f>
        <v>Lužná</v>
      </c>
      <c r="D648" s="56">
        <f>LOOKUP(A648,Seznamy!$A$3:$A$38,Seznamy!$F$3:$F$38)</f>
        <v>8912</v>
      </c>
      <c r="E648" s="56">
        <f>LOOKUP(A648,Seznamy!$A$3:$A$38,Seznamy!$G$3:$G$38)</f>
        <v>151956</v>
      </c>
      <c r="F648" s="57">
        <f>LOOKUP(A648,Seznamy!$A$3:$A$38,Seznamy!$J$3:$J$38)</f>
        <v>60</v>
      </c>
      <c r="G648" s="57">
        <v>46</v>
      </c>
      <c r="H648" s="55">
        <f>LOOKUP(G648,Komplexní!$A$40:$A$82,Komplexní!$B$40:$B$82)</f>
        <v>0</v>
      </c>
      <c r="I648" s="58">
        <f t="array" ref="I648">SUM(IF((Komplexní!$A$3:$A$38=A648)*(Komplexní!$D$1:$AJ$1=G648),Komplexní!$D$3:$AJ$38))</f>
        <v>0</v>
      </c>
      <c r="J648" s="115" t="str">
        <f>IF(I648=0,"",I648)</f>
        <v/>
      </c>
      <c r="K648" s="59" t="str">
        <f>IF(I648=MIN($J$603:$J$652),1,"")</f>
        <v/>
      </c>
    </row>
    <row r="649" spans="1:11" hidden="1">
      <c r="A649" s="53">
        <v>13</v>
      </c>
      <c r="B649" s="54">
        <f>LOOKUP(A649,Seznamy!$A$3:$A$38,Seznamy!$B$3:$B$38)</f>
        <v>179207</v>
      </c>
      <c r="C649" s="55" t="str">
        <f>LOOKUP(A649,Seznamy!$A$3:$A$38,Seznamy!$C$3:$C$38)</f>
        <v>Lužná</v>
      </c>
      <c r="D649" s="56">
        <f>LOOKUP(A649,Seznamy!$A$3:$A$38,Seznamy!$F$3:$F$38)</f>
        <v>8912</v>
      </c>
      <c r="E649" s="56">
        <f>LOOKUP(A649,Seznamy!$A$3:$A$38,Seznamy!$G$3:$G$38)</f>
        <v>151956</v>
      </c>
      <c r="F649" s="57">
        <f>LOOKUP(A649,Seznamy!$A$3:$A$38,Seznamy!$J$3:$J$38)</f>
        <v>60</v>
      </c>
      <c r="G649" s="57">
        <v>47</v>
      </c>
      <c r="H649" s="55">
        <f>LOOKUP(G649,Komplexní!$A$40:$A$82,Komplexní!$B$40:$B$82)</f>
        <v>0</v>
      </c>
      <c r="I649" s="58">
        <f t="array" ref="I649">SUM(IF((Komplexní!$A$3:$A$38=A649)*(Komplexní!$D$1:$AJ$1=G649),Komplexní!$D$3:$AJ$38))</f>
        <v>0</v>
      </c>
      <c r="J649" s="115" t="str">
        <f>IF(I649=0,"",I649)</f>
        <v/>
      </c>
      <c r="K649" s="59" t="str">
        <f>IF(I649=MIN($J$603:$J$652),1,"")</f>
        <v/>
      </c>
    </row>
    <row r="650" spans="1:11" hidden="1">
      <c r="A650" s="53">
        <v>13</v>
      </c>
      <c r="B650" s="54">
        <f>LOOKUP(A650,Seznamy!$A$3:$A$38,Seznamy!$B$3:$B$38)</f>
        <v>179207</v>
      </c>
      <c r="C650" s="55" t="str">
        <f>LOOKUP(A650,Seznamy!$A$3:$A$38,Seznamy!$C$3:$C$38)</f>
        <v>Lužná</v>
      </c>
      <c r="D650" s="56">
        <f>LOOKUP(A650,Seznamy!$A$3:$A$38,Seznamy!$F$3:$F$38)</f>
        <v>8912</v>
      </c>
      <c r="E650" s="56">
        <f>LOOKUP(A650,Seznamy!$A$3:$A$38,Seznamy!$G$3:$G$38)</f>
        <v>151956</v>
      </c>
      <c r="F650" s="57">
        <f>LOOKUP(A650,Seznamy!$A$3:$A$38,Seznamy!$J$3:$J$38)</f>
        <v>60</v>
      </c>
      <c r="G650" s="57">
        <v>48</v>
      </c>
      <c r="H650" s="55">
        <f>LOOKUP(G650,Komplexní!$A$40:$A$82,Komplexní!$B$40:$B$82)</f>
        <v>0</v>
      </c>
      <c r="I650" s="58">
        <f t="array" ref="I650">SUM(IF((Komplexní!$A$3:$A$38=A650)*(Komplexní!$D$1:$AJ$1=G650),Komplexní!$D$3:$AJ$38))</f>
        <v>0</v>
      </c>
      <c r="J650" s="115" t="str">
        <f>IF(I650=0,"",I650)</f>
        <v/>
      </c>
      <c r="K650" s="59" t="str">
        <f>IF(I650=MIN($J$603:$J$652),1,"")</f>
        <v/>
      </c>
    </row>
    <row r="651" spans="1:11" hidden="1">
      <c r="A651" s="53">
        <v>13</v>
      </c>
      <c r="B651" s="54">
        <f>LOOKUP(A651,Seznamy!$A$3:$A$38,Seznamy!$B$3:$B$38)</f>
        <v>179207</v>
      </c>
      <c r="C651" s="55" t="str">
        <f>LOOKUP(A651,Seznamy!$A$3:$A$38,Seznamy!$C$3:$C$38)</f>
        <v>Lužná</v>
      </c>
      <c r="D651" s="56">
        <f>LOOKUP(A651,Seznamy!$A$3:$A$38,Seznamy!$F$3:$F$38)</f>
        <v>8912</v>
      </c>
      <c r="E651" s="56">
        <f>LOOKUP(A651,Seznamy!$A$3:$A$38,Seznamy!$G$3:$G$38)</f>
        <v>151956</v>
      </c>
      <c r="F651" s="57">
        <f>LOOKUP(A651,Seznamy!$A$3:$A$38,Seznamy!$J$3:$J$38)</f>
        <v>60</v>
      </c>
      <c r="G651" s="57">
        <v>49</v>
      </c>
      <c r="H651" s="55">
        <f>LOOKUP(G651,Komplexní!$A$40:$A$82,Komplexní!$B$40:$B$82)</f>
        <v>0</v>
      </c>
      <c r="I651" s="58">
        <f t="array" ref="I651">SUM(IF((Komplexní!$A$3:$A$38=A651)*(Komplexní!$D$1:$AJ$1=G651),Komplexní!$D$3:$AJ$38))</f>
        <v>0</v>
      </c>
      <c r="J651" s="115" t="str">
        <f>IF(I651=0,"",I651)</f>
        <v/>
      </c>
      <c r="K651" s="59" t="str">
        <f>IF(I651=MIN($J$603:$J$652),1,"")</f>
        <v/>
      </c>
    </row>
    <row r="652" spans="1:11" hidden="1">
      <c r="A652" s="53">
        <v>13</v>
      </c>
      <c r="B652" s="54">
        <f>LOOKUP(A652,Seznamy!$A$3:$A$38,Seznamy!$B$3:$B$38)</f>
        <v>179207</v>
      </c>
      <c r="C652" s="55" t="str">
        <f>LOOKUP(A652,Seznamy!$A$3:$A$38,Seznamy!$C$3:$C$38)</f>
        <v>Lužná</v>
      </c>
      <c r="D652" s="56">
        <f>LOOKUP(A652,Seznamy!$A$3:$A$38,Seznamy!$F$3:$F$38)</f>
        <v>8912</v>
      </c>
      <c r="E652" s="56">
        <f>LOOKUP(A652,Seznamy!$A$3:$A$38,Seznamy!$G$3:$G$38)</f>
        <v>151956</v>
      </c>
      <c r="F652" s="57">
        <f>LOOKUP(A652,Seznamy!$A$3:$A$38,Seznamy!$J$3:$J$38)</f>
        <v>60</v>
      </c>
      <c r="G652" s="57">
        <v>50</v>
      </c>
      <c r="H652" s="55">
        <f>LOOKUP(G652,Komplexní!$A$40:$A$82,Komplexní!$B$40:$B$82)</f>
        <v>0</v>
      </c>
      <c r="I652" s="58">
        <f t="array" ref="I652">SUM(IF((Komplexní!$A$3:$A$38=A652)*(Komplexní!$D$1:$AJ$1=G652),Komplexní!$D$3:$AJ$38))</f>
        <v>0</v>
      </c>
      <c r="J652" s="115" t="str">
        <f>IF(I652=0,"",I652)</f>
        <v/>
      </c>
      <c r="K652" s="59" t="str">
        <f>IF(I652=MIN($J$603:$J$652),1,"")</f>
        <v/>
      </c>
    </row>
    <row r="653" spans="1:11">
      <c r="A653" s="87">
        <v>14</v>
      </c>
      <c r="B653" s="88">
        <f>LOOKUP(A653,Seznamy!$A$3:$A$38,Seznamy!$B$3:$B$38)</f>
        <v>181010</v>
      </c>
      <c r="C653" s="89" t="str">
        <f>LOOKUP(A653,Seznamy!$A$3:$A$38,Seznamy!$C$3:$C$38)</f>
        <v>Nižbor</v>
      </c>
      <c r="D653" s="90">
        <f>LOOKUP(A653,Seznamy!$A$3:$A$38,Seznamy!$F$3:$F$38)</f>
        <v>10303</v>
      </c>
      <c r="E653" s="90">
        <f>LOOKUP(A653,Seznamy!$A$3:$A$38,Seznamy!$G$3:$G$38)</f>
        <v>130790</v>
      </c>
      <c r="F653" s="91">
        <f>LOOKUP(A653,Seznamy!$A$3:$A$38,Seznamy!$J$3:$J$38)</f>
        <v>60</v>
      </c>
      <c r="G653" s="91">
        <v>14</v>
      </c>
      <c r="H653" s="89" t="str">
        <f>LOOKUP(G653,Komplexní!$A$40:$A$82,Komplexní!$B$40:$B$82)</f>
        <v>Kloboucká lesní s.r.o.</v>
      </c>
      <c r="I653" s="92">
        <f t="array" ref="I653">SUM(IF((Komplexní!$A$3:$A$38=A653)*(Komplexní!$D$1:$AJ$1=G653),Komplexní!$D$3:$AJ$38))</f>
        <v>-24182913</v>
      </c>
      <c r="J653" s="116">
        <f>IF(I653=0,"",I653)</f>
        <v>-24182913</v>
      </c>
      <c r="K653" s="93">
        <f>IF(I653=MIN($J$653:$J$702),1,"")</f>
        <v>1</v>
      </c>
    </row>
    <row r="654" spans="1:11">
      <c r="A654" s="87">
        <v>14</v>
      </c>
      <c r="B654" s="88">
        <f>LOOKUP(A654,Seznamy!$A$3:$A$38,Seznamy!$B$3:$B$38)</f>
        <v>181010</v>
      </c>
      <c r="C654" s="89" t="str">
        <f>LOOKUP(A654,Seznamy!$A$3:$A$38,Seznamy!$C$3:$C$38)</f>
        <v>Nižbor</v>
      </c>
      <c r="D654" s="90">
        <f>LOOKUP(A654,Seznamy!$A$3:$A$38,Seznamy!$F$3:$F$38)</f>
        <v>10303</v>
      </c>
      <c r="E654" s="90">
        <f>LOOKUP(A654,Seznamy!$A$3:$A$38,Seznamy!$G$3:$G$38)</f>
        <v>130790</v>
      </c>
      <c r="F654" s="91">
        <f>LOOKUP(A654,Seznamy!$A$3:$A$38,Seznamy!$J$3:$J$38)</f>
        <v>60</v>
      </c>
      <c r="G654" s="91">
        <v>11</v>
      </c>
      <c r="H654" s="89" t="str">
        <f>LOOKUP(G654,Komplexní!$A$40:$A$82,Komplexní!$B$40:$B$82)</f>
        <v>UNILES a.s.</v>
      </c>
      <c r="I654" s="92">
        <f t="array" ref="I654">SUM(IF((Komplexní!$A$3:$A$38=A654)*(Komplexní!$D$1:$AJ$1=G654),Komplexní!$D$3:$AJ$38))</f>
        <v>-22932868</v>
      </c>
      <c r="J654" s="116">
        <f>IF(I654=0,"",I654)</f>
        <v>-22932868</v>
      </c>
      <c r="K654" s="93" t="str">
        <f>IF(I654=MIN($J$653:$J$702),1,"")</f>
        <v/>
      </c>
    </row>
    <row r="655" spans="1:11">
      <c r="A655" s="87">
        <v>14</v>
      </c>
      <c r="B655" s="88">
        <f>LOOKUP(A655,Seznamy!$A$3:$A$38,Seznamy!$B$3:$B$38)</f>
        <v>181010</v>
      </c>
      <c r="C655" s="89" t="str">
        <f>LOOKUP(A655,Seznamy!$A$3:$A$38,Seznamy!$C$3:$C$38)</f>
        <v>Nižbor</v>
      </c>
      <c r="D655" s="90">
        <f>LOOKUP(A655,Seznamy!$A$3:$A$38,Seznamy!$F$3:$F$38)</f>
        <v>10303</v>
      </c>
      <c r="E655" s="90">
        <f>LOOKUP(A655,Seznamy!$A$3:$A$38,Seznamy!$G$3:$G$38)</f>
        <v>130790</v>
      </c>
      <c r="F655" s="91">
        <f>LOOKUP(A655,Seznamy!$A$3:$A$38,Seznamy!$J$3:$J$38)</f>
        <v>60</v>
      </c>
      <c r="G655" s="91">
        <v>24</v>
      </c>
      <c r="H655" s="89" t="str">
        <f>LOOKUP(G655,Komplexní!$A$40:$A$82,Komplexní!$B$40:$B$82)</f>
        <v>JACER - CZ a.s.</v>
      </c>
      <c r="I655" s="92">
        <f t="array" ref="I655">SUM(IF((Komplexní!$A$3:$A$38=A655)*(Komplexní!$D$1:$AJ$1=G655),Komplexní!$D$3:$AJ$38))</f>
        <v>-22593360</v>
      </c>
      <c r="J655" s="116">
        <f>IF(I655=0,"",I655)</f>
        <v>-22593360</v>
      </c>
      <c r="K655" s="93" t="str">
        <f>IF(I655=MIN($J$653:$J$702),1,"")</f>
        <v/>
      </c>
    </row>
    <row r="656" spans="1:11" hidden="1">
      <c r="A656" s="87">
        <v>14</v>
      </c>
      <c r="B656" s="88">
        <f>LOOKUP(A656,Seznamy!$A$3:$A$38,Seznamy!$B$3:$B$38)</f>
        <v>181010</v>
      </c>
      <c r="C656" s="89" t="str">
        <f>LOOKUP(A656,Seznamy!$A$3:$A$38,Seznamy!$C$3:$C$38)</f>
        <v>Nižbor</v>
      </c>
      <c r="D656" s="90">
        <f>LOOKUP(A656,Seznamy!$A$3:$A$38,Seznamy!$F$3:$F$38)</f>
        <v>10303</v>
      </c>
      <c r="E656" s="90">
        <f>LOOKUP(A656,Seznamy!$A$3:$A$38,Seznamy!$G$3:$G$38)</f>
        <v>130790</v>
      </c>
      <c r="F656" s="91">
        <f>LOOKUP(A656,Seznamy!$A$3:$A$38,Seznamy!$J$3:$J$38)</f>
        <v>60</v>
      </c>
      <c r="G656" s="91">
        <v>1</v>
      </c>
      <c r="H656" s="89" t="str">
        <f>LOOKUP(G656,Komplexní!$A$40:$A$82,Komplexní!$B$40:$B$82)</f>
        <v>KAISER s.r.o.</v>
      </c>
      <c r="I656" s="92">
        <f t="array" ref="I656">SUM(IF((Komplexní!$A$3:$A$38=A656)*(Komplexní!$D$1:$AJ$1=G656),Komplexní!$D$3:$AJ$38))</f>
        <v>0</v>
      </c>
      <c r="J656" s="116" t="str">
        <f>IF(I656=0,"",I656)</f>
        <v/>
      </c>
      <c r="K656" s="93" t="str">
        <f>IF(I656=MIN($J$653:$J$702),1,"")</f>
        <v/>
      </c>
    </row>
    <row r="657" spans="1:11" hidden="1">
      <c r="A657" s="87">
        <v>14</v>
      </c>
      <c r="B657" s="88">
        <f>LOOKUP(A657,Seznamy!$A$3:$A$38,Seznamy!$B$3:$B$38)</f>
        <v>181010</v>
      </c>
      <c r="C657" s="89" t="str">
        <f>LOOKUP(A657,Seznamy!$A$3:$A$38,Seznamy!$C$3:$C$38)</f>
        <v>Nižbor</v>
      </c>
      <c r="D657" s="90">
        <f>LOOKUP(A657,Seznamy!$A$3:$A$38,Seznamy!$F$3:$F$38)</f>
        <v>10303</v>
      </c>
      <c r="E657" s="90">
        <f>LOOKUP(A657,Seznamy!$A$3:$A$38,Seznamy!$G$3:$G$38)</f>
        <v>130790</v>
      </c>
      <c r="F657" s="91">
        <f>LOOKUP(A657,Seznamy!$A$3:$A$38,Seznamy!$J$3:$J$38)</f>
        <v>60</v>
      </c>
      <c r="G657" s="91">
        <v>2</v>
      </c>
      <c r="H657" s="89" t="str">
        <f>LOOKUP(G657,Komplexní!$A$40:$A$82,Komplexní!$B$40:$B$82)</f>
        <v>Lesní společnost Přimda, a.s.</v>
      </c>
      <c r="I657" s="92">
        <f t="array" ref="I657">SUM(IF((Komplexní!$A$3:$A$38=A657)*(Komplexní!$D$1:$AJ$1=G657),Komplexní!$D$3:$AJ$38))</f>
        <v>0</v>
      </c>
      <c r="J657" s="116" t="str">
        <f>IF(I657=0,"",I657)</f>
        <v/>
      </c>
      <c r="K657" s="93" t="str">
        <f>IF(I657=MIN($J$653:$J$702),1,"")</f>
        <v/>
      </c>
    </row>
    <row r="658" spans="1:11" hidden="1">
      <c r="A658" s="87">
        <v>14</v>
      </c>
      <c r="B658" s="88">
        <f>LOOKUP(A658,Seznamy!$A$3:$A$38,Seznamy!$B$3:$B$38)</f>
        <v>181010</v>
      </c>
      <c r="C658" s="89" t="str">
        <f>LOOKUP(A658,Seznamy!$A$3:$A$38,Seznamy!$C$3:$C$38)</f>
        <v>Nižbor</v>
      </c>
      <c r="D658" s="90">
        <f>LOOKUP(A658,Seznamy!$A$3:$A$38,Seznamy!$F$3:$F$38)</f>
        <v>10303</v>
      </c>
      <c r="E658" s="90">
        <f>LOOKUP(A658,Seznamy!$A$3:$A$38,Seznamy!$G$3:$G$38)</f>
        <v>130790</v>
      </c>
      <c r="F658" s="91">
        <f>LOOKUP(A658,Seznamy!$A$3:$A$38,Seznamy!$J$3:$J$38)</f>
        <v>60</v>
      </c>
      <c r="G658" s="91">
        <v>3</v>
      </c>
      <c r="H658" s="89" t="str">
        <f>LOOKUP(G658,Komplexní!$A$40:$A$82,Komplexní!$B$40:$B$82)</f>
        <v>ACLESIA, spol. s r.o.</v>
      </c>
      <c r="I658" s="92">
        <f t="array" ref="I658">SUM(IF((Komplexní!$A$3:$A$38=A658)*(Komplexní!$D$1:$AJ$1=G658),Komplexní!$D$3:$AJ$38))</f>
        <v>0</v>
      </c>
      <c r="J658" s="116" t="str">
        <f>IF(I658=0,"",I658)</f>
        <v/>
      </c>
      <c r="K658" s="93" t="str">
        <f>IF(I658=MIN($J$653:$J$702),1,"")</f>
        <v/>
      </c>
    </row>
    <row r="659" spans="1:11" hidden="1">
      <c r="A659" s="87">
        <v>14</v>
      </c>
      <c r="B659" s="88">
        <f>LOOKUP(A659,Seznamy!$A$3:$A$38,Seznamy!$B$3:$B$38)</f>
        <v>181010</v>
      </c>
      <c r="C659" s="89" t="str">
        <f>LOOKUP(A659,Seznamy!$A$3:$A$38,Seznamy!$C$3:$C$38)</f>
        <v>Nižbor</v>
      </c>
      <c r="D659" s="90">
        <f>LOOKUP(A659,Seznamy!$A$3:$A$38,Seznamy!$F$3:$F$38)</f>
        <v>10303</v>
      </c>
      <c r="E659" s="90">
        <f>LOOKUP(A659,Seznamy!$A$3:$A$38,Seznamy!$G$3:$G$38)</f>
        <v>130790</v>
      </c>
      <c r="F659" s="91">
        <f>LOOKUP(A659,Seznamy!$A$3:$A$38,Seznamy!$J$3:$J$38)</f>
        <v>60</v>
      </c>
      <c r="G659" s="91">
        <v>4</v>
      </c>
      <c r="H659" s="89" t="str">
        <f>LOOKUP(G659,Komplexní!$A$40:$A$82,Komplexní!$B$40:$B$82)</f>
        <v>LST a.s.</v>
      </c>
      <c r="I659" s="92">
        <f t="array" ref="I659">SUM(IF((Komplexní!$A$3:$A$38=A659)*(Komplexní!$D$1:$AJ$1=G659),Komplexní!$D$3:$AJ$38))</f>
        <v>0</v>
      </c>
      <c r="J659" s="116" t="str">
        <f>IF(I659=0,"",I659)</f>
        <v/>
      </c>
      <c r="K659" s="93" t="str">
        <f>IF(I659=MIN($J$653:$J$702),1,"")</f>
        <v/>
      </c>
    </row>
    <row r="660" spans="1:11" hidden="1">
      <c r="A660" s="87">
        <v>14</v>
      </c>
      <c r="B660" s="88">
        <f>LOOKUP(A660,Seznamy!$A$3:$A$38,Seznamy!$B$3:$B$38)</f>
        <v>181010</v>
      </c>
      <c r="C660" s="89" t="str">
        <f>LOOKUP(A660,Seznamy!$A$3:$A$38,Seznamy!$C$3:$C$38)</f>
        <v>Nižbor</v>
      </c>
      <c r="D660" s="90">
        <f>LOOKUP(A660,Seznamy!$A$3:$A$38,Seznamy!$F$3:$F$38)</f>
        <v>10303</v>
      </c>
      <c r="E660" s="90">
        <f>LOOKUP(A660,Seznamy!$A$3:$A$38,Seznamy!$G$3:$G$38)</f>
        <v>130790</v>
      </c>
      <c r="F660" s="91">
        <f>LOOKUP(A660,Seznamy!$A$3:$A$38,Seznamy!$J$3:$J$38)</f>
        <v>60</v>
      </c>
      <c r="G660" s="91">
        <v>5</v>
      </c>
      <c r="H660" s="89" t="str">
        <f>LOOKUP(G660,Komplexní!$A$40:$A$82,Komplexní!$B$40:$B$82)</f>
        <v>T.E.P. HOLZ, s.r.o.</v>
      </c>
      <c r="I660" s="92">
        <f t="array" ref="I660">SUM(IF((Komplexní!$A$3:$A$38=A660)*(Komplexní!$D$1:$AJ$1=G660),Komplexní!$D$3:$AJ$38))</f>
        <v>0</v>
      </c>
      <c r="J660" s="116" t="str">
        <f>IF(I660=0,"",I660)</f>
        <v/>
      </c>
      <c r="K660" s="93" t="str">
        <f>IF(I660=MIN($J$653:$J$702),1,"")</f>
        <v/>
      </c>
    </row>
    <row r="661" spans="1:11" hidden="1">
      <c r="A661" s="87">
        <v>14</v>
      </c>
      <c r="B661" s="88">
        <f>LOOKUP(A661,Seznamy!$A$3:$A$38,Seznamy!$B$3:$B$38)</f>
        <v>181010</v>
      </c>
      <c r="C661" s="89" t="str">
        <f>LOOKUP(A661,Seznamy!$A$3:$A$38,Seznamy!$C$3:$C$38)</f>
        <v>Nižbor</v>
      </c>
      <c r="D661" s="90">
        <f>LOOKUP(A661,Seznamy!$A$3:$A$38,Seznamy!$F$3:$F$38)</f>
        <v>10303</v>
      </c>
      <c r="E661" s="90">
        <f>LOOKUP(A661,Seznamy!$A$3:$A$38,Seznamy!$G$3:$G$38)</f>
        <v>130790</v>
      </c>
      <c r="F661" s="91">
        <f>LOOKUP(A661,Seznamy!$A$3:$A$38,Seznamy!$J$3:$J$38)</f>
        <v>60</v>
      </c>
      <c r="G661" s="91">
        <v>6</v>
      </c>
      <c r="H661" s="89" t="str">
        <f>LOOKUP(G661,Komplexní!$A$40:$A$82,Komplexní!$B$40:$B$82)</f>
        <v>Petra spol. s r.o.</v>
      </c>
      <c r="I661" s="92">
        <f t="array" ref="I661">SUM(IF((Komplexní!$A$3:$A$38=A661)*(Komplexní!$D$1:$AJ$1=G661),Komplexní!$D$3:$AJ$38))</f>
        <v>0</v>
      </c>
      <c r="J661" s="116" t="str">
        <f>IF(I661=0,"",I661)</f>
        <v/>
      </c>
      <c r="K661" s="93" t="str">
        <f>IF(I661=MIN($J$653:$J$702),1,"")</f>
        <v/>
      </c>
    </row>
    <row r="662" spans="1:11" hidden="1">
      <c r="A662" s="87">
        <v>14</v>
      </c>
      <c r="B662" s="88">
        <f>LOOKUP(A662,Seznamy!$A$3:$A$38,Seznamy!$B$3:$B$38)</f>
        <v>181010</v>
      </c>
      <c r="C662" s="89" t="str">
        <f>LOOKUP(A662,Seznamy!$A$3:$A$38,Seznamy!$C$3:$C$38)</f>
        <v>Nižbor</v>
      </c>
      <c r="D662" s="90">
        <f>LOOKUP(A662,Seznamy!$A$3:$A$38,Seznamy!$F$3:$F$38)</f>
        <v>10303</v>
      </c>
      <c r="E662" s="90">
        <f>LOOKUP(A662,Seznamy!$A$3:$A$38,Seznamy!$G$3:$G$38)</f>
        <v>130790</v>
      </c>
      <c r="F662" s="91">
        <f>LOOKUP(A662,Seznamy!$A$3:$A$38,Seznamy!$J$3:$J$38)</f>
        <v>60</v>
      </c>
      <c r="G662" s="91">
        <v>7</v>
      </c>
      <c r="H662" s="89" t="str">
        <f>LOOKUP(G662,Komplexní!$A$40:$A$82,Komplexní!$B$40:$B$82)</f>
        <v>Sušická lesní a obchodní s.r.o.</v>
      </c>
      <c r="I662" s="92">
        <f t="array" ref="I662">SUM(IF((Komplexní!$A$3:$A$38=A662)*(Komplexní!$D$1:$AJ$1=G662),Komplexní!$D$3:$AJ$38))</f>
        <v>0</v>
      </c>
      <c r="J662" s="116" t="str">
        <f>IF(I662=0,"",I662)</f>
        <v/>
      </c>
      <c r="K662" s="93" t="str">
        <f>IF(I662=MIN($J$653:$J$702),1,"")</f>
        <v/>
      </c>
    </row>
    <row r="663" spans="1:11" hidden="1">
      <c r="A663" s="87">
        <v>14</v>
      </c>
      <c r="B663" s="88">
        <f>LOOKUP(A663,Seznamy!$A$3:$A$38,Seznamy!$B$3:$B$38)</f>
        <v>181010</v>
      </c>
      <c r="C663" s="89" t="str">
        <f>LOOKUP(A663,Seznamy!$A$3:$A$38,Seznamy!$C$3:$C$38)</f>
        <v>Nižbor</v>
      </c>
      <c r="D663" s="90">
        <f>LOOKUP(A663,Seznamy!$A$3:$A$38,Seznamy!$F$3:$F$38)</f>
        <v>10303</v>
      </c>
      <c r="E663" s="90">
        <f>LOOKUP(A663,Seznamy!$A$3:$A$38,Seznamy!$G$3:$G$38)</f>
        <v>130790</v>
      </c>
      <c r="F663" s="91">
        <f>LOOKUP(A663,Seznamy!$A$3:$A$38,Seznamy!$J$3:$J$38)</f>
        <v>60</v>
      </c>
      <c r="G663" s="91">
        <v>8</v>
      </c>
      <c r="H663" s="89" t="str">
        <f>LOOKUP(G663,Komplexní!$A$40:$A$82,Komplexní!$B$40:$B$82)</f>
        <v>ARBOLES s.r.o.</v>
      </c>
      <c r="I663" s="92">
        <f t="array" ref="I663">SUM(IF((Komplexní!$A$3:$A$38=A663)*(Komplexní!$D$1:$AJ$1=G663),Komplexní!$D$3:$AJ$38))</f>
        <v>0</v>
      </c>
      <c r="J663" s="116" t="str">
        <f>IF(I663=0,"",I663)</f>
        <v/>
      </c>
      <c r="K663" s="93" t="str">
        <f>IF(I663=MIN($J$653:$J$702),1,"")</f>
        <v/>
      </c>
    </row>
    <row r="664" spans="1:11" hidden="1">
      <c r="A664" s="87">
        <v>14</v>
      </c>
      <c r="B664" s="88">
        <f>LOOKUP(A664,Seznamy!$A$3:$A$38,Seznamy!$B$3:$B$38)</f>
        <v>181010</v>
      </c>
      <c r="C664" s="89" t="str">
        <f>LOOKUP(A664,Seznamy!$A$3:$A$38,Seznamy!$C$3:$C$38)</f>
        <v>Nižbor</v>
      </c>
      <c r="D664" s="90">
        <f>LOOKUP(A664,Seznamy!$A$3:$A$38,Seznamy!$F$3:$F$38)</f>
        <v>10303</v>
      </c>
      <c r="E664" s="90">
        <f>LOOKUP(A664,Seznamy!$A$3:$A$38,Seznamy!$G$3:$G$38)</f>
        <v>130790</v>
      </c>
      <c r="F664" s="91">
        <f>LOOKUP(A664,Seznamy!$A$3:$A$38,Seznamy!$J$3:$J$38)</f>
        <v>60</v>
      </c>
      <c r="G664" s="91">
        <v>9</v>
      </c>
      <c r="H664" s="89" t="str">
        <f>LOOKUP(G664,Komplexní!$A$40:$A$82,Komplexní!$B$40:$B$82)</f>
        <v>Stora Enso Wood Products Planá s.r.o.</v>
      </c>
      <c r="I664" s="92">
        <f t="array" ref="I664">SUM(IF((Komplexní!$A$3:$A$38=A664)*(Komplexní!$D$1:$AJ$1=G664),Komplexní!$D$3:$AJ$38))</f>
        <v>0</v>
      </c>
      <c r="J664" s="116" t="str">
        <f>IF(I664=0,"",I664)</f>
        <v/>
      </c>
      <c r="K664" s="93" t="str">
        <f>IF(I664=MIN($J$653:$J$702),1,"")</f>
        <v/>
      </c>
    </row>
    <row r="665" spans="1:11" hidden="1">
      <c r="A665" s="87">
        <v>14</v>
      </c>
      <c r="B665" s="88">
        <f>LOOKUP(A665,Seznamy!$A$3:$A$38,Seznamy!$B$3:$B$38)</f>
        <v>181010</v>
      </c>
      <c r="C665" s="89" t="str">
        <f>LOOKUP(A665,Seznamy!$A$3:$A$38,Seznamy!$C$3:$C$38)</f>
        <v>Nižbor</v>
      </c>
      <c r="D665" s="90">
        <f>LOOKUP(A665,Seznamy!$A$3:$A$38,Seznamy!$F$3:$F$38)</f>
        <v>10303</v>
      </c>
      <c r="E665" s="90">
        <f>LOOKUP(A665,Seznamy!$A$3:$A$38,Seznamy!$G$3:$G$38)</f>
        <v>130790</v>
      </c>
      <c r="F665" s="91">
        <f>LOOKUP(A665,Seznamy!$A$3:$A$38,Seznamy!$J$3:$J$38)</f>
        <v>60</v>
      </c>
      <c r="G665" s="91">
        <v>10</v>
      </c>
      <c r="H665" s="89" t="str">
        <f>LOOKUP(G665,Komplexní!$A$40:$A$82,Komplexní!$B$40:$B$82)</f>
        <v>Stora Enso Wood Products Ždírec s.r.o.</v>
      </c>
      <c r="I665" s="92">
        <f t="array" ref="I665">SUM(IF((Komplexní!$A$3:$A$38=A665)*(Komplexní!$D$1:$AJ$1=G665),Komplexní!$D$3:$AJ$38))</f>
        <v>0</v>
      </c>
      <c r="J665" s="116" t="str">
        <f>IF(I665=0,"",I665)</f>
        <v/>
      </c>
      <c r="K665" s="93" t="str">
        <f>IF(I665=MIN($J$653:$J$702),1,"")</f>
        <v/>
      </c>
    </row>
    <row r="666" spans="1:11" hidden="1">
      <c r="A666" s="87">
        <v>14</v>
      </c>
      <c r="B666" s="88">
        <f>LOOKUP(A666,Seznamy!$A$3:$A$38,Seznamy!$B$3:$B$38)</f>
        <v>181010</v>
      </c>
      <c r="C666" s="89" t="str">
        <f>LOOKUP(A666,Seznamy!$A$3:$A$38,Seznamy!$C$3:$C$38)</f>
        <v>Nižbor</v>
      </c>
      <c r="D666" s="90">
        <f>LOOKUP(A666,Seznamy!$A$3:$A$38,Seznamy!$F$3:$F$38)</f>
        <v>10303</v>
      </c>
      <c r="E666" s="90">
        <f>LOOKUP(A666,Seznamy!$A$3:$A$38,Seznamy!$G$3:$G$38)</f>
        <v>130790</v>
      </c>
      <c r="F666" s="91">
        <f>LOOKUP(A666,Seznamy!$A$3:$A$38,Seznamy!$J$3:$J$38)</f>
        <v>60</v>
      </c>
      <c r="G666" s="91">
        <v>13</v>
      </c>
      <c r="H666" s="89" t="str">
        <f>LOOKUP(G666,Komplexní!$A$40:$A$82,Komplexní!$B$40:$B$82)</f>
        <v>LDF Rožnov a.s.</v>
      </c>
      <c r="I666" s="92">
        <f t="array" ref="I666">SUM(IF((Komplexní!$A$3:$A$38=A666)*(Komplexní!$D$1:$AJ$1=G666),Komplexní!$D$3:$AJ$38))</f>
        <v>0</v>
      </c>
      <c r="J666" s="116" t="str">
        <f>IF(I666=0,"",I666)</f>
        <v/>
      </c>
      <c r="K666" s="93" t="str">
        <f>IF(I666=MIN($J$653:$J$702),1,"")</f>
        <v/>
      </c>
    </row>
    <row r="667" spans="1:11" hidden="1">
      <c r="A667" s="87">
        <v>14</v>
      </c>
      <c r="B667" s="88">
        <f>LOOKUP(A667,Seznamy!$A$3:$A$38,Seznamy!$B$3:$B$38)</f>
        <v>181010</v>
      </c>
      <c r="C667" s="89" t="str">
        <f>LOOKUP(A667,Seznamy!$A$3:$A$38,Seznamy!$C$3:$C$38)</f>
        <v>Nižbor</v>
      </c>
      <c r="D667" s="90">
        <f>LOOKUP(A667,Seznamy!$A$3:$A$38,Seznamy!$F$3:$F$38)</f>
        <v>10303</v>
      </c>
      <c r="E667" s="90">
        <f>LOOKUP(A667,Seznamy!$A$3:$A$38,Seznamy!$G$3:$G$38)</f>
        <v>130790</v>
      </c>
      <c r="F667" s="91">
        <f>LOOKUP(A667,Seznamy!$A$3:$A$38,Seznamy!$J$3:$J$38)</f>
        <v>60</v>
      </c>
      <c r="G667" s="91">
        <v>15</v>
      </c>
      <c r="H667" s="89" t="str">
        <f>LOOKUP(G667,Komplexní!$A$40:$A$82,Komplexní!$B$40:$B$82)</f>
        <v>Opavská lesní a.s.</v>
      </c>
      <c r="I667" s="92">
        <f t="array" ref="I667">SUM(IF((Komplexní!$A$3:$A$38=A667)*(Komplexní!$D$1:$AJ$1=G667),Komplexní!$D$3:$AJ$38))</f>
        <v>0</v>
      </c>
      <c r="J667" s="116" t="str">
        <f>IF(I667=0,"",I667)</f>
        <v/>
      </c>
      <c r="K667" s="93" t="str">
        <f>IF(I667=MIN($J$653:$J$702),1,"")</f>
        <v/>
      </c>
    </row>
    <row r="668" spans="1:11" hidden="1">
      <c r="A668" s="87">
        <v>14</v>
      </c>
      <c r="B668" s="88">
        <f>LOOKUP(A668,Seznamy!$A$3:$A$38,Seznamy!$B$3:$B$38)</f>
        <v>181010</v>
      </c>
      <c r="C668" s="89" t="str">
        <f>LOOKUP(A668,Seznamy!$A$3:$A$38,Seznamy!$C$3:$C$38)</f>
        <v>Nižbor</v>
      </c>
      <c r="D668" s="90">
        <f>LOOKUP(A668,Seznamy!$A$3:$A$38,Seznamy!$F$3:$F$38)</f>
        <v>10303</v>
      </c>
      <c r="E668" s="90">
        <f>LOOKUP(A668,Seznamy!$A$3:$A$38,Seznamy!$G$3:$G$38)</f>
        <v>130790</v>
      </c>
      <c r="F668" s="91">
        <f>LOOKUP(A668,Seznamy!$A$3:$A$38,Seznamy!$J$3:$J$38)</f>
        <v>60</v>
      </c>
      <c r="G668" s="91">
        <v>16</v>
      </c>
      <c r="H668" s="89" t="str">
        <f>LOOKUP(G668,Komplexní!$A$40:$A$82,Komplexní!$B$40:$B$82)</f>
        <v>Lesostavby Frýdek-Místek a.s.</v>
      </c>
      <c r="I668" s="92">
        <f t="array" ref="I668">SUM(IF((Komplexní!$A$3:$A$38=A668)*(Komplexní!$D$1:$AJ$1=G668),Komplexní!$D$3:$AJ$38))</f>
        <v>0</v>
      </c>
      <c r="J668" s="116" t="str">
        <f>IF(I668=0,"",I668)</f>
        <v/>
      </c>
      <c r="K668" s="93" t="str">
        <f>IF(I668=MIN($J$653:$J$702),1,"")</f>
        <v/>
      </c>
    </row>
    <row r="669" spans="1:11" hidden="1">
      <c r="A669" s="87">
        <v>14</v>
      </c>
      <c r="B669" s="88">
        <f>LOOKUP(A669,Seznamy!$A$3:$A$38,Seznamy!$B$3:$B$38)</f>
        <v>181010</v>
      </c>
      <c r="C669" s="89" t="str">
        <f>LOOKUP(A669,Seznamy!$A$3:$A$38,Seznamy!$C$3:$C$38)</f>
        <v>Nižbor</v>
      </c>
      <c r="D669" s="90">
        <f>LOOKUP(A669,Seznamy!$A$3:$A$38,Seznamy!$F$3:$F$38)</f>
        <v>10303</v>
      </c>
      <c r="E669" s="90">
        <f>LOOKUP(A669,Seznamy!$A$3:$A$38,Seznamy!$G$3:$G$38)</f>
        <v>130790</v>
      </c>
      <c r="F669" s="91">
        <f>LOOKUP(A669,Seznamy!$A$3:$A$38,Seznamy!$J$3:$J$38)</f>
        <v>60</v>
      </c>
      <c r="G669" s="91">
        <v>17</v>
      </c>
      <c r="H669" s="89" t="str">
        <f>LOOKUP(G669,Komplexní!$A$40:$A$82,Komplexní!$B$40:$B$82)</f>
        <v>Drevo-Málek s.r.o.</v>
      </c>
      <c r="I669" s="92">
        <f t="array" ref="I669">SUM(IF((Komplexní!$A$3:$A$38=A669)*(Komplexní!$D$1:$AJ$1=G669),Komplexní!$D$3:$AJ$38))</f>
        <v>0</v>
      </c>
      <c r="J669" s="116" t="str">
        <f>IF(I669=0,"",I669)</f>
        <v/>
      </c>
      <c r="K669" s="93" t="str">
        <f>IF(I669=MIN($J$653:$J$702),1,"")</f>
        <v/>
      </c>
    </row>
    <row r="670" spans="1:11" hidden="1">
      <c r="A670" s="87">
        <v>14</v>
      </c>
      <c r="B670" s="88">
        <f>LOOKUP(A670,Seznamy!$A$3:$A$38,Seznamy!$B$3:$B$38)</f>
        <v>181010</v>
      </c>
      <c r="C670" s="89" t="str">
        <f>LOOKUP(A670,Seznamy!$A$3:$A$38,Seznamy!$C$3:$C$38)</f>
        <v>Nižbor</v>
      </c>
      <c r="D670" s="90">
        <f>LOOKUP(A670,Seznamy!$A$3:$A$38,Seznamy!$F$3:$F$38)</f>
        <v>10303</v>
      </c>
      <c r="E670" s="90">
        <f>LOOKUP(A670,Seznamy!$A$3:$A$38,Seznamy!$G$3:$G$38)</f>
        <v>130790</v>
      </c>
      <c r="F670" s="91">
        <f>LOOKUP(A670,Seznamy!$A$3:$A$38,Seznamy!$J$3:$J$38)</f>
        <v>60</v>
      </c>
      <c r="G670" s="91">
        <v>18</v>
      </c>
      <c r="H670" s="89" t="str">
        <f>LOOKUP(G670,Komplexní!$A$40:$A$82,Komplexní!$B$40:$B$82)</f>
        <v>Lesní společnost Bečov, s.r.o.</v>
      </c>
      <c r="I670" s="92">
        <f t="array" ref="I670">SUM(IF((Komplexní!$A$3:$A$38=A670)*(Komplexní!$D$1:$AJ$1=G670),Komplexní!$D$3:$AJ$38))</f>
        <v>0</v>
      </c>
      <c r="J670" s="116" t="str">
        <f>IF(I670=0,"",I670)</f>
        <v/>
      </c>
      <c r="K670" s="93" t="str">
        <f>IF(I670=MIN($J$653:$J$702),1,"")</f>
        <v/>
      </c>
    </row>
    <row r="671" spans="1:11" hidden="1">
      <c r="A671" s="87">
        <v>14</v>
      </c>
      <c r="B671" s="88">
        <f>LOOKUP(A671,Seznamy!$A$3:$A$38,Seznamy!$B$3:$B$38)</f>
        <v>181010</v>
      </c>
      <c r="C671" s="89" t="str">
        <f>LOOKUP(A671,Seznamy!$A$3:$A$38,Seznamy!$C$3:$C$38)</f>
        <v>Nižbor</v>
      </c>
      <c r="D671" s="90">
        <f>LOOKUP(A671,Seznamy!$A$3:$A$38,Seznamy!$F$3:$F$38)</f>
        <v>10303</v>
      </c>
      <c r="E671" s="90">
        <f>LOOKUP(A671,Seznamy!$A$3:$A$38,Seznamy!$G$3:$G$38)</f>
        <v>130790</v>
      </c>
      <c r="F671" s="91">
        <f>LOOKUP(A671,Seznamy!$A$3:$A$38,Seznamy!$J$3:$J$38)</f>
        <v>60</v>
      </c>
      <c r="G671" s="91">
        <v>19</v>
      </c>
      <c r="H671" s="89" t="str">
        <f>LOOKUP(G671,Komplexní!$A$40:$A$82,Komplexní!$B$40:$B$82)</f>
        <v>SOLITERA spol. s r.o.</v>
      </c>
      <c r="I671" s="92">
        <f t="array" ref="I671">SUM(IF((Komplexní!$A$3:$A$38=A671)*(Komplexní!$D$1:$AJ$1=G671),Komplexní!$D$3:$AJ$38))</f>
        <v>0</v>
      </c>
      <c r="J671" s="116" t="str">
        <f>IF(I671=0,"",I671)</f>
        <v/>
      </c>
      <c r="K671" s="93" t="str">
        <f>IF(I671=MIN($J$653:$J$702),1,"")</f>
        <v/>
      </c>
    </row>
    <row r="672" spans="1:11" hidden="1">
      <c r="A672" s="87">
        <v>14</v>
      </c>
      <c r="B672" s="88">
        <f>LOOKUP(A672,Seznamy!$A$3:$A$38,Seznamy!$B$3:$B$38)</f>
        <v>181010</v>
      </c>
      <c r="C672" s="89" t="str">
        <f>LOOKUP(A672,Seznamy!$A$3:$A$38,Seznamy!$C$3:$C$38)</f>
        <v>Nižbor</v>
      </c>
      <c r="D672" s="90">
        <f>LOOKUP(A672,Seznamy!$A$3:$A$38,Seznamy!$F$3:$F$38)</f>
        <v>10303</v>
      </c>
      <c r="E672" s="90">
        <f>LOOKUP(A672,Seznamy!$A$3:$A$38,Seznamy!$G$3:$G$38)</f>
        <v>130790</v>
      </c>
      <c r="F672" s="91">
        <f>LOOKUP(A672,Seznamy!$A$3:$A$38,Seznamy!$J$3:$J$38)</f>
        <v>60</v>
      </c>
      <c r="G672" s="91">
        <v>20</v>
      </c>
      <c r="H672" s="89" t="str">
        <f>LOOKUP(G672,Komplexní!$A$40:$A$82,Komplexní!$B$40:$B$82)</f>
        <v>Lesy Beskydy, a.s.</v>
      </c>
      <c r="I672" s="92">
        <f t="array" ref="I672">SUM(IF((Komplexní!$A$3:$A$38=A672)*(Komplexní!$D$1:$AJ$1=G672),Komplexní!$D$3:$AJ$38))</f>
        <v>0</v>
      </c>
      <c r="J672" s="116" t="str">
        <f>IF(I672=0,"",I672)</f>
        <v/>
      </c>
      <c r="K672" s="93" t="str">
        <f>IF(I672=MIN($J$653:$J$702),1,"")</f>
        <v/>
      </c>
    </row>
    <row r="673" spans="1:11" hidden="1">
      <c r="A673" s="87">
        <v>14</v>
      </c>
      <c r="B673" s="88">
        <f>LOOKUP(A673,Seznamy!$A$3:$A$38,Seznamy!$B$3:$B$38)</f>
        <v>181010</v>
      </c>
      <c r="C673" s="89" t="str">
        <f>LOOKUP(A673,Seznamy!$A$3:$A$38,Seznamy!$C$3:$C$38)</f>
        <v>Nižbor</v>
      </c>
      <c r="D673" s="90">
        <f>LOOKUP(A673,Seznamy!$A$3:$A$38,Seznamy!$F$3:$F$38)</f>
        <v>10303</v>
      </c>
      <c r="E673" s="90">
        <f>LOOKUP(A673,Seznamy!$A$3:$A$38,Seznamy!$G$3:$G$38)</f>
        <v>130790</v>
      </c>
      <c r="F673" s="91">
        <f>LOOKUP(A673,Seznamy!$A$3:$A$38,Seznamy!$J$3:$J$38)</f>
        <v>60</v>
      </c>
      <c r="G673" s="91">
        <v>21</v>
      </c>
      <c r="H673" s="89" t="str">
        <f>LOOKUP(G673,Komplexní!$A$40:$A$82,Komplexní!$B$40:$B$82)</f>
        <v>Triumfa Energo s.r.o.</v>
      </c>
      <c r="I673" s="92">
        <f t="array" ref="I673">SUM(IF((Komplexní!$A$3:$A$38=A673)*(Komplexní!$D$1:$AJ$1=G673),Komplexní!$D$3:$AJ$38))</f>
        <v>0</v>
      </c>
      <c r="J673" s="116" t="str">
        <f>IF(I673=0,"",I673)</f>
        <v/>
      </c>
      <c r="K673" s="93" t="str">
        <f>IF(I673=MIN($J$653:$J$702),1,"")</f>
        <v/>
      </c>
    </row>
    <row r="674" spans="1:11" hidden="1">
      <c r="A674" s="87">
        <v>14</v>
      </c>
      <c r="B674" s="88">
        <f>LOOKUP(A674,Seznamy!$A$3:$A$38,Seznamy!$B$3:$B$38)</f>
        <v>181010</v>
      </c>
      <c r="C674" s="89" t="str">
        <f>LOOKUP(A674,Seznamy!$A$3:$A$38,Seznamy!$C$3:$C$38)</f>
        <v>Nižbor</v>
      </c>
      <c r="D674" s="90">
        <f>LOOKUP(A674,Seznamy!$A$3:$A$38,Seznamy!$F$3:$F$38)</f>
        <v>10303</v>
      </c>
      <c r="E674" s="90">
        <f>LOOKUP(A674,Seznamy!$A$3:$A$38,Seznamy!$G$3:$G$38)</f>
        <v>130790</v>
      </c>
      <c r="F674" s="91">
        <f>LOOKUP(A674,Seznamy!$A$3:$A$38,Seznamy!$J$3:$J$38)</f>
        <v>60</v>
      </c>
      <c r="G674" s="91">
        <v>22</v>
      </c>
      <c r="H674" s="89" t="str">
        <f>LOOKUP(G674,Komplexní!$A$40:$A$82,Komplexní!$B$40:$B$82)</f>
        <v>Lesní společnost Ledeč nad Sázavou, a.s.</v>
      </c>
      <c r="I674" s="92">
        <f t="array" ref="I674">SUM(IF((Komplexní!$A$3:$A$38=A674)*(Komplexní!$D$1:$AJ$1=G674),Komplexní!$D$3:$AJ$38))</f>
        <v>0</v>
      </c>
      <c r="J674" s="116" t="str">
        <f>IF(I674=0,"",I674)</f>
        <v/>
      </c>
      <c r="K674" s="93" t="str">
        <f>IF(I674=MIN($J$653:$J$702),1,"")</f>
        <v/>
      </c>
    </row>
    <row r="675" spans="1:11" hidden="1">
      <c r="A675" s="87">
        <v>14</v>
      </c>
      <c r="B675" s="88">
        <f>LOOKUP(A675,Seznamy!$A$3:$A$38,Seznamy!$B$3:$B$38)</f>
        <v>181010</v>
      </c>
      <c r="C675" s="89" t="str">
        <f>LOOKUP(A675,Seznamy!$A$3:$A$38,Seznamy!$C$3:$C$38)</f>
        <v>Nižbor</v>
      </c>
      <c r="D675" s="90">
        <f>LOOKUP(A675,Seznamy!$A$3:$A$38,Seznamy!$F$3:$F$38)</f>
        <v>10303</v>
      </c>
      <c r="E675" s="90">
        <f>LOOKUP(A675,Seznamy!$A$3:$A$38,Seznamy!$G$3:$G$38)</f>
        <v>130790</v>
      </c>
      <c r="F675" s="91">
        <f>LOOKUP(A675,Seznamy!$A$3:$A$38,Seznamy!$J$3:$J$38)</f>
        <v>60</v>
      </c>
      <c r="G675" s="91">
        <v>23</v>
      </c>
      <c r="H675" s="89" t="str">
        <f>LOOKUP(G675,Komplexní!$A$40:$A$82,Komplexní!$B$40:$B$82)</f>
        <v>Pradědský lesní závod, a.s.</v>
      </c>
      <c r="I675" s="92">
        <f t="array" ref="I675">SUM(IF((Komplexní!$A$3:$A$38=A675)*(Komplexní!$D$1:$AJ$1=G675),Komplexní!$D$3:$AJ$38))</f>
        <v>0</v>
      </c>
      <c r="J675" s="116" t="str">
        <f>IF(I675=0,"",I675)</f>
        <v/>
      </c>
      <c r="K675" s="93" t="str">
        <f>IF(I675=MIN($J$653:$J$702),1,"")</f>
        <v/>
      </c>
    </row>
    <row r="676" spans="1:11" hidden="1">
      <c r="A676" s="87">
        <v>14</v>
      </c>
      <c r="B676" s="88">
        <f>LOOKUP(A676,Seznamy!$A$3:$A$38,Seznamy!$B$3:$B$38)</f>
        <v>181010</v>
      </c>
      <c r="C676" s="89" t="str">
        <f>LOOKUP(A676,Seznamy!$A$3:$A$38,Seznamy!$C$3:$C$38)</f>
        <v>Nižbor</v>
      </c>
      <c r="D676" s="90">
        <f>LOOKUP(A676,Seznamy!$A$3:$A$38,Seznamy!$F$3:$F$38)</f>
        <v>10303</v>
      </c>
      <c r="E676" s="90">
        <f>LOOKUP(A676,Seznamy!$A$3:$A$38,Seznamy!$G$3:$G$38)</f>
        <v>130790</v>
      </c>
      <c r="F676" s="91">
        <f>LOOKUP(A676,Seznamy!$A$3:$A$38,Seznamy!$J$3:$J$38)</f>
        <v>60</v>
      </c>
      <c r="G676" s="91">
        <v>25</v>
      </c>
      <c r="H676" s="89" t="str">
        <f>LOOKUP(G676,Komplexní!$A$40:$A$82,Komplexní!$B$40:$B$82)</f>
        <v>KATR a.s.</v>
      </c>
      <c r="I676" s="92">
        <f t="array" ref="I676">SUM(IF((Komplexní!$A$3:$A$38=A676)*(Komplexní!$D$1:$AJ$1=G676),Komplexní!$D$3:$AJ$38))</f>
        <v>0</v>
      </c>
      <c r="J676" s="116" t="str">
        <f>IF(I676=0,"",I676)</f>
        <v/>
      </c>
      <c r="K676" s="93" t="str">
        <f>IF(I676=MIN($J$653:$J$702),1,"")</f>
        <v/>
      </c>
    </row>
    <row r="677" spans="1:11" hidden="1">
      <c r="A677" s="87">
        <v>14</v>
      </c>
      <c r="B677" s="88">
        <f>LOOKUP(A677,Seznamy!$A$3:$A$38,Seznamy!$B$3:$B$38)</f>
        <v>181010</v>
      </c>
      <c r="C677" s="89" t="str">
        <f>LOOKUP(A677,Seznamy!$A$3:$A$38,Seznamy!$C$3:$C$38)</f>
        <v>Nižbor</v>
      </c>
      <c r="D677" s="90">
        <f>LOOKUP(A677,Seznamy!$A$3:$A$38,Seznamy!$F$3:$F$38)</f>
        <v>10303</v>
      </c>
      <c r="E677" s="90">
        <f>LOOKUP(A677,Seznamy!$A$3:$A$38,Seznamy!$G$3:$G$38)</f>
        <v>130790</v>
      </c>
      <c r="F677" s="91">
        <f>LOOKUP(A677,Seznamy!$A$3:$A$38,Seznamy!$J$3:$J$38)</f>
        <v>60</v>
      </c>
      <c r="G677" s="91">
        <v>26</v>
      </c>
      <c r="H677" s="89" t="str">
        <f>LOOKUP(G677,Komplexní!$A$40:$A$82,Komplexní!$B$40:$B$82)</f>
        <v>DEBLICE - lesy s.r.o.</v>
      </c>
      <c r="I677" s="92">
        <f t="array" ref="I677">SUM(IF((Komplexní!$A$3:$A$38=A677)*(Komplexní!$D$1:$AJ$1=G677),Komplexní!$D$3:$AJ$38))</f>
        <v>0</v>
      </c>
      <c r="J677" s="116" t="str">
        <f>IF(I677=0,"",I677)</f>
        <v/>
      </c>
      <c r="K677" s="93" t="str">
        <f>IF(I677=MIN($J$653:$J$702),1,"")</f>
        <v/>
      </c>
    </row>
    <row r="678" spans="1:11" hidden="1">
      <c r="A678" s="87">
        <v>14</v>
      </c>
      <c r="B678" s="88">
        <f>LOOKUP(A678,Seznamy!$A$3:$A$38,Seznamy!$B$3:$B$38)</f>
        <v>181010</v>
      </c>
      <c r="C678" s="89" t="str">
        <f>LOOKUP(A678,Seznamy!$A$3:$A$38,Seznamy!$C$3:$C$38)</f>
        <v>Nižbor</v>
      </c>
      <c r="D678" s="90">
        <f>LOOKUP(A678,Seznamy!$A$3:$A$38,Seznamy!$F$3:$F$38)</f>
        <v>10303</v>
      </c>
      <c r="E678" s="90">
        <f>LOOKUP(A678,Seznamy!$A$3:$A$38,Seznamy!$G$3:$G$38)</f>
        <v>130790</v>
      </c>
      <c r="F678" s="91">
        <f>LOOKUP(A678,Seznamy!$A$3:$A$38,Seznamy!$J$3:$J$38)</f>
        <v>60</v>
      </c>
      <c r="G678" s="91">
        <v>27</v>
      </c>
      <c r="H678" s="89">
        <f>LOOKUP(G678,Komplexní!$A$40:$A$82,Komplexní!$B$40:$B$82)</f>
        <v>0</v>
      </c>
      <c r="I678" s="92">
        <f t="array" ref="I678">SUM(IF((Komplexní!$A$3:$A$38=A678)*(Komplexní!$D$1:$AJ$1=G678),Komplexní!$D$3:$AJ$38))</f>
        <v>0</v>
      </c>
      <c r="J678" s="116" t="str">
        <f>IF(I678=0,"",I678)</f>
        <v/>
      </c>
      <c r="K678" s="93" t="str">
        <f>IF(I678=MIN($J$653:$J$702),1,"")</f>
        <v/>
      </c>
    </row>
    <row r="679" spans="1:11" hidden="1">
      <c r="A679" s="87">
        <v>14</v>
      </c>
      <c r="B679" s="88">
        <f>LOOKUP(A679,Seznamy!$A$3:$A$38,Seznamy!$B$3:$B$38)</f>
        <v>181010</v>
      </c>
      <c r="C679" s="89" t="str">
        <f>LOOKUP(A679,Seznamy!$A$3:$A$38,Seznamy!$C$3:$C$38)</f>
        <v>Nižbor</v>
      </c>
      <c r="D679" s="90">
        <f>LOOKUP(A679,Seznamy!$A$3:$A$38,Seznamy!$F$3:$F$38)</f>
        <v>10303</v>
      </c>
      <c r="E679" s="90">
        <f>LOOKUP(A679,Seznamy!$A$3:$A$38,Seznamy!$G$3:$G$38)</f>
        <v>130790</v>
      </c>
      <c r="F679" s="91">
        <f>LOOKUP(A679,Seznamy!$A$3:$A$38,Seznamy!$J$3:$J$38)</f>
        <v>60</v>
      </c>
      <c r="G679" s="91">
        <v>28</v>
      </c>
      <c r="H679" s="89">
        <f>LOOKUP(G679,Komplexní!$A$40:$A$82,Komplexní!$B$40:$B$82)</f>
        <v>0</v>
      </c>
      <c r="I679" s="92">
        <f t="array" ref="I679">SUM(IF((Komplexní!$A$3:$A$38=A679)*(Komplexní!$D$1:$AJ$1=G679),Komplexní!$D$3:$AJ$38))</f>
        <v>0</v>
      </c>
      <c r="J679" s="116" t="str">
        <f>IF(I679=0,"",I679)</f>
        <v/>
      </c>
      <c r="K679" s="93" t="str">
        <f>IF(I679=MIN($J$653:$J$702),1,"")</f>
        <v/>
      </c>
    </row>
    <row r="680" spans="1:11" hidden="1">
      <c r="A680" s="87">
        <v>14</v>
      </c>
      <c r="B680" s="88">
        <f>LOOKUP(A680,Seznamy!$A$3:$A$38,Seznamy!$B$3:$B$38)</f>
        <v>181010</v>
      </c>
      <c r="C680" s="89" t="str">
        <f>LOOKUP(A680,Seznamy!$A$3:$A$38,Seznamy!$C$3:$C$38)</f>
        <v>Nižbor</v>
      </c>
      <c r="D680" s="90">
        <f>LOOKUP(A680,Seznamy!$A$3:$A$38,Seznamy!$F$3:$F$38)</f>
        <v>10303</v>
      </c>
      <c r="E680" s="90">
        <f>LOOKUP(A680,Seznamy!$A$3:$A$38,Seznamy!$G$3:$G$38)</f>
        <v>130790</v>
      </c>
      <c r="F680" s="91">
        <f>LOOKUP(A680,Seznamy!$A$3:$A$38,Seznamy!$J$3:$J$38)</f>
        <v>60</v>
      </c>
      <c r="G680" s="91">
        <v>29</v>
      </c>
      <c r="H680" s="89">
        <f>LOOKUP(G680,Komplexní!$A$40:$A$82,Komplexní!$B$40:$B$82)</f>
        <v>0</v>
      </c>
      <c r="I680" s="92">
        <f t="array" ref="I680">SUM(IF((Komplexní!$A$3:$A$38=A680)*(Komplexní!$D$1:$AJ$1=G680),Komplexní!$D$3:$AJ$38))</f>
        <v>0</v>
      </c>
      <c r="J680" s="116" t="str">
        <f>IF(I680=0,"",I680)</f>
        <v/>
      </c>
      <c r="K680" s="93" t="str">
        <f>IF(I680=MIN($J$653:$J$702),1,"")</f>
        <v/>
      </c>
    </row>
    <row r="681" spans="1:11" hidden="1">
      <c r="A681" s="87">
        <v>14</v>
      </c>
      <c r="B681" s="88">
        <f>LOOKUP(A681,Seznamy!$A$3:$A$38,Seznamy!$B$3:$B$38)</f>
        <v>181010</v>
      </c>
      <c r="C681" s="89" t="str">
        <f>LOOKUP(A681,Seznamy!$A$3:$A$38,Seznamy!$C$3:$C$38)</f>
        <v>Nižbor</v>
      </c>
      <c r="D681" s="90">
        <f>LOOKUP(A681,Seznamy!$A$3:$A$38,Seznamy!$F$3:$F$38)</f>
        <v>10303</v>
      </c>
      <c r="E681" s="90">
        <f>LOOKUP(A681,Seznamy!$A$3:$A$38,Seznamy!$G$3:$G$38)</f>
        <v>130790</v>
      </c>
      <c r="F681" s="91">
        <f>LOOKUP(A681,Seznamy!$A$3:$A$38,Seznamy!$J$3:$J$38)</f>
        <v>60</v>
      </c>
      <c r="G681" s="91">
        <v>30</v>
      </c>
      <c r="H681" s="89">
        <f>LOOKUP(G681,Komplexní!$A$40:$A$82,Komplexní!$B$40:$B$82)</f>
        <v>0</v>
      </c>
      <c r="I681" s="92">
        <f t="array" ref="I681">SUM(IF((Komplexní!$A$3:$A$38=A681)*(Komplexní!$D$1:$AJ$1=G681),Komplexní!$D$3:$AJ$38))</f>
        <v>0</v>
      </c>
      <c r="J681" s="116" t="str">
        <f>IF(I681=0,"",I681)</f>
        <v/>
      </c>
      <c r="K681" s="93" t="str">
        <f>IF(I681=MIN($J$653:$J$702),1,"")</f>
        <v/>
      </c>
    </row>
    <row r="682" spans="1:11" hidden="1">
      <c r="A682" s="87">
        <v>14</v>
      </c>
      <c r="B682" s="88">
        <f>LOOKUP(A682,Seznamy!$A$3:$A$38,Seznamy!$B$3:$B$38)</f>
        <v>181010</v>
      </c>
      <c r="C682" s="89" t="str">
        <f>LOOKUP(A682,Seznamy!$A$3:$A$38,Seznamy!$C$3:$C$38)</f>
        <v>Nižbor</v>
      </c>
      <c r="D682" s="90">
        <f>LOOKUP(A682,Seznamy!$A$3:$A$38,Seznamy!$F$3:$F$38)</f>
        <v>10303</v>
      </c>
      <c r="E682" s="90">
        <f>LOOKUP(A682,Seznamy!$A$3:$A$38,Seznamy!$G$3:$G$38)</f>
        <v>130790</v>
      </c>
      <c r="F682" s="91">
        <f>LOOKUP(A682,Seznamy!$A$3:$A$38,Seznamy!$J$3:$J$38)</f>
        <v>60</v>
      </c>
      <c r="G682" s="91">
        <v>31</v>
      </c>
      <c r="H682" s="89">
        <f>LOOKUP(G682,Komplexní!$A$40:$A$82,Komplexní!$B$40:$B$82)</f>
        <v>0</v>
      </c>
      <c r="I682" s="92">
        <f t="array" ref="I682">SUM(IF((Komplexní!$A$3:$A$38=A682)*(Komplexní!$D$1:$AJ$1=G682),Komplexní!$D$3:$AJ$38))</f>
        <v>0</v>
      </c>
      <c r="J682" s="116" t="str">
        <f>IF(I682=0,"",I682)</f>
        <v/>
      </c>
      <c r="K682" s="93" t="str">
        <f>IF(I682=MIN($J$653:$J$702),1,"")</f>
        <v/>
      </c>
    </row>
    <row r="683" spans="1:11" hidden="1">
      <c r="A683" s="87">
        <v>14</v>
      </c>
      <c r="B683" s="88">
        <f>LOOKUP(A683,Seznamy!$A$3:$A$38,Seznamy!$B$3:$B$38)</f>
        <v>181010</v>
      </c>
      <c r="C683" s="89" t="str">
        <f>LOOKUP(A683,Seznamy!$A$3:$A$38,Seznamy!$C$3:$C$38)</f>
        <v>Nižbor</v>
      </c>
      <c r="D683" s="90">
        <f>LOOKUP(A683,Seznamy!$A$3:$A$38,Seznamy!$F$3:$F$38)</f>
        <v>10303</v>
      </c>
      <c r="E683" s="90">
        <f>LOOKUP(A683,Seznamy!$A$3:$A$38,Seznamy!$G$3:$G$38)</f>
        <v>130790</v>
      </c>
      <c r="F683" s="91">
        <f>LOOKUP(A683,Seznamy!$A$3:$A$38,Seznamy!$J$3:$J$38)</f>
        <v>60</v>
      </c>
      <c r="G683" s="91">
        <v>32</v>
      </c>
      <c r="H683" s="89">
        <f>LOOKUP(G683,Komplexní!$A$40:$A$82,Komplexní!$B$40:$B$82)</f>
        <v>0</v>
      </c>
      <c r="I683" s="92">
        <f t="array" ref="I683">SUM(IF((Komplexní!$A$3:$A$38=A683)*(Komplexní!$D$1:$AJ$1=G683),Komplexní!$D$3:$AJ$38))</f>
        <v>0</v>
      </c>
      <c r="J683" s="116" t="str">
        <f>IF(I683=0,"",I683)</f>
        <v/>
      </c>
      <c r="K683" s="93" t="str">
        <f>IF(I683=MIN($J$653:$J$702),1,"")</f>
        <v/>
      </c>
    </row>
    <row r="684" spans="1:11" hidden="1">
      <c r="A684" s="87">
        <v>14</v>
      </c>
      <c r="B684" s="88">
        <f>LOOKUP(A684,Seznamy!$A$3:$A$38,Seznamy!$B$3:$B$38)</f>
        <v>181010</v>
      </c>
      <c r="C684" s="89" t="str">
        <f>LOOKUP(A684,Seznamy!$A$3:$A$38,Seznamy!$C$3:$C$38)</f>
        <v>Nižbor</v>
      </c>
      <c r="D684" s="90">
        <f>LOOKUP(A684,Seznamy!$A$3:$A$38,Seznamy!$F$3:$F$38)</f>
        <v>10303</v>
      </c>
      <c r="E684" s="90">
        <f>LOOKUP(A684,Seznamy!$A$3:$A$38,Seznamy!$G$3:$G$38)</f>
        <v>130790</v>
      </c>
      <c r="F684" s="91">
        <f>LOOKUP(A684,Seznamy!$A$3:$A$38,Seznamy!$J$3:$J$38)</f>
        <v>60</v>
      </c>
      <c r="G684" s="91">
        <v>33</v>
      </c>
      <c r="H684" s="89">
        <f>LOOKUP(G684,Komplexní!$A$40:$A$82,Komplexní!$B$40:$B$82)</f>
        <v>0</v>
      </c>
      <c r="I684" s="92">
        <f t="array" ref="I684">SUM(IF((Komplexní!$A$3:$A$38=A684)*(Komplexní!$D$1:$AJ$1=G684),Komplexní!$D$3:$AJ$38))</f>
        <v>0</v>
      </c>
      <c r="J684" s="116" t="str">
        <f>IF(I684=0,"",I684)</f>
        <v/>
      </c>
      <c r="K684" s="93" t="str">
        <f>IF(I684=MIN($J$653:$J$702),1,"")</f>
        <v/>
      </c>
    </row>
    <row r="685" spans="1:11" hidden="1">
      <c r="A685" s="87">
        <v>14</v>
      </c>
      <c r="B685" s="88">
        <f>LOOKUP(A685,Seznamy!$A$3:$A$38,Seznamy!$B$3:$B$38)</f>
        <v>181010</v>
      </c>
      <c r="C685" s="89" t="str">
        <f>LOOKUP(A685,Seznamy!$A$3:$A$38,Seznamy!$C$3:$C$38)</f>
        <v>Nižbor</v>
      </c>
      <c r="D685" s="90">
        <f>LOOKUP(A685,Seznamy!$A$3:$A$38,Seznamy!$F$3:$F$38)</f>
        <v>10303</v>
      </c>
      <c r="E685" s="90">
        <f>LOOKUP(A685,Seznamy!$A$3:$A$38,Seznamy!$G$3:$G$38)</f>
        <v>130790</v>
      </c>
      <c r="F685" s="91">
        <f>LOOKUP(A685,Seznamy!$A$3:$A$38,Seznamy!$J$3:$J$38)</f>
        <v>60</v>
      </c>
      <c r="G685" s="91">
        <v>34</v>
      </c>
      <c r="H685" s="89">
        <f>LOOKUP(G685,Komplexní!$A$40:$A$82,Komplexní!$B$40:$B$82)</f>
        <v>0</v>
      </c>
      <c r="I685" s="92">
        <f t="array" ref="I685">SUM(IF((Komplexní!$A$3:$A$38=A685)*(Komplexní!$D$1:$AJ$1=G685),Komplexní!$D$3:$AJ$38))</f>
        <v>0</v>
      </c>
      <c r="J685" s="116" t="str">
        <f>IF(I685=0,"",I685)</f>
        <v/>
      </c>
      <c r="K685" s="93" t="str">
        <f>IF(I685=MIN($J$653:$J$702),1,"")</f>
        <v/>
      </c>
    </row>
    <row r="686" spans="1:11" hidden="1">
      <c r="A686" s="87">
        <v>14</v>
      </c>
      <c r="B686" s="88">
        <f>LOOKUP(A686,Seznamy!$A$3:$A$38,Seznamy!$B$3:$B$38)</f>
        <v>181010</v>
      </c>
      <c r="C686" s="89" t="str">
        <f>LOOKUP(A686,Seznamy!$A$3:$A$38,Seznamy!$C$3:$C$38)</f>
        <v>Nižbor</v>
      </c>
      <c r="D686" s="90">
        <f>LOOKUP(A686,Seznamy!$A$3:$A$38,Seznamy!$F$3:$F$38)</f>
        <v>10303</v>
      </c>
      <c r="E686" s="90">
        <f>LOOKUP(A686,Seznamy!$A$3:$A$38,Seznamy!$G$3:$G$38)</f>
        <v>130790</v>
      </c>
      <c r="F686" s="91">
        <f>LOOKUP(A686,Seznamy!$A$3:$A$38,Seznamy!$J$3:$J$38)</f>
        <v>60</v>
      </c>
      <c r="G686" s="91">
        <v>35</v>
      </c>
      <c r="H686" s="89">
        <f>LOOKUP(G686,Komplexní!$A$40:$A$82,Komplexní!$B$40:$B$82)</f>
        <v>0</v>
      </c>
      <c r="I686" s="92">
        <f t="array" ref="I686">SUM(IF((Komplexní!$A$3:$A$38=A686)*(Komplexní!$D$1:$AJ$1=G686),Komplexní!$D$3:$AJ$38))</f>
        <v>0</v>
      </c>
      <c r="J686" s="116" t="str">
        <f>IF(I686=0,"",I686)</f>
        <v/>
      </c>
      <c r="K686" s="93" t="str">
        <f>IF(I686=MIN($J$653:$J$702),1,"")</f>
        <v/>
      </c>
    </row>
    <row r="687" spans="1:11" hidden="1">
      <c r="A687" s="87">
        <v>14</v>
      </c>
      <c r="B687" s="88">
        <f>LOOKUP(A687,Seznamy!$A$3:$A$38,Seznamy!$B$3:$B$38)</f>
        <v>181010</v>
      </c>
      <c r="C687" s="89" t="str">
        <f>LOOKUP(A687,Seznamy!$A$3:$A$38,Seznamy!$C$3:$C$38)</f>
        <v>Nižbor</v>
      </c>
      <c r="D687" s="90">
        <f>LOOKUP(A687,Seznamy!$A$3:$A$38,Seznamy!$F$3:$F$38)</f>
        <v>10303</v>
      </c>
      <c r="E687" s="90">
        <f>LOOKUP(A687,Seznamy!$A$3:$A$38,Seznamy!$G$3:$G$38)</f>
        <v>130790</v>
      </c>
      <c r="F687" s="91">
        <f>LOOKUP(A687,Seznamy!$A$3:$A$38,Seznamy!$J$3:$J$38)</f>
        <v>60</v>
      </c>
      <c r="G687" s="91">
        <v>36</v>
      </c>
      <c r="H687" s="89">
        <f>LOOKUP(G687,Komplexní!$A$40:$A$82,Komplexní!$B$40:$B$82)</f>
        <v>0</v>
      </c>
      <c r="I687" s="92">
        <f t="array" ref="I687">SUM(IF((Komplexní!$A$3:$A$38=A687)*(Komplexní!$D$1:$AJ$1=G687),Komplexní!$D$3:$AJ$38))</f>
        <v>0</v>
      </c>
      <c r="J687" s="116" t="str">
        <f>IF(I687=0,"",I687)</f>
        <v/>
      </c>
      <c r="K687" s="93" t="str">
        <f>IF(I687=MIN($J$653:$J$702),1,"")</f>
        <v/>
      </c>
    </row>
    <row r="688" spans="1:11" hidden="1">
      <c r="A688" s="87">
        <v>14</v>
      </c>
      <c r="B688" s="88">
        <f>LOOKUP(A688,Seznamy!$A$3:$A$38,Seznamy!$B$3:$B$38)</f>
        <v>181010</v>
      </c>
      <c r="C688" s="89" t="str">
        <f>LOOKUP(A688,Seznamy!$A$3:$A$38,Seznamy!$C$3:$C$38)</f>
        <v>Nižbor</v>
      </c>
      <c r="D688" s="90">
        <f>LOOKUP(A688,Seznamy!$A$3:$A$38,Seznamy!$F$3:$F$38)</f>
        <v>10303</v>
      </c>
      <c r="E688" s="90">
        <f>LOOKUP(A688,Seznamy!$A$3:$A$38,Seznamy!$G$3:$G$38)</f>
        <v>130790</v>
      </c>
      <c r="F688" s="91">
        <f>LOOKUP(A688,Seznamy!$A$3:$A$38,Seznamy!$J$3:$J$38)</f>
        <v>60</v>
      </c>
      <c r="G688" s="91">
        <v>37</v>
      </c>
      <c r="H688" s="89">
        <f>LOOKUP(G688,Komplexní!$A$40:$A$82,Komplexní!$B$40:$B$82)</f>
        <v>0</v>
      </c>
      <c r="I688" s="92">
        <f t="array" ref="I688">SUM(IF((Komplexní!$A$3:$A$38=A688)*(Komplexní!$D$1:$AJ$1=G688),Komplexní!$D$3:$AJ$38))</f>
        <v>0</v>
      </c>
      <c r="J688" s="116" t="str">
        <f>IF(I688=0,"",I688)</f>
        <v/>
      </c>
      <c r="K688" s="93" t="str">
        <f>IF(I688=MIN($J$653:$J$702),1,"")</f>
        <v/>
      </c>
    </row>
    <row r="689" spans="1:11" hidden="1">
      <c r="A689" s="87">
        <v>14</v>
      </c>
      <c r="B689" s="88">
        <f>LOOKUP(A689,Seznamy!$A$3:$A$38,Seznamy!$B$3:$B$38)</f>
        <v>181010</v>
      </c>
      <c r="C689" s="89" t="str">
        <f>LOOKUP(A689,Seznamy!$A$3:$A$38,Seznamy!$C$3:$C$38)</f>
        <v>Nižbor</v>
      </c>
      <c r="D689" s="90">
        <f>LOOKUP(A689,Seznamy!$A$3:$A$38,Seznamy!$F$3:$F$38)</f>
        <v>10303</v>
      </c>
      <c r="E689" s="90">
        <f>LOOKUP(A689,Seznamy!$A$3:$A$38,Seznamy!$G$3:$G$38)</f>
        <v>130790</v>
      </c>
      <c r="F689" s="91">
        <f>LOOKUP(A689,Seznamy!$A$3:$A$38,Seznamy!$J$3:$J$38)</f>
        <v>60</v>
      </c>
      <c r="G689" s="91">
        <v>38</v>
      </c>
      <c r="H689" s="89">
        <f>LOOKUP(G689,Komplexní!$A$40:$A$82,Komplexní!$B$40:$B$82)</f>
        <v>0</v>
      </c>
      <c r="I689" s="92">
        <f t="array" ref="I689">SUM(IF((Komplexní!$A$3:$A$38=A689)*(Komplexní!$D$1:$AJ$1=G689),Komplexní!$D$3:$AJ$38))</f>
        <v>0</v>
      </c>
      <c r="J689" s="116" t="str">
        <f>IF(I689=0,"",I689)</f>
        <v/>
      </c>
      <c r="K689" s="93" t="str">
        <f>IF(I689=MIN($J$653:$J$702),1,"")</f>
        <v/>
      </c>
    </row>
    <row r="690" spans="1:11" hidden="1">
      <c r="A690" s="87">
        <v>14</v>
      </c>
      <c r="B690" s="88">
        <f>LOOKUP(A690,Seznamy!$A$3:$A$38,Seznamy!$B$3:$B$38)</f>
        <v>181010</v>
      </c>
      <c r="C690" s="89" t="str">
        <f>LOOKUP(A690,Seznamy!$A$3:$A$38,Seznamy!$C$3:$C$38)</f>
        <v>Nižbor</v>
      </c>
      <c r="D690" s="90">
        <f>LOOKUP(A690,Seznamy!$A$3:$A$38,Seznamy!$F$3:$F$38)</f>
        <v>10303</v>
      </c>
      <c r="E690" s="90">
        <f>LOOKUP(A690,Seznamy!$A$3:$A$38,Seznamy!$G$3:$G$38)</f>
        <v>130790</v>
      </c>
      <c r="F690" s="91">
        <f>LOOKUP(A690,Seznamy!$A$3:$A$38,Seznamy!$J$3:$J$38)</f>
        <v>60</v>
      </c>
      <c r="G690" s="91">
        <v>39</v>
      </c>
      <c r="H690" s="89">
        <f>LOOKUP(G690,Komplexní!$A$40:$A$82,Komplexní!$B$40:$B$82)</f>
        <v>0</v>
      </c>
      <c r="I690" s="92">
        <f t="array" ref="I690">SUM(IF((Komplexní!$A$3:$A$38=A690)*(Komplexní!$D$1:$AJ$1=G690),Komplexní!$D$3:$AJ$38))</f>
        <v>0</v>
      </c>
      <c r="J690" s="116" t="str">
        <f>IF(I690=0,"",I690)</f>
        <v/>
      </c>
      <c r="K690" s="93" t="str">
        <f>IF(I690=MIN($J$653:$J$702),1,"")</f>
        <v/>
      </c>
    </row>
    <row r="691" spans="1:11" hidden="1">
      <c r="A691" s="87">
        <v>14</v>
      </c>
      <c r="B691" s="88">
        <f>LOOKUP(A691,Seznamy!$A$3:$A$38,Seznamy!$B$3:$B$38)</f>
        <v>181010</v>
      </c>
      <c r="C691" s="89" t="str">
        <f>LOOKUP(A691,Seznamy!$A$3:$A$38,Seznamy!$C$3:$C$38)</f>
        <v>Nižbor</v>
      </c>
      <c r="D691" s="90">
        <f>LOOKUP(A691,Seznamy!$A$3:$A$38,Seznamy!$F$3:$F$38)</f>
        <v>10303</v>
      </c>
      <c r="E691" s="90">
        <f>LOOKUP(A691,Seznamy!$A$3:$A$38,Seznamy!$G$3:$G$38)</f>
        <v>130790</v>
      </c>
      <c r="F691" s="91">
        <f>LOOKUP(A691,Seznamy!$A$3:$A$38,Seznamy!$J$3:$J$38)</f>
        <v>60</v>
      </c>
      <c r="G691" s="91">
        <v>40</v>
      </c>
      <c r="H691" s="89">
        <f>LOOKUP(G691,Komplexní!$A$40:$A$82,Komplexní!$B$40:$B$82)</f>
        <v>0</v>
      </c>
      <c r="I691" s="92">
        <f t="array" ref="I691">SUM(IF((Komplexní!$A$3:$A$38=A691)*(Komplexní!$D$1:$AJ$1=G691),Komplexní!$D$3:$AJ$38))</f>
        <v>0</v>
      </c>
      <c r="J691" s="116" t="str">
        <f>IF(I691=0,"",I691)</f>
        <v/>
      </c>
      <c r="K691" s="93" t="str">
        <f>IF(I691=MIN($J$653:$J$702),1,"")</f>
        <v/>
      </c>
    </row>
    <row r="692" spans="1:11" hidden="1">
      <c r="A692" s="87">
        <v>14</v>
      </c>
      <c r="B692" s="88">
        <f>LOOKUP(A692,Seznamy!$A$3:$A$38,Seznamy!$B$3:$B$38)</f>
        <v>181010</v>
      </c>
      <c r="C692" s="89" t="str">
        <f>LOOKUP(A692,Seznamy!$A$3:$A$38,Seznamy!$C$3:$C$38)</f>
        <v>Nižbor</v>
      </c>
      <c r="D692" s="90">
        <f>LOOKUP(A692,Seznamy!$A$3:$A$38,Seznamy!$F$3:$F$38)</f>
        <v>10303</v>
      </c>
      <c r="E692" s="90">
        <f>LOOKUP(A692,Seznamy!$A$3:$A$38,Seznamy!$G$3:$G$38)</f>
        <v>130790</v>
      </c>
      <c r="F692" s="91">
        <f>LOOKUP(A692,Seznamy!$A$3:$A$38,Seznamy!$J$3:$J$38)</f>
        <v>60</v>
      </c>
      <c r="G692" s="91">
        <v>41</v>
      </c>
      <c r="H692" s="89">
        <f>LOOKUP(G692,Komplexní!$A$40:$A$82,Komplexní!$B$40:$B$82)</f>
        <v>0</v>
      </c>
      <c r="I692" s="92">
        <f t="array" ref="I692">SUM(IF((Komplexní!$A$3:$A$38=A692)*(Komplexní!$D$1:$AJ$1=G692),Komplexní!$D$3:$AJ$38))</f>
        <v>0</v>
      </c>
      <c r="J692" s="116" t="str">
        <f>IF(I692=0,"",I692)</f>
        <v/>
      </c>
      <c r="K692" s="93" t="str">
        <f>IF(I692=MIN($J$653:$J$702),1,"")</f>
        <v/>
      </c>
    </row>
    <row r="693" spans="1:11" hidden="1">
      <c r="A693" s="87">
        <v>14</v>
      </c>
      <c r="B693" s="88">
        <f>LOOKUP(A693,Seznamy!$A$3:$A$38,Seznamy!$B$3:$B$38)</f>
        <v>181010</v>
      </c>
      <c r="C693" s="89" t="str">
        <f>LOOKUP(A693,Seznamy!$A$3:$A$38,Seznamy!$C$3:$C$38)</f>
        <v>Nižbor</v>
      </c>
      <c r="D693" s="90">
        <f>LOOKUP(A693,Seznamy!$A$3:$A$38,Seznamy!$F$3:$F$38)</f>
        <v>10303</v>
      </c>
      <c r="E693" s="90">
        <f>LOOKUP(A693,Seznamy!$A$3:$A$38,Seznamy!$G$3:$G$38)</f>
        <v>130790</v>
      </c>
      <c r="F693" s="91">
        <f>LOOKUP(A693,Seznamy!$A$3:$A$38,Seznamy!$J$3:$J$38)</f>
        <v>60</v>
      </c>
      <c r="G693" s="91">
        <v>42</v>
      </c>
      <c r="H693" s="89">
        <f>LOOKUP(G693,Komplexní!$A$40:$A$82,Komplexní!$B$40:$B$82)</f>
        <v>0</v>
      </c>
      <c r="I693" s="92">
        <f t="array" ref="I693">SUM(IF((Komplexní!$A$3:$A$38=A693)*(Komplexní!$D$1:$AJ$1=G693),Komplexní!$D$3:$AJ$38))</f>
        <v>0</v>
      </c>
      <c r="J693" s="116" t="str">
        <f>IF(I693=0,"",I693)</f>
        <v/>
      </c>
      <c r="K693" s="93" t="str">
        <f>IF(I693=MIN($J$653:$J$702),1,"")</f>
        <v/>
      </c>
    </row>
    <row r="694" spans="1:11" hidden="1">
      <c r="A694" s="87">
        <v>14</v>
      </c>
      <c r="B694" s="88">
        <f>LOOKUP(A694,Seznamy!$A$3:$A$38,Seznamy!$B$3:$B$38)</f>
        <v>181010</v>
      </c>
      <c r="C694" s="89" t="str">
        <f>LOOKUP(A694,Seznamy!$A$3:$A$38,Seznamy!$C$3:$C$38)</f>
        <v>Nižbor</v>
      </c>
      <c r="D694" s="90">
        <f>LOOKUP(A694,Seznamy!$A$3:$A$38,Seznamy!$F$3:$F$38)</f>
        <v>10303</v>
      </c>
      <c r="E694" s="90">
        <f>LOOKUP(A694,Seznamy!$A$3:$A$38,Seznamy!$G$3:$G$38)</f>
        <v>130790</v>
      </c>
      <c r="F694" s="91">
        <f>LOOKUP(A694,Seznamy!$A$3:$A$38,Seznamy!$J$3:$J$38)</f>
        <v>60</v>
      </c>
      <c r="G694" s="91">
        <v>43</v>
      </c>
      <c r="H694" s="89">
        <f>LOOKUP(G694,Komplexní!$A$40:$A$82,Komplexní!$B$40:$B$82)</f>
        <v>0</v>
      </c>
      <c r="I694" s="92">
        <f t="array" ref="I694">SUM(IF((Komplexní!$A$3:$A$38=A694)*(Komplexní!$D$1:$AJ$1=G694),Komplexní!$D$3:$AJ$38))</f>
        <v>0</v>
      </c>
      <c r="J694" s="116" t="str">
        <f>IF(I694=0,"",I694)</f>
        <v/>
      </c>
      <c r="K694" s="93" t="str">
        <f>IF(I694=MIN($J$653:$J$702),1,"")</f>
        <v/>
      </c>
    </row>
    <row r="695" spans="1:11" hidden="1">
      <c r="A695" s="87">
        <v>14</v>
      </c>
      <c r="B695" s="88">
        <f>LOOKUP(A695,Seznamy!$A$3:$A$38,Seznamy!$B$3:$B$38)</f>
        <v>181010</v>
      </c>
      <c r="C695" s="89" t="str">
        <f>LOOKUP(A695,Seznamy!$A$3:$A$38,Seznamy!$C$3:$C$38)</f>
        <v>Nižbor</v>
      </c>
      <c r="D695" s="90">
        <f>LOOKUP(A695,Seznamy!$A$3:$A$38,Seznamy!$F$3:$F$38)</f>
        <v>10303</v>
      </c>
      <c r="E695" s="90">
        <f>LOOKUP(A695,Seznamy!$A$3:$A$38,Seznamy!$G$3:$G$38)</f>
        <v>130790</v>
      </c>
      <c r="F695" s="91">
        <f>LOOKUP(A695,Seznamy!$A$3:$A$38,Seznamy!$J$3:$J$38)</f>
        <v>60</v>
      </c>
      <c r="G695" s="91">
        <v>44</v>
      </c>
      <c r="H695" s="89">
        <f>LOOKUP(G695,Komplexní!$A$40:$A$82,Komplexní!$B$40:$B$82)</f>
        <v>0</v>
      </c>
      <c r="I695" s="92">
        <f t="array" ref="I695">SUM(IF((Komplexní!$A$3:$A$38=A695)*(Komplexní!$D$1:$AJ$1=G695),Komplexní!$D$3:$AJ$38))</f>
        <v>0</v>
      </c>
      <c r="J695" s="116" t="str">
        <f>IF(I695=0,"",I695)</f>
        <v/>
      </c>
      <c r="K695" s="93" t="str">
        <f>IF(I695=MIN($J$653:$J$702),1,"")</f>
        <v/>
      </c>
    </row>
    <row r="696" spans="1:11" hidden="1">
      <c r="A696" s="87">
        <v>14</v>
      </c>
      <c r="B696" s="88">
        <f>LOOKUP(A696,Seznamy!$A$3:$A$38,Seznamy!$B$3:$B$38)</f>
        <v>181010</v>
      </c>
      <c r="C696" s="89" t="str">
        <f>LOOKUP(A696,Seznamy!$A$3:$A$38,Seznamy!$C$3:$C$38)</f>
        <v>Nižbor</v>
      </c>
      <c r="D696" s="90">
        <f>LOOKUP(A696,Seznamy!$A$3:$A$38,Seznamy!$F$3:$F$38)</f>
        <v>10303</v>
      </c>
      <c r="E696" s="90">
        <f>LOOKUP(A696,Seznamy!$A$3:$A$38,Seznamy!$G$3:$G$38)</f>
        <v>130790</v>
      </c>
      <c r="F696" s="91">
        <f>LOOKUP(A696,Seznamy!$A$3:$A$38,Seznamy!$J$3:$J$38)</f>
        <v>60</v>
      </c>
      <c r="G696" s="91">
        <v>45</v>
      </c>
      <c r="H696" s="89">
        <f>LOOKUP(G696,Komplexní!$A$40:$A$82,Komplexní!$B$40:$B$82)</f>
        <v>0</v>
      </c>
      <c r="I696" s="92">
        <f t="array" ref="I696">SUM(IF((Komplexní!$A$3:$A$38=A696)*(Komplexní!$D$1:$AJ$1=G696),Komplexní!$D$3:$AJ$38))</f>
        <v>0</v>
      </c>
      <c r="J696" s="116" t="str">
        <f>IF(I696=0,"",I696)</f>
        <v/>
      </c>
      <c r="K696" s="93" t="str">
        <f>IF(I696=MIN($J$653:$J$702),1,"")</f>
        <v/>
      </c>
    </row>
    <row r="697" spans="1:11" hidden="1">
      <c r="A697" s="87">
        <v>14</v>
      </c>
      <c r="B697" s="88">
        <f>LOOKUP(A697,Seznamy!$A$3:$A$38,Seznamy!$B$3:$B$38)</f>
        <v>181010</v>
      </c>
      <c r="C697" s="89" t="str">
        <f>LOOKUP(A697,Seznamy!$A$3:$A$38,Seznamy!$C$3:$C$38)</f>
        <v>Nižbor</v>
      </c>
      <c r="D697" s="90">
        <f>LOOKUP(A697,Seznamy!$A$3:$A$38,Seznamy!$F$3:$F$38)</f>
        <v>10303</v>
      </c>
      <c r="E697" s="90">
        <f>LOOKUP(A697,Seznamy!$A$3:$A$38,Seznamy!$G$3:$G$38)</f>
        <v>130790</v>
      </c>
      <c r="F697" s="91">
        <f>LOOKUP(A697,Seznamy!$A$3:$A$38,Seznamy!$J$3:$J$38)</f>
        <v>60</v>
      </c>
      <c r="G697" s="91">
        <v>46</v>
      </c>
      <c r="H697" s="89">
        <f>LOOKUP(G697,Komplexní!$A$40:$A$82,Komplexní!$B$40:$B$82)</f>
        <v>0</v>
      </c>
      <c r="I697" s="92">
        <f t="array" ref="I697">SUM(IF((Komplexní!$A$3:$A$38=A697)*(Komplexní!$D$1:$AJ$1=G697),Komplexní!$D$3:$AJ$38))</f>
        <v>0</v>
      </c>
      <c r="J697" s="116" t="str">
        <f>IF(I697=0,"",I697)</f>
        <v/>
      </c>
      <c r="K697" s="93" t="str">
        <f>IF(I697=MIN($J$653:$J$702),1,"")</f>
        <v/>
      </c>
    </row>
    <row r="698" spans="1:11" hidden="1">
      <c r="A698" s="87">
        <v>14</v>
      </c>
      <c r="B698" s="88">
        <f>LOOKUP(A698,Seznamy!$A$3:$A$38,Seznamy!$B$3:$B$38)</f>
        <v>181010</v>
      </c>
      <c r="C698" s="89" t="str">
        <f>LOOKUP(A698,Seznamy!$A$3:$A$38,Seznamy!$C$3:$C$38)</f>
        <v>Nižbor</v>
      </c>
      <c r="D698" s="90">
        <f>LOOKUP(A698,Seznamy!$A$3:$A$38,Seznamy!$F$3:$F$38)</f>
        <v>10303</v>
      </c>
      <c r="E698" s="90">
        <f>LOOKUP(A698,Seznamy!$A$3:$A$38,Seznamy!$G$3:$G$38)</f>
        <v>130790</v>
      </c>
      <c r="F698" s="91">
        <f>LOOKUP(A698,Seznamy!$A$3:$A$38,Seznamy!$J$3:$J$38)</f>
        <v>60</v>
      </c>
      <c r="G698" s="91">
        <v>47</v>
      </c>
      <c r="H698" s="89">
        <f>LOOKUP(G698,Komplexní!$A$40:$A$82,Komplexní!$B$40:$B$82)</f>
        <v>0</v>
      </c>
      <c r="I698" s="92">
        <f t="array" ref="I698">SUM(IF((Komplexní!$A$3:$A$38=A698)*(Komplexní!$D$1:$AJ$1=G698),Komplexní!$D$3:$AJ$38))</f>
        <v>0</v>
      </c>
      <c r="J698" s="116" t="str">
        <f>IF(I698=0,"",I698)</f>
        <v/>
      </c>
      <c r="K698" s="93" t="str">
        <f>IF(I698=MIN($J$653:$J$702),1,"")</f>
        <v/>
      </c>
    </row>
    <row r="699" spans="1:11" hidden="1">
      <c r="A699" s="87">
        <v>14</v>
      </c>
      <c r="B699" s="88">
        <f>LOOKUP(A699,Seznamy!$A$3:$A$38,Seznamy!$B$3:$B$38)</f>
        <v>181010</v>
      </c>
      <c r="C699" s="89" t="str">
        <f>LOOKUP(A699,Seznamy!$A$3:$A$38,Seznamy!$C$3:$C$38)</f>
        <v>Nižbor</v>
      </c>
      <c r="D699" s="90">
        <f>LOOKUP(A699,Seznamy!$A$3:$A$38,Seznamy!$F$3:$F$38)</f>
        <v>10303</v>
      </c>
      <c r="E699" s="90">
        <f>LOOKUP(A699,Seznamy!$A$3:$A$38,Seznamy!$G$3:$G$38)</f>
        <v>130790</v>
      </c>
      <c r="F699" s="91">
        <f>LOOKUP(A699,Seznamy!$A$3:$A$38,Seznamy!$J$3:$J$38)</f>
        <v>60</v>
      </c>
      <c r="G699" s="91">
        <v>48</v>
      </c>
      <c r="H699" s="89">
        <f>LOOKUP(G699,Komplexní!$A$40:$A$82,Komplexní!$B$40:$B$82)</f>
        <v>0</v>
      </c>
      <c r="I699" s="92">
        <f t="array" ref="I699">SUM(IF((Komplexní!$A$3:$A$38=A699)*(Komplexní!$D$1:$AJ$1=G699),Komplexní!$D$3:$AJ$38))</f>
        <v>0</v>
      </c>
      <c r="J699" s="116" t="str">
        <f>IF(I699=0,"",I699)</f>
        <v/>
      </c>
      <c r="K699" s="93" t="str">
        <f>IF(I699=MIN($J$653:$J$702),1,"")</f>
        <v/>
      </c>
    </row>
    <row r="700" spans="1:11" hidden="1">
      <c r="A700" s="87">
        <v>14</v>
      </c>
      <c r="B700" s="88">
        <f>LOOKUP(A700,Seznamy!$A$3:$A$38,Seznamy!$B$3:$B$38)</f>
        <v>181010</v>
      </c>
      <c r="C700" s="89" t="str">
        <f>LOOKUP(A700,Seznamy!$A$3:$A$38,Seznamy!$C$3:$C$38)</f>
        <v>Nižbor</v>
      </c>
      <c r="D700" s="90">
        <f>LOOKUP(A700,Seznamy!$A$3:$A$38,Seznamy!$F$3:$F$38)</f>
        <v>10303</v>
      </c>
      <c r="E700" s="90">
        <f>LOOKUP(A700,Seznamy!$A$3:$A$38,Seznamy!$G$3:$G$38)</f>
        <v>130790</v>
      </c>
      <c r="F700" s="91">
        <f>LOOKUP(A700,Seznamy!$A$3:$A$38,Seznamy!$J$3:$J$38)</f>
        <v>60</v>
      </c>
      <c r="G700" s="91">
        <v>49</v>
      </c>
      <c r="H700" s="89">
        <f>LOOKUP(G700,Komplexní!$A$40:$A$82,Komplexní!$B$40:$B$82)</f>
        <v>0</v>
      </c>
      <c r="I700" s="92">
        <f t="array" ref="I700">SUM(IF((Komplexní!$A$3:$A$38=A700)*(Komplexní!$D$1:$AJ$1=G700),Komplexní!$D$3:$AJ$38))</f>
        <v>0</v>
      </c>
      <c r="J700" s="116" t="str">
        <f>IF(I700=0,"",I700)</f>
        <v/>
      </c>
      <c r="K700" s="93" t="str">
        <f>IF(I700=MIN($J$653:$J$702),1,"")</f>
        <v/>
      </c>
    </row>
    <row r="701" spans="1:11" hidden="1">
      <c r="A701" s="87">
        <v>14</v>
      </c>
      <c r="B701" s="88">
        <f>LOOKUP(A701,Seznamy!$A$3:$A$38,Seznamy!$B$3:$B$38)</f>
        <v>181010</v>
      </c>
      <c r="C701" s="89" t="str">
        <f>LOOKUP(A701,Seznamy!$A$3:$A$38,Seznamy!$C$3:$C$38)</f>
        <v>Nižbor</v>
      </c>
      <c r="D701" s="90">
        <f>LOOKUP(A701,Seznamy!$A$3:$A$38,Seznamy!$F$3:$F$38)</f>
        <v>10303</v>
      </c>
      <c r="E701" s="90">
        <f>LOOKUP(A701,Seznamy!$A$3:$A$38,Seznamy!$G$3:$G$38)</f>
        <v>130790</v>
      </c>
      <c r="F701" s="91">
        <f>LOOKUP(A701,Seznamy!$A$3:$A$38,Seznamy!$J$3:$J$38)</f>
        <v>60</v>
      </c>
      <c r="G701" s="91">
        <v>50</v>
      </c>
      <c r="H701" s="89">
        <f>LOOKUP(G701,Komplexní!$A$40:$A$82,Komplexní!$B$40:$B$82)</f>
        <v>0</v>
      </c>
      <c r="I701" s="92">
        <f t="array" ref="I701">SUM(IF((Komplexní!$A$3:$A$38=A701)*(Komplexní!$D$1:$AJ$1=G701),Komplexní!$D$3:$AJ$38))</f>
        <v>0</v>
      </c>
      <c r="J701" s="116" t="str">
        <f>IF(I701=0,"",I701)</f>
        <v/>
      </c>
      <c r="K701" s="93" t="str">
        <f>IF(I701=MIN($J$653:$J$702),1,"")</f>
        <v/>
      </c>
    </row>
    <row r="702" spans="1:11">
      <c r="A702" s="87">
        <v>14</v>
      </c>
      <c r="B702" s="88">
        <f>LOOKUP(A702,Seznamy!$A$3:$A$38,Seznamy!$B$3:$B$38)</f>
        <v>181010</v>
      </c>
      <c r="C702" s="89" t="str">
        <f>LOOKUP(A702,Seznamy!$A$3:$A$38,Seznamy!$C$3:$C$38)</f>
        <v>Nižbor</v>
      </c>
      <c r="D702" s="90">
        <f>LOOKUP(A702,Seznamy!$A$3:$A$38,Seznamy!$F$3:$F$38)</f>
        <v>10303</v>
      </c>
      <c r="E702" s="90">
        <f>LOOKUP(A702,Seznamy!$A$3:$A$38,Seznamy!$G$3:$G$38)</f>
        <v>130790</v>
      </c>
      <c r="F702" s="91">
        <f>LOOKUP(A702,Seznamy!$A$3:$A$38,Seznamy!$J$3:$J$38)</f>
        <v>60</v>
      </c>
      <c r="G702" s="91">
        <v>12</v>
      </c>
      <c r="H702" s="89" t="str">
        <f>LOOKUP(G702,Komplexní!$A$40:$A$82,Komplexní!$B$40:$B$82)</f>
        <v>Jihozápadní dřevařská a.s.</v>
      </c>
      <c r="I702" s="92">
        <f t="array" ref="I702">SUM(IF((Komplexní!$A$3:$A$38=A702)*(Komplexní!$D$1:$AJ$1=G702),Komplexní!$D$3:$AJ$38))</f>
        <v>3310917</v>
      </c>
      <c r="J702" s="116">
        <f>IF(I702=0,"",I702)</f>
        <v>3310917</v>
      </c>
      <c r="K702" s="93" t="str">
        <f>IF(I702=MIN($J$653:$J$702),1,"")</f>
        <v/>
      </c>
    </row>
    <row r="703" spans="1:11">
      <c r="A703" s="53">
        <v>15</v>
      </c>
      <c r="B703" s="54">
        <f>LOOKUP(A703,Seznamy!$A$3:$A$38,Seznamy!$B$3:$B$38)</f>
        <v>182005</v>
      </c>
      <c r="C703" s="55" t="str">
        <f>LOOKUP(A703,Seznamy!$A$3:$A$38,Seznamy!$C$3:$C$38)</f>
        <v>Žatec západ</v>
      </c>
      <c r="D703" s="56">
        <f>LOOKUP(A703,Seznamy!$A$3:$A$38,Seznamy!$F$3:$F$38)</f>
        <v>9444</v>
      </c>
      <c r="E703" s="56">
        <f>LOOKUP(A703,Seznamy!$A$3:$A$38,Seznamy!$G$3:$G$38)</f>
        <v>212240</v>
      </c>
      <c r="F703" s="57">
        <f>LOOKUP(A703,Seznamy!$A$3:$A$38,Seznamy!$J$3:$J$38)</f>
        <v>60</v>
      </c>
      <c r="G703" s="57">
        <v>19</v>
      </c>
      <c r="H703" s="55" t="str">
        <f>LOOKUP(G703,Komplexní!$A$40:$A$82,Komplexní!$B$40:$B$82)</f>
        <v>SOLITERA spol. s r.o.</v>
      </c>
      <c r="I703" s="58">
        <f t="array" ref="I703">SUM(IF((Komplexní!$A$3:$A$38=A703)*(Komplexní!$D$1:$AJ$1=G703),Komplexní!$D$3:$AJ$38))</f>
        <v>-76006920</v>
      </c>
      <c r="J703" s="115">
        <f>IF(I703=0,"",I703)</f>
        <v>-76006920</v>
      </c>
      <c r="K703" s="59">
        <f>IF(I703=MIN($J$703:$J$752),1,"")</f>
        <v>1</v>
      </c>
    </row>
    <row r="704" spans="1:11">
      <c r="A704" s="53">
        <v>15</v>
      </c>
      <c r="B704" s="54">
        <f>LOOKUP(A704,Seznamy!$A$3:$A$38,Seznamy!$B$3:$B$38)</f>
        <v>182005</v>
      </c>
      <c r="C704" s="55" t="str">
        <f>LOOKUP(A704,Seznamy!$A$3:$A$38,Seznamy!$C$3:$C$38)</f>
        <v>Žatec západ</v>
      </c>
      <c r="D704" s="56">
        <f>LOOKUP(A704,Seznamy!$A$3:$A$38,Seznamy!$F$3:$F$38)</f>
        <v>9444</v>
      </c>
      <c r="E704" s="56">
        <f>LOOKUP(A704,Seznamy!$A$3:$A$38,Seznamy!$G$3:$G$38)</f>
        <v>212240</v>
      </c>
      <c r="F704" s="57">
        <f>LOOKUP(A704,Seznamy!$A$3:$A$38,Seznamy!$J$3:$J$38)</f>
        <v>60</v>
      </c>
      <c r="G704" s="57">
        <v>24</v>
      </c>
      <c r="H704" s="55" t="str">
        <f>LOOKUP(G704,Komplexní!$A$40:$A$82,Komplexní!$B$40:$B$82)</f>
        <v>JACER - CZ a.s.</v>
      </c>
      <c r="I704" s="58">
        <f t="array" ref="I704">SUM(IF((Komplexní!$A$3:$A$38=A704)*(Komplexní!$D$1:$AJ$1=G704),Komplexní!$D$3:$AJ$38))</f>
        <v>-47216884</v>
      </c>
      <c r="J704" s="115">
        <f>IF(I704=0,"",I704)</f>
        <v>-47216884</v>
      </c>
      <c r="K704" s="59" t="str">
        <f>IF(I704=MIN($J$703:$J$752),1,"")</f>
        <v/>
      </c>
    </row>
    <row r="705" spans="1:11">
      <c r="A705" s="53">
        <v>15</v>
      </c>
      <c r="B705" s="54">
        <f>LOOKUP(A705,Seznamy!$A$3:$A$38,Seznamy!$B$3:$B$38)</f>
        <v>182005</v>
      </c>
      <c r="C705" s="55" t="str">
        <f>LOOKUP(A705,Seznamy!$A$3:$A$38,Seznamy!$C$3:$C$38)</f>
        <v>Žatec západ</v>
      </c>
      <c r="D705" s="56">
        <f>LOOKUP(A705,Seznamy!$A$3:$A$38,Seznamy!$F$3:$F$38)</f>
        <v>9444</v>
      </c>
      <c r="E705" s="56">
        <f>LOOKUP(A705,Seznamy!$A$3:$A$38,Seznamy!$G$3:$G$38)</f>
        <v>212240</v>
      </c>
      <c r="F705" s="57">
        <f>LOOKUP(A705,Seznamy!$A$3:$A$38,Seznamy!$J$3:$J$38)</f>
        <v>60</v>
      </c>
      <c r="G705" s="57">
        <v>11</v>
      </c>
      <c r="H705" s="55" t="str">
        <f>LOOKUP(G705,Komplexní!$A$40:$A$82,Komplexní!$B$40:$B$82)</f>
        <v>UNILES a.s.</v>
      </c>
      <c r="I705" s="58">
        <f t="array" ref="I705">SUM(IF((Komplexní!$A$3:$A$38=A705)*(Komplexní!$D$1:$AJ$1=G705),Komplexní!$D$3:$AJ$38))</f>
        <v>-46279650</v>
      </c>
      <c r="J705" s="115">
        <f>IF(I705=0,"",I705)</f>
        <v>-46279650</v>
      </c>
      <c r="K705" s="59" t="str">
        <f>IF(I705=MIN($J$703:$J$752),1,"")</f>
        <v/>
      </c>
    </row>
    <row r="706" spans="1:11">
      <c r="A706" s="53">
        <v>15</v>
      </c>
      <c r="B706" s="54">
        <f>LOOKUP(A706,Seznamy!$A$3:$A$38,Seznamy!$B$3:$B$38)</f>
        <v>182005</v>
      </c>
      <c r="C706" s="55" t="str">
        <f>LOOKUP(A706,Seznamy!$A$3:$A$38,Seznamy!$C$3:$C$38)</f>
        <v>Žatec západ</v>
      </c>
      <c r="D706" s="56">
        <f>LOOKUP(A706,Seznamy!$A$3:$A$38,Seznamy!$F$3:$F$38)</f>
        <v>9444</v>
      </c>
      <c r="E706" s="56">
        <f>LOOKUP(A706,Seznamy!$A$3:$A$38,Seznamy!$G$3:$G$38)</f>
        <v>212240</v>
      </c>
      <c r="F706" s="57">
        <f>LOOKUP(A706,Seznamy!$A$3:$A$38,Seznamy!$J$3:$J$38)</f>
        <v>60</v>
      </c>
      <c r="G706" s="57">
        <v>14</v>
      </c>
      <c r="H706" s="55" t="str">
        <f>LOOKUP(G706,Komplexní!$A$40:$A$82,Komplexní!$B$40:$B$82)</f>
        <v>Kloboucká lesní s.r.o.</v>
      </c>
      <c r="I706" s="58">
        <f t="array" ref="I706">SUM(IF((Komplexní!$A$3:$A$38=A706)*(Komplexní!$D$1:$AJ$1=G706),Komplexní!$D$3:$AJ$38))</f>
        <v>-34931421</v>
      </c>
      <c r="J706" s="115">
        <f>IF(I706=0,"",I706)</f>
        <v>-34931421</v>
      </c>
      <c r="K706" s="59" t="str">
        <f>IF(I706=MIN($J$703:$J$752),1,"")</f>
        <v/>
      </c>
    </row>
    <row r="707" spans="1:11" hidden="1">
      <c r="A707" s="53">
        <v>15</v>
      </c>
      <c r="B707" s="54">
        <f>LOOKUP(A707,Seznamy!$A$3:$A$38,Seznamy!$B$3:$B$38)</f>
        <v>182005</v>
      </c>
      <c r="C707" s="55" t="str">
        <f>LOOKUP(A707,Seznamy!$A$3:$A$38,Seznamy!$C$3:$C$38)</f>
        <v>Žatec západ</v>
      </c>
      <c r="D707" s="56">
        <f>LOOKUP(A707,Seznamy!$A$3:$A$38,Seznamy!$F$3:$F$38)</f>
        <v>9444</v>
      </c>
      <c r="E707" s="56">
        <f>LOOKUP(A707,Seznamy!$A$3:$A$38,Seznamy!$G$3:$G$38)</f>
        <v>212240</v>
      </c>
      <c r="F707" s="57">
        <f>LOOKUP(A707,Seznamy!$A$3:$A$38,Seznamy!$J$3:$J$38)</f>
        <v>60</v>
      </c>
      <c r="G707" s="57">
        <v>1</v>
      </c>
      <c r="H707" s="55" t="str">
        <f>LOOKUP(G707,Komplexní!$A$40:$A$82,Komplexní!$B$40:$B$82)</f>
        <v>KAISER s.r.o.</v>
      </c>
      <c r="I707" s="58">
        <f t="array" ref="I707">SUM(IF((Komplexní!$A$3:$A$38=A707)*(Komplexní!$D$1:$AJ$1=G707),Komplexní!$D$3:$AJ$38))</f>
        <v>0</v>
      </c>
      <c r="J707" s="115" t="str">
        <f>IF(I707=0,"",I707)</f>
        <v/>
      </c>
      <c r="K707" s="59" t="str">
        <f>IF(I707=MIN($J$703:$J$752),1,"")</f>
        <v/>
      </c>
    </row>
    <row r="708" spans="1:11" hidden="1">
      <c r="A708" s="53">
        <v>15</v>
      </c>
      <c r="B708" s="54">
        <f>LOOKUP(A708,Seznamy!$A$3:$A$38,Seznamy!$B$3:$B$38)</f>
        <v>182005</v>
      </c>
      <c r="C708" s="55" t="str">
        <f>LOOKUP(A708,Seznamy!$A$3:$A$38,Seznamy!$C$3:$C$38)</f>
        <v>Žatec západ</v>
      </c>
      <c r="D708" s="56">
        <f>LOOKUP(A708,Seznamy!$A$3:$A$38,Seznamy!$F$3:$F$38)</f>
        <v>9444</v>
      </c>
      <c r="E708" s="56">
        <f>LOOKUP(A708,Seznamy!$A$3:$A$38,Seznamy!$G$3:$G$38)</f>
        <v>212240</v>
      </c>
      <c r="F708" s="57">
        <f>LOOKUP(A708,Seznamy!$A$3:$A$38,Seznamy!$J$3:$J$38)</f>
        <v>60</v>
      </c>
      <c r="G708" s="57">
        <v>2</v>
      </c>
      <c r="H708" s="55" t="str">
        <f>LOOKUP(G708,Komplexní!$A$40:$A$82,Komplexní!$B$40:$B$82)</f>
        <v>Lesní společnost Přimda, a.s.</v>
      </c>
      <c r="I708" s="58">
        <f t="array" ref="I708">SUM(IF((Komplexní!$A$3:$A$38=A708)*(Komplexní!$D$1:$AJ$1=G708),Komplexní!$D$3:$AJ$38))</f>
        <v>0</v>
      </c>
      <c r="J708" s="115" t="str">
        <f>IF(I708=0,"",I708)</f>
        <v/>
      </c>
      <c r="K708" s="59" t="str">
        <f>IF(I708=MIN($J$703:$J$752),1,"")</f>
        <v/>
      </c>
    </row>
    <row r="709" spans="1:11" hidden="1">
      <c r="A709" s="53">
        <v>15</v>
      </c>
      <c r="B709" s="54">
        <f>LOOKUP(A709,Seznamy!$A$3:$A$38,Seznamy!$B$3:$B$38)</f>
        <v>182005</v>
      </c>
      <c r="C709" s="55" t="str">
        <f>LOOKUP(A709,Seznamy!$A$3:$A$38,Seznamy!$C$3:$C$38)</f>
        <v>Žatec západ</v>
      </c>
      <c r="D709" s="56">
        <f>LOOKUP(A709,Seznamy!$A$3:$A$38,Seznamy!$F$3:$F$38)</f>
        <v>9444</v>
      </c>
      <c r="E709" s="56">
        <f>LOOKUP(A709,Seznamy!$A$3:$A$38,Seznamy!$G$3:$G$38)</f>
        <v>212240</v>
      </c>
      <c r="F709" s="57">
        <f>LOOKUP(A709,Seznamy!$A$3:$A$38,Seznamy!$J$3:$J$38)</f>
        <v>60</v>
      </c>
      <c r="G709" s="57">
        <v>3</v>
      </c>
      <c r="H709" s="55" t="str">
        <f>LOOKUP(G709,Komplexní!$A$40:$A$82,Komplexní!$B$40:$B$82)</f>
        <v>ACLESIA, spol. s r.o.</v>
      </c>
      <c r="I709" s="58">
        <f t="array" ref="I709">SUM(IF((Komplexní!$A$3:$A$38=A709)*(Komplexní!$D$1:$AJ$1=G709),Komplexní!$D$3:$AJ$38))</f>
        <v>0</v>
      </c>
      <c r="J709" s="115" t="str">
        <f>IF(I709=0,"",I709)</f>
        <v/>
      </c>
      <c r="K709" s="59" t="str">
        <f>IF(I709=MIN($J$703:$J$752),1,"")</f>
        <v/>
      </c>
    </row>
    <row r="710" spans="1:11" hidden="1">
      <c r="A710" s="53">
        <v>15</v>
      </c>
      <c r="B710" s="54">
        <f>LOOKUP(A710,Seznamy!$A$3:$A$38,Seznamy!$B$3:$B$38)</f>
        <v>182005</v>
      </c>
      <c r="C710" s="55" t="str">
        <f>LOOKUP(A710,Seznamy!$A$3:$A$38,Seznamy!$C$3:$C$38)</f>
        <v>Žatec západ</v>
      </c>
      <c r="D710" s="56">
        <f>LOOKUP(A710,Seznamy!$A$3:$A$38,Seznamy!$F$3:$F$38)</f>
        <v>9444</v>
      </c>
      <c r="E710" s="56">
        <f>LOOKUP(A710,Seznamy!$A$3:$A$38,Seznamy!$G$3:$G$38)</f>
        <v>212240</v>
      </c>
      <c r="F710" s="57">
        <f>LOOKUP(A710,Seznamy!$A$3:$A$38,Seznamy!$J$3:$J$38)</f>
        <v>60</v>
      </c>
      <c r="G710" s="57">
        <v>4</v>
      </c>
      <c r="H710" s="55" t="str">
        <f>LOOKUP(G710,Komplexní!$A$40:$A$82,Komplexní!$B$40:$B$82)</f>
        <v>LST a.s.</v>
      </c>
      <c r="I710" s="58">
        <f t="array" ref="I710">SUM(IF((Komplexní!$A$3:$A$38=A710)*(Komplexní!$D$1:$AJ$1=G710),Komplexní!$D$3:$AJ$38))</f>
        <v>0</v>
      </c>
      <c r="J710" s="115" t="str">
        <f>IF(I710=0,"",I710)</f>
        <v/>
      </c>
      <c r="K710" s="59" t="str">
        <f>IF(I710=MIN($J$703:$J$752),1,"")</f>
        <v/>
      </c>
    </row>
    <row r="711" spans="1:11" hidden="1">
      <c r="A711" s="53">
        <v>15</v>
      </c>
      <c r="B711" s="54">
        <f>LOOKUP(A711,Seznamy!$A$3:$A$38,Seznamy!$B$3:$B$38)</f>
        <v>182005</v>
      </c>
      <c r="C711" s="55" t="str">
        <f>LOOKUP(A711,Seznamy!$A$3:$A$38,Seznamy!$C$3:$C$38)</f>
        <v>Žatec západ</v>
      </c>
      <c r="D711" s="56">
        <f>LOOKUP(A711,Seznamy!$A$3:$A$38,Seznamy!$F$3:$F$38)</f>
        <v>9444</v>
      </c>
      <c r="E711" s="56">
        <f>LOOKUP(A711,Seznamy!$A$3:$A$38,Seznamy!$G$3:$G$38)</f>
        <v>212240</v>
      </c>
      <c r="F711" s="57">
        <f>LOOKUP(A711,Seznamy!$A$3:$A$38,Seznamy!$J$3:$J$38)</f>
        <v>60</v>
      </c>
      <c r="G711" s="57">
        <v>5</v>
      </c>
      <c r="H711" s="55" t="str">
        <f>LOOKUP(G711,Komplexní!$A$40:$A$82,Komplexní!$B$40:$B$82)</f>
        <v>T.E.P. HOLZ, s.r.o.</v>
      </c>
      <c r="I711" s="58">
        <f t="array" ref="I711">SUM(IF((Komplexní!$A$3:$A$38=A711)*(Komplexní!$D$1:$AJ$1=G711),Komplexní!$D$3:$AJ$38))</f>
        <v>0</v>
      </c>
      <c r="J711" s="115" t="str">
        <f>IF(I711=0,"",I711)</f>
        <v/>
      </c>
      <c r="K711" s="59" t="str">
        <f>IF(I711=MIN($J$703:$J$752),1,"")</f>
        <v/>
      </c>
    </row>
    <row r="712" spans="1:11" hidden="1">
      <c r="A712" s="53">
        <v>15</v>
      </c>
      <c r="B712" s="54">
        <f>LOOKUP(A712,Seznamy!$A$3:$A$38,Seznamy!$B$3:$B$38)</f>
        <v>182005</v>
      </c>
      <c r="C712" s="55" t="str">
        <f>LOOKUP(A712,Seznamy!$A$3:$A$38,Seznamy!$C$3:$C$38)</f>
        <v>Žatec západ</v>
      </c>
      <c r="D712" s="56">
        <f>LOOKUP(A712,Seznamy!$A$3:$A$38,Seznamy!$F$3:$F$38)</f>
        <v>9444</v>
      </c>
      <c r="E712" s="56">
        <f>LOOKUP(A712,Seznamy!$A$3:$A$38,Seznamy!$G$3:$G$38)</f>
        <v>212240</v>
      </c>
      <c r="F712" s="57">
        <f>LOOKUP(A712,Seznamy!$A$3:$A$38,Seznamy!$J$3:$J$38)</f>
        <v>60</v>
      </c>
      <c r="G712" s="57">
        <v>6</v>
      </c>
      <c r="H712" s="55" t="str">
        <f>LOOKUP(G712,Komplexní!$A$40:$A$82,Komplexní!$B$40:$B$82)</f>
        <v>Petra spol. s r.o.</v>
      </c>
      <c r="I712" s="58">
        <f t="array" ref="I712">SUM(IF((Komplexní!$A$3:$A$38=A712)*(Komplexní!$D$1:$AJ$1=G712),Komplexní!$D$3:$AJ$38))</f>
        <v>0</v>
      </c>
      <c r="J712" s="115" t="str">
        <f>IF(I712=0,"",I712)</f>
        <v/>
      </c>
      <c r="K712" s="59" t="str">
        <f>IF(I712=MIN($J$703:$J$752),1,"")</f>
        <v/>
      </c>
    </row>
    <row r="713" spans="1:11" hidden="1">
      <c r="A713" s="53">
        <v>15</v>
      </c>
      <c r="B713" s="54">
        <f>LOOKUP(A713,Seznamy!$A$3:$A$38,Seznamy!$B$3:$B$38)</f>
        <v>182005</v>
      </c>
      <c r="C713" s="55" t="str">
        <f>LOOKUP(A713,Seznamy!$A$3:$A$38,Seznamy!$C$3:$C$38)</f>
        <v>Žatec západ</v>
      </c>
      <c r="D713" s="56">
        <f>LOOKUP(A713,Seznamy!$A$3:$A$38,Seznamy!$F$3:$F$38)</f>
        <v>9444</v>
      </c>
      <c r="E713" s="56">
        <f>LOOKUP(A713,Seznamy!$A$3:$A$38,Seznamy!$G$3:$G$38)</f>
        <v>212240</v>
      </c>
      <c r="F713" s="57">
        <f>LOOKUP(A713,Seznamy!$A$3:$A$38,Seznamy!$J$3:$J$38)</f>
        <v>60</v>
      </c>
      <c r="G713" s="57">
        <v>7</v>
      </c>
      <c r="H713" s="55" t="str">
        <f>LOOKUP(G713,Komplexní!$A$40:$A$82,Komplexní!$B$40:$B$82)</f>
        <v>Sušická lesní a obchodní s.r.o.</v>
      </c>
      <c r="I713" s="58">
        <f t="array" ref="I713">SUM(IF((Komplexní!$A$3:$A$38=A713)*(Komplexní!$D$1:$AJ$1=G713),Komplexní!$D$3:$AJ$38))</f>
        <v>0</v>
      </c>
      <c r="J713" s="115" t="str">
        <f>IF(I713=0,"",I713)</f>
        <v/>
      </c>
      <c r="K713" s="59" t="str">
        <f>IF(I713=MIN($J$703:$J$752),1,"")</f>
        <v/>
      </c>
    </row>
    <row r="714" spans="1:11" hidden="1">
      <c r="A714" s="53">
        <v>15</v>
      </c>
      <c r="B714" s="54">
        <f>LOOKUP(A714,Seznamy!$A$3:$A$38,Seznamy!$B$3:$B$38)</f>
        <v>182005</v>
      </c>
      <c r="C714" s="55" t="str">
        <f>LOOKUP(A714,Seznamy!$A$3:$A$38,Seznamy!$C$3:$C$38)</f>
        <v>Žatec západ</v>
      </c>
      <c r="D714" s="56">
        <f>LOOKUP(A714,Seznamy!$A$3:$A$38,Seznamy!$F$3:$F$38)</f>
        <v>9444</v>
      </c>
      <c r="E714" s="56">
        <f>LOOKUP(A714,Seznamy!$A$3:$A$38,Seznamy!$G$3:$G$38)</f>
        <v>212240</v>
      </c>
      <c r="F714" s="57">
        <f>LOOKUP(A714,Seznamy!$A$3:$A$38,Seznamy!$J$3:$J$38)</f>
        <v>60</v>
      </c>
      <c r="G714" s="57">
        <v>8</v>
      </c>
      <c r="H714" s="55" t="str">
        <f>LOOKUP(G714,Komplexní!$A$40:$A$82,Komplexní!$B$40:$B$82)</f>
        <v>ARBOLES s.r.o.</v>
      </c>
      <c r="I714" s="58">
        <f t="array" ref="I714">SUM(IF((Komplexní!$A$3:$A$38=A714)*(Komplexní!$D$1:$AJ$1=G714),Komplexní!$D$3:$AJ$38))</f>
        <v>0</v>
      </c>
      <c r="J714" s="115" t="str">
        <f>IF(I714=0,"",I714)</f>
        <v/>
      </c>
      <c r="K714" s="59" t="str">
        <f>IF(I714=MIN($J$703:$J$752),1,"")</f>
        <v/>
      </c>
    </row>
    <row r="715" spans="1:11" hidden="1">
      <c r="A715" s="53">
        <v>15</v>
      </c>
      <c r="B715" s="54">
        <f>LOOKUP(A715,Seznamy!$A$3:$A$38,Seznamy!$B$3:$B$38)</f>
        <v>182005</v>
      </c>
      <c r="C715" s="55" t="str">
        <f>LOOKUP(A715,Seznamy!$A$3:$A$38,Seznamy!$C$3:$C$38)</f>
        <v>Žatec západ</v>
      </c>
      <c r="D715" s="56">
        <f>LOOKUP(A715,Seznamy!$A$3:$A$38,Seznamy!$F$3:$F$38)</f>
        <v>9444</v>
      </c>
      <c r="E715" s="56">
        <f>LOOKUP(A715,Seznamy!$A$3:$A$38,Seznamy!$G$3:$G$38)</f>
        <v>212240</v>
      </c>
      <c r="F715" s="57">
        <f>LOOKUP(A715,Seznamy!$A$3:$A$38,Seznamy!$J$3:$J$38)</f>
        <v>60</v>
      </c>
      <c r="G715" s="57">
        <v>9</v>
      </c>
      <c r="H715" s="55" t="str">
        <f>LOOKUP(G715,Komplexní!$A$40:$A$82,Komplexní!$B$40:$B$82)</f>
        <v>Stora Enso Wood Products Planá s.r.o.</v>
      </c>
      <c r="I715" s="58">
        <f t="array" ref="I715">SUM(IF((Komplexní!$A$3:$A$38=A715)*(Komplexní!$D$1:$AJ$1=G715),Komplexní!$D$3:$AJ$38))</f>
        <v>0</v>
      </c>
      <c r="J715" s="115" t="str">
        <f>IF(I715=0,"",I715)</f>
        <v/>
      </c>
      <c r="K715" s="59" t="str">
        <f>IF(I715=MIN($J$703:$J$752),1,"")</f>
        <v/>
      </c>
    </row>
    <row r="716" spans="1:11" hidden="1">
      <c r="A716" s="53">
        <v>15</v>
      </c>
      <c r="B716" s="54">
        <f>LOOKUP(A716,Seznamy!$A$3:$A$38,Seznamy!$B$3:$B$38)</f>
        <v>182005</v>
      </c>
      <c r="C716" s="55" t="str">
        <f>LOOKUP(A716,Seznamy!$A$3:$A$38,Seznamy!$C$3:$C$38)</f>
        <v>Žatec západ</v>
      </c>
      <c r="D716" s="56">
        <f>LOOKUP(A716,Seznamy!$A$3:$A$38,Seznamy!$F$3:$F$38)</f>
        <v>9444</v>
      </c>
      <c r="E716" s="56">
        <f>LOOKUP(A716,Seznamy!$A$3:$A$38,Seznamy!$G$3:$G$38)</f>
        <v>212240</v>
      </c>
      <c r="F716" s="57">
        <f>LOOKUP(A716,Seznamy!$A$3:$A$38,Seznamy!$J$3:$J$38)</f>
        <v>60</v>
      </c>
      <c r="G716" s="57">
        <v>10</v>
      </c>
      <c r="H716" s="55" t="str">
        <f>LOOKUP(G716,Komplexní!$A$40:$A$82,Komplexní!$B$40:$B$82)</f>
        <v>Stora Enso Wood Products Ždírec s.r.o.</v>
      </c>
      <c r="I716" s="58">
        <f t="array" ref="I716">SUM(IF((Komplexní!$A$3:$A$38=A716)*(Komplexní!$D$1:$AJ$1=G716),Komplexní!$D$3:$AJ$38))</f>
        <v>0</v>
      </c>
      <c r="J716" s="115" t="str">
        <f>IF(I716=0,"",I716)</f>
        <v/>
      </c>
      <c r="K716" s="59" t="str">
        <f>IF(I716=MIN($J$703:$J$752),1,"")</f>
        <v/>
      </c>
    </row>
    <row r="717" spans="1:11" hidden="1">
      <c r="A717" s="53">
        <v>15</v>
      </c>
      <c r="B717" s="54">
        <f>LOOKUP(A717,Seznamy!$A$3:$A$38,Seznamy!$B$3:$B$38)</f>
        <v>182005</v>
      </c>
      <c r="C717" s="55" t="str">
        <f>LOOKUP(A717,Seznamy!$A$3:$A$38,Seznamy!$C$3:$C$38)</f>
        <v>Žatec západ</v>
      </c>
      <c r="D717" s="56">
        <f>LOOKUP(A717,Seznamy!$A$3:$A$38,Seznamy!$F$3:$F$38)</f>
        <v>9444</v>
      </c>
      <c r="E717" s="56">
        <f>LOOKUP(A717,Seznamy!$A$3:$A$38,Seznamy!$G$3:$G$38)</f>
        <v>212240</v>
      </c>
      <c r="F717" s="57">
        <f>LOOKUP(A717,Seznamy!$A$3:$A$38,Seznamy!$J$3:$J$38)</f>
        <v>60</v>
      </c>
      <c r="G717" s="57">
        <v>12</v>
      </c>
      <c r="H717" s="55" t="str">
        <f>LOOKUP(G717,Komplexní!$A$40:$A$82,Komplexní!$B$40:$B$82)</f>
        <v>Jihozápadní dřevařská a.s.</v>
      </c>
      <c r="I717" s="58">
        <f t="array" ref="I717">SUM(IF((Komplexní!$A$3:$A$38=A717)*(Komplexní!$D$1:$AJ$1=G717),Komplexní!$D$3:$AJ$38))</f>
        <v>0</v>
      </c>
      <c r="J717" s="115" t="str">
        <f>IF(I717=0,"",I717)</f>
        <v/>
      </c>
      <c r="K717" s="59" t="str">
        <f>IF(I717=MIN($J$703:$J$752),1,"")</f>
        <v/>
      </c>
    </row>
    <row r="718" spans="1:11" hidden="1">
      <c r="A718" s="53">
        <v>15</v>
      </c>
      <c r="B718" s="54">
        <f>LOOKUP(A718,Seznamy!$A$3:$A$38,Seznamy!$B$3:$B$38)</f>
        <v>182005</v>
      </c>
      <c r="C718" s="55" t="str">
        <f>LOOKUP(A718,Seznamy!$A$3:$A$38,Seznamy!$C$3:$C$38)</f>
        <v>Žatec západ</v>
      </c>
      <c r="D718" s="56">
        <f>LOOKUP(A718,Seznamy!$A$3:$A$38,Seznamy!$F$3:$F$38)</f>
        <v>9444</v>
      </c>
      <c r="E718" s="56">
        <f>LOOKUP(A718,Seznamy!$A$3:$A$38,Seznamy!$G$3:$G$38)</f>
        <v>212240</v>
      </c>
      <c r="F718" s="57">
        <f>LOOKUP(A718,Seznamy!$A$3:$A$38,Seznamy!$J$3:$J$38)</f>
        <v>60</v>
      </c>
      <c r="G718" s="57">
        <v>13</v>
      </c>
      <c r="H718" s="55" t="str">
        <f>LOOKUP(G718,Komplexní!$A$40:$A$82,Komplexní!$B$40:$B$82)</f>
        <v>LDF Rožnov a.s.</v>
      </c>
      <c r="I718" s="58">
        <f t="array" ref="I718">SUM(IF((Komplexní!$A$3:$A$38=A718)*(Komplexní!$D$1:$AJ$1=G718),Komplexní!$D$3:$AJ$38))</f>
        <v>0</v>
      </c>
      <c r="J718" s="115" t="str">
        <f>IF(I718=0,"",I718)</f>
        <v/>
      </c>
      <c r="K718" s="59" t="str">
        <f>IF(I718=MIN($J$703:$J$752),1,"")</f>
        <v/>
      </c>
    </row>
    <row r="719" spans="1:11" hidden="1">
      <c r="A719" s="53">
        <v>15</v>
      </c>
      <c r="B719" s="54">
        <f>LOOKUP(A719,Seznamy!$A$3:$A$38,Seznamy!$B$3:$B$38)</f>
        <v>182005</v>
      </c>
      <c r="C719" s="55" t="str">
        <f>LOOKUP(A719,Seznamy!$A$3:$A$38,Seznamy!$C$3:$C$38)</f>
        <v>Žatec západ</v>
      </c>
      <c r="D719" s="56">
        <f>LOOKUP(A719,Seznamy!$A$3:$A$38,Seznamy!$F$3:$F$38)</f>
        <v>9444</v>
      </c>
      <c r="E719" s="56">
        <f>LOOKUP(A719,Seznamy!$A$3:$A$38,Seznamy!$G$3:$G$38)</f>
        <v>212240</v>
      </c>
      <c r="F719" s="57">
        <f>LOOKUP(A719,Seznamy!$A$3:$A$38,Seznamy!$J$3:$J$38)</f>
        <v>60</v>
      </c>
      <c r="G719" s="57">
        <v>15</v>
      </c>
      <c r="H719" s="55" t="str">
        <f>LOOKUP(G719,Komplexní!$A$40:$A$82,Komplexní!$B$40:$B$82)</f>
        <v>Opavská lesní a.s.</v>
      </c>
      <c r="I719" s="58">
        <f t="array" ref="I719">SUM(IF((Komplexní!$A$3:$A$38=A719)*(Komplexní!$D$1:$AJ$1=G719),Komplexní!$D$3:$AJ$38))</f>
        <v>0</v>
      </c>
      <c r="J719" s="115" t="str">
        <f>IF(I719=0,"",I719)</f>
        <v/>
      </c>
      <c r="K719" s="59" t="str">
        <f>IF(I719=MIN($J$703:$J$752),1,"")</f>
        <v/>
      </c>
    </row>
    <row r="720" spans="1:11" hidden="1">
      <c r="A720" s="53">
        <v>15</v>
      </c>
      <c r="B720" s="54">
        <f>LOOKUP(A720,Seznamy!$A$3:$A$38,Seznamy!$B$3:$B$38)</f>
        <v>182005</v>
      </c>
      <c r="C720" s="55" t="str">
        <f>LOOKUP(A720,Seznamy!$A$3:$A$38,Seznamy!$C$3:$C$38)</f>
        <v>Žatec západ</v>
      </c>
      <c r="D720" s="56">
        <f>LOOKUP(A720,Seznamy!$A$3:$A$38,Seznamy!$F$3:$F$38)</f>
        <v>9444</v>
      </c>
      <c r="E720" s="56">
        <f>LOOKUP(A720,Seznamy!$A$3:$A$38,Seznamy!$G$3:$G$38)</f>
        <v>212240</v>
      </c>
      <c r="F720" s="57">
        <f>LOOKUP(A720,Seznamy!$A$3:$A$38,Seznamy!$J$3:$J$38)</f>
        <v>60</v>
      </c>
      <c r="G720" s="57">
        <v>16</v>
      </c>
      <c r="H720" s="55" t="str">
        <f>LOOKUP(G720,Komplexní!$A$40:$A$82,Komplexní!$B$40:$B$82)</f>
        <v>Lesostavby Frýdek-Místek a.s.</v>
      </c>
      <c r="I720" s="58">
        <f t="array" ref="I720">SUM(IF((Komplexní!$A$3:$A$38=A720)*(Komplexní!$D$1:$AJ$1=G720),Komplexní!$D$3:$AJ$38))</f>
        <v>0</v>
      </c>
      <c r="J720" s="115" t="str">
        <f>IF(I720=0,"",I720)</f>
        <v/>
      </c>
      <c r="K720" s="59" t="str">
        <f>IF(I720=MIN($J$703:$J$752),1,"")</f>
        <v/>
      </c>
    </row>
    <row r="721" spans="1:11" hidden="1">
      <c r="A721" s="53">
        <v>15</v>
      </c>
      <c r="B721" s="54">
        <f>LOOKUP(A721,Seznamy!$A$3:$A$38,Seznamy!$B$3:$B$38)</f>
        <v>182005</v>
      </c>
      <c r="C721" s="55" t="str">
        <f>LOOKUP(A721,Seznamy!$A$3:$A$38,Seznamy!$C$3:$C$38)</f>
        <v>Žatec západ</v>
      </c>
      <c r="D721" s="56">
        <f>LOOKUP(A721,Seznamy!$A$3:$A$38,Seznamy!$F$3:$F$38)</f>
        <v>9444</v>
      </c>
      <c r="E721" s="56">
        <f>LOOKUP(A721,Seznamy!$A$3:$A$38,Seznamy!$G$3:$G$38)</f>
        <v>212240</v>
      </c>
      <c r="F721" s="57">
        <f>LOOKUP(A721,Seznamy!$A$3:$A$38,Seznamy!$J$3:$J$38)</f>
        <v>60</v>
      </c>
      <c r="G721" s="57">
        <v>17</v>
      </c>
      <c r="H721" s="55" t="str">
        <f>LOOKUP(G721,Komplexní!$A$40:$A$82,Komplexní!$B$40:$B$82)</f>
        <v>Drevo-Málek s.r.o.</v>
      </c>
      <c r="I721" s="58">
        <f t="array" ref="I721">SUM(IF((Komplexní!$A$3:$A$38=A721)*(Komplexní!$D$1:$AJ$1=G721),Komplexní!$D$3:$AJ$38))</f>
        <v>0</v>
      </c>
      <c r="J721" s="115" t="str">
        <f>IF(I721=0,"",I721)</f>
        <v/>
      </c>
      <c r="K721" s="59" t="str">
        <f>IF(I721=MIN($J$703:$J$752),1,"")</f>
        <v/>
      </c>
    </row>
    <row r="722" spans="1:11" hidden="1">
      <c r="A722" s="53">
        <v>15</v>
      </c>
      <c r="B722" s="54">
        <f>LOOKUP(A722,Seznamy!$A$3:$A$38,Seznamy!$B$3:$B$38)</f>
        <v>182005</v>
      </c>
      <c r="C722" s="55" t="str">
        <f>LOOKUP(A722,Seznamy!$A$3:$A$38,Seznamy!$C$3:$C$38)</f>
        <v>Žatec západ</v>
      </c>
      <c r="D722" s="56">
        <f>LOOKUP(A722,Seznamy!$A$3:$A$38,Seznamy!$F$3:$F$38)</f>
        <v>9444</v>
      </c>
      <c r="E722" s="56">
        <f>LOOKUP(A722,Seznamy!$A$3:$A$38,Seznamy!$G$3:$G$38)</f>
        <v>212240</v>
      </c>
      <c r="F722" s="57">
        <f>LOOKUP(A722,Seznamy!$A$3:$A$38,Seznamy!$J$3:$J$38)</f>
        <v>60</v>
      </c>
      <c r="G722" s="57">
        <v>18</v>
      </c>
      <c r="H722" s="55" t="str">
        <f>LOOKUP(G722,Komplexní!$A$40:$A$82,Komplexní!$B$40:$B$82)</f>
        <v>Lesní společnost Bečov, s.r.o.</v>
      </c>
      <c r="I722" s="58">
        <f t="array" ref="I722">SUM(IF((Komplexní!$A$3:$A$38=A722)*(Komplexní!$D$1:$AJ$1=G722),Komplexní!$D$3:$AJ$38))</f>
        <v>0</v>
      </c>
      <c r="J722" s="115" t="str">
        <f>IF(I722=0,"",I722)</f>
        <v/>
      </c>
      <c r="K722" s="59" t="str">
        <f>IF(I722=MIN($J$703:$J$752),1,"")</f>
        <v/>
      </c>
    </row>
    <row r="723" spans="1:11" hidden="1">
      <c r="A723" s="53">
        <v>15</v>
      </c>
      <c r="B723" s="54">
        <f>LOOKUP(A723,Seznamy!$A$3:$A$38,Seznamy!$B$3:$B$38)</f>
        <v>182005</v>
      </c>
      <c r="C723" s="55" t="str">
        <f>LOOKUP(A723,Seznamy!$A$3:$A$38,Seznamy!$C$3:$C$38)</f>
        <v>Žatec západ</v>
      </c>
      <c r="D723" s="56">
        <f>LOOKUP(A723,Seznamy!$A$3:$A$38,Seznamy!$F$3:$F$38)</f>
        <v>9444</v>
      </c>
      <c r="E723" s="56">
        <f>LOOKUP(A723,Seznamy!$A$3:$A$38,Seznamy!$G$3:$G$38)</f>
        <v>212240</v>
      </c>
      <c r="F723" s="57">
        <f>LOOKUP(A723,Seznamy!$A$3:$A$38,Seznamy!$J$3:$J$38)</f>
        <v>60</v>
      </c>
      <c r="G723" s="57">
        <v>20</v>
      </c>
      <c r="H723" s="55" t="str">
        <f>LOOKUP(G723,Komplexní!$A$40:$A$82,Komplexní!$B$40:$B$82)</f>
        <v>Lesy Beskydy, a.s.</v>
      </c>
      <c r="I723" s="58">
        <f t="array" ref="I723">SUM(IF((Komplexní!$A$3:$A$38=A723)*(Komplexní!$D$1:$AJ$1=G723),Komplexní!$D$3:$AJ$38))</f>
        <v>0</v>
      </c>
      <c r="J723" s="115" t="str">
        <f>IF(I723=0,"",I723)</f>
        <v/>
      </c>
      <c r="K723" s="59" t="str">
        <f>IF(I723=MIN($J$703:$J$752),1,"")</f>
        <v/>
      </c>
    </row>
    <row r="724" spans="1:11" hidden="1">
      <c r="A724" s="53">
        <v>15</v>
      </c>
      <c r="B724" s="54">
        <f>LOOKUP(A724,Seznamy!$A$3:$A$38,Seznamy!$B$3:$B$38)</f>
        <v>182005</v>
      </c>
      <c r="C724" s="55" t="str">
        <f>LOOKUP(A724,Seznamy!$A$3:$A$38,Seznamy!$C$3:$C$38)</f>
        <v>Žatec západ</v>
      </c>
      <c r="D724" s="56">
        <f>LOOKUP(A724,Seznamy!$A$3:$A$38,Seznamy!$F$3:$F$38)</f>
        <v>9444</v>
      </c>
      <c r="E724" s="56">
        <f>LOOKUP(A724,Seznamy!$A$3:$A$38,Seznamy!$G$3:$G$38)</f>
        <v>212240</v>
      </c>
      <c r="F724" s="57">
        <f>LOOKUP(A724,Seznamy!$A$3:$A$38,Seznamy!$J$3:$J$38)</f>
        <v>60</v>
      </c>
      <c r="G724" s="57">
        <v>21</v>
      </c>
      <c r="H724" s="55" t="str">
        <f>LOOKUP(G724,Komplexní!$A$40:$A$82,Komplexní!$B$40:$B$82)</f>
        <v>Triumfa Energo s.r.o.</v>
      </c>
      <c r="I724" s="58">
        <f t="array" ref="I724">SUM(IF((Komplexní!$A$3:$A$38=A724)*(Komplexní!$D$1:$AJ$1=G724),Komplexní!$D$3:$AJ$38))</f>
        <v>0</v>
      </c>
      <c r="J724" s="115" t="str">
        <f>IF(I724=0,"",I724)</f>
        <v/>
      </c>
      <c r="K724" s="59" t="str">
        <f>IF(I724=MIN($J$703:$J$752),1,"")</f>
        <v/>
      </c>
    </row>
    <row r="725" spans="1:11" hidden="1">
      <c r="A725" s="53">
        <v>15</v>
      </c>
      <c r="B725" s="54">
        <f>LOOKUP(A725,Seznamy!$A$3:$A$38,Seznamy!$B$3:$B$38)</f>
        <v>182005</v>
      </c>
      <c r="C725" s="55" t="str">
        <f>LOOKUP(A725,Seznamy!$A$3:$A$38,Seznamy!$C$3:$C$38)</f>
        <v>Žatec západ</v>
      </c>
      <c r="D725" s="56">
        <f>LOOKUP(A725,Seznamy!$A$3:$A$38,Seznamy!$F$3:$F$38)</f>
        <v>9444</v>
      </c>
      <c r="E725" s="56">
        <f>LOOKUP(A725,Seznamy!$A$3:$A$38,Seznamy!$G$3:$G$38)</f>
        <v>212240</v>
      </c>
      <c r="F725" s="57">
        <f>LOOKUP(A725,Seznamy!$A$3:$A$38,Seznamy!$J$3:$J$38)</f>
        <v>60</v>
      </c>
      <c r="G725" s="57">
        <v>22</v>
      </c>
      <c r="H725" s="55" t="str">
        <f>LOOKUP(G725,Komplexní!$A$40:$A$82,Komplexní!$B$40:$B$82)</f>
        <v>Lesní společnost Ledeč nad Sázavou, a.s.</v>
      </c>
      <c r="I725" s="58">
        <f t="array" ref="I725">SUM(IF((Komplexní!$A$3:$A$38=A725)*(Komplexní!$D$1:$AJ$1=G725),Komplexní!$D$3:$AJ$38))</f>
        <v>0</v>
      </c>
      <c r="J725" s="115" t="str">
        <f>IF(I725=0,"",I725)</f>
        <v/>
      </c>
      <c r="K725" s="59" t="str">
        <f>IF(I725=MIN($J$703:$J$752),1,"")</f>
        <v/>
      </c>
    </row>
    <row r="726" spans="1:11" hidden="1">
      <c r="A726" s="53">
        <v>15</v>
      </c>
      <c r="B726" s="54">
        <f>LOOKUP(A726,Seznamy!$A$3:$A$38,Seznamy!$B$3:$B$38)</f>
        <v>182005</v>
      </c>
      <c r="C726" s="55" t="str">
        <f>LOOKUP(A726,Seznamy!$A$3:$A$38,Seznamy!$C$3:$C$38)</f>
        <v>Žatec západ</v>
      </c>
      <c r="D726" s="56">
        <f>LOOKUP(A726,Seznamy!$A$3:$A$38,Seznamy!$F$3:$F$38)</f>
        <v>9444</v>
      </c>
      <c r="E726" s="56">
        <f>LOOKUP(A726,Seznamy!$A$3:$A$38,Seznamy!$G$3:$G$38)</f>
        <v>212240</v>
      </c>
      <c r="F726" s="57">
        <f>LOOKUP(A726,Seznamy!$A$3:$A$38,Seznamy!$J$3:$J$38)</f>
        <v>60</v>
      </c>
      <c r="G726" s="57">
        <v>23</v>
      </c>
      <c r="H726" s="55" t="str">
        <f>LOOKUP(G726,Komplexní!$A$40:$A$82,Komplexní!$B$40:$B$82)</f>
        <v>Pradědský lesní závod, a.s.</v>
      </c>
      <c r="I726" s="58">
        <f t="array" ref="I726">SUM(IF((Komplexní!$A$3:$A$38=A726)*(Komplexní!$D$1:$AJ$1=G726),Komplexní!$D$3:$AJ$38))</f>
        <v>0</v>
      </c>
      <c r="J726" s="115" t="str">
        <f>IF(I726=0,"",I726)</f>
        <v/>
      </c>
      <c r="K726" s="59" t="str">
        <f>IF(I726=MIN($J$703:$J$752),1,"")</f>
        <v/>
      </c>
    </row>
    <row r="727" spans="1:11" hidden="1">
      <c r="A727" s="53">
        <v>15</v>
      </c>
      <c r="B727" s="54">
        <f>LOOKUP(A727,Seznamy!$A$3:$A$38,Seznamy!$B$3:$B$38)</f>
        <v>182005</v>
      </c>
      <c r="C727" s="55" t="str">
        <f>LOOKUP(A727,Seznamy!$A$3:$A$38,Seznamy!$C$3:$C$38)</f>
        <v>Žatec západ</v>
      </c>
      <c r="D727" s="56">
        <f>LOOKUP(A727,Seznamy!$A$3:$A$38,Seznamy!$F$3:$F$38)</f>
        <v>9444</v>
      </c>
      <c r="E727" s="56">
        <f>LOOKUP(A727,Seznamy!$A$3:$A$38,Seznamy!$G$3:$G$38)</f>
        <v>212240</v>
      </c>
      <c r="F727" s="57">
        <f>LOOKUP(A727,Seznamy!$A$3:$A$38,Seznamy!$J$3:$J$38)</f>
        <v>60</v>
      </c>
      <c r="G727" s="57">
        <v>25</v>
      </c>
      <c r="H727" s="55" t="str">
        <f>LOOKUP(G727,Komplexní!$A$40:$A$82,Komplexní!$B$40:$B$82)</f>
        <v>KATR a.s.</v>
      </c>
      <c r="I727" s="58">
        <f t="array" ref="I727">SUM(IF((Komplexní!$A$3:$A$38=A727)*(Komplexní!$D$1:$AJ$1=G727),Komplexní!$D$3:$AJ$38))</f>
        <v>0</v>
      </c>
      <c r="J727" s="115" t="str">
        <f>IF(I727=0,"",I727)</f>
        <v/>
      </c>
      <c r="K727" s="59" t="str">
        <f>IF(I727=MIN($J$703:$J$752),1,"")</f>
        <v/>
      </c>
    </row>
    <row r="728" spans="1:11" hidden="1">
      <c r="A728" s="53">
        <v>15</v>
      </c>
      <c r="B728" s="54">
        <f>LOOKUP(A728,Seznamy!$A$3:$A$38,Seznamy!$B$3:$B$38)</f>
        <v>182005</v>
      </c>
      <c r="C728" s="55" t="str">
        <f>LOOKUP(A728,Seznamy!$A$3:$A$38,Seznamy!$C$3:$C$38)</f>
        <v>Žatec západ</v>
      </c>
      <c r="D728" s="56">
        <f>LOOKUP(A728,Seznamy!$A$3:$A$38,Seznamy!$F$3:$F$38)</f>
        <v>9444</v>
      </c>
      <c r="E728" s="56">
        <f>LOOKUP(A728,Seznamy!$A$3:$A$38,Seznamy!$G$3:$G$38)</f>
        <v>212240</v>
      </c>
      <c r="F728" s="57">
        <f>LOOKUP(A728,Seznamy!$A$3:$A$38,Seznamy!$J$3:$J$38)</f>
        <v>60</v>
      </c>
      <c r="G728" s="57">
        <v>26</v>
      </c>
      <c r="H728" s="55" t="str">
        <f>LOOKUP(G728,Komplexní!$A$40:$A$82,Komplexní!$B$40:$B$82)</f>
        <v>DEBLICE - lesy s.r.o.</v>
      </c>
      <c r="I728" s="58">
        <f t="array" ref="I728">SUM(IF((Komplexní!$A$3:$A$38=A728)*(Komplexní!$D$1:$AJ$1=G728),Komplexní!$D$3:$AJ$38))</f>
        <v>0</v>
      </c>
      <c r="J728" s="115" t="str">
        <f>IF(I728=0,"",I728)</f>
        <v/>
      </c>
      <c r="K728" s="59" t="str">
        <f>IF(I728=MIN($J$703:$J$752),1,"")</f>
        <v/>
      </c>
    </row>
    <row r="729" spans="1:11" hidden="1">
      <c r="A729" s="53">
        <v>15</v>
      </c>
      <c r="B729" s="54">
        <f>LOOKUP(A729,Seznamy!$A$3:$A$38,Seznamy!$B$3:$B$38)</f>
        <v>182005</v>
      </c>
      <c r="C729" s="55" t="str">
        <f>LOOKUP(A729,Seznamy!$A$3:$A$38,Seznamy!$C$3:$C$38)</f>
        <v>Žatec západ</v>
      </c>
      <c r="D729" s="56">
        <f>LOOKUP(A729,Seznamy!$A$3:$A$38,Seznamy!$F$3:$F$38)</f>
        <v>9444</v>
      </c>
      <c r="E729" s="56">
        <f>LOOKUP(A729,Seznamy!$A$3:$A$38,Seznamy!$G$3:$G$38)</f>
        <v>212240</v>
      </c>
      <c r="F729" s="57">
        <f>LOOKUP(A729,Seznamy!$A$3:$A$38,Seznamy!$J$3:$J$38)</f>
        <v>60</v>
      </c>
      <c r="G729" s="57">
        <v>27</v>
      </c>
      <c r="H729" s="55">
        <f>LOOKUP(G729,Komplexní!$A$40:$A$82,Komplexní!$B$40:$B$82)</f>
        <v>0</v>
      </c>
      <c r="I729" s="58">
        <f t="array" ref="I729">SUM(IF((Komplexní!$A$3:$A$38=A729)*(Komplexní!$D$1:$AJ$1=G729),Komplexní!$D$3:$AJ$38))</f>
        <v>0</v>
      </c>
      <c r="J729" s="115" t="str">
        <f>IF(I729=0,"",I729)</f>
        <v/>
      </c>
      <c r="K729" s="59" t="str">
        <f>IF(I729=MIN($J$703:$J$752),1,"")</f>
        <v/>
      </c>
    </row>
    <row r="730" spans="1:11" hidden="1">
      <c r="A730" s="53">
        <v>15</v>
      </c>
      <c r="B730" s="54">
        <f>LOOKUP(A730,Seznamy!$A$3:$A$38,Seznamy!$B$3:$B$38)</f>
        <v>182005</v>
      </c>
      <c r="C730" s="55" t="str">
        <f>LOOKUP(A730,Seznamy!$A$3:$A$38,Seznamy!$C$3:$C$38)</f>
        <v>Žatec západ</v>
      </c>
      <c r="D730" s="56">
        <f>LOOKUP(A730,Seznamy!$A$3:$A$38,Seznamy!$F$3:$F$38)</f>
        <v>9444</v>
      </c>
      <c r="E730" s="56">
        <f>LOOKUP(A730,Seznamy!$A$3:$A$38,Seznamy!$G$3:$G$38)</f>
        <v>212240</v>
      </c>
      <c r="F730" s="57">
        <f>LOOKUP(A730,Seznamy!$A$3:$A$38,Seznamy!$J$3:$J$38)</f>
        <v>60</v>
      </c>
      <c r="G730" s="57">
        <v>28</v>
      </c>
      <c r="H730" s="55">
        <f>LOOKUP(G730,Komplexní!$A$40:$A$82,Komplexní!$B$40:$B$82)</f>
        <v>0</v>
      </c>
      <c r="I730" s="58">
        <f t="array" ref="I730">SUM(IF((Komplexní!$A$3:$A$38=A730)*(Komplexní!$D$1:$AJ$1=G730),Komplexní!$D$3:$AJ$38))</f>
        <v>0</v>
      </c>
      <c r="J730" s="115" t="str">
        <f>IF(I730=0,"",I730)</f>
        <v/>
      </c>
      <c r="K730" s="59" t="str">
        <f>IF(I730=MIN($J$703:$J$752),1,"")</f>
        <v/>
      </c>
    </row>
    <row r="731" spans="1:11" hidden="1">
      <c r="A731" s="53">
        <v>15</v>
      </c>
      <c r="B731" s="54">
        <f>LOOKUP(A731,Seznamy!$A$3:$A$38,Seznamy!$B$3:$B$38)</f>
        <v>182005</v>
      </c>
      <c r="C731" s="55" t="str">
        <f>LOOKUP(A731,Seznamy!$A$3:$A$38,Seznamy!$C$3:$C$38)</f>
        <v>Žatec západ</v>
      </c>
      <c r="D731" s="56">
        <f>LOOKUP(A731,Seznamy!$A$3:$A$38,Seznamy!$F$3:$F$38)</f>
        <v>9444</v>
      </c>
      <c r="E731" s="56">
        <f>LOOKUP(A731,Seznamy!$A$3:$A$38,Seznamy!$G$3:$G$38)</f>
        <v>212240</v>
      </c>
      <c r="F731" s="57">
        <f>LOOKUP(A731,Seznamy!$A$3:$A$38,Seznamy!$J$3:$J$38)</f>
        <v>60</v>
      </c>
      <c r="G731" s="57">
        <v>29</v>
      </c>
      <c r="H731" s="55">
        <f>LOOKUP(G731,Komplexní!$A$40:$A$82,Komplexní!$B$40:$B$82)</f>
        <v>0</v>
      </c>
      <c r="I731" s="58">
        <f t="array" ref="I731">SUM(IF((Komplexní!$A$3:$A$38=A731)*(Komplexní!$D$1:$AJ$1=G731),Komplexní!$D$3:$AJ$38))</f>
        <v>0</v>
      </c>
      <c r="J731" s="115" t="str">
        <f>IF(I731=0,"",I731)</f>
        <v/>
      </c>
      <c r="K731" s="59" t="str">
        <f>IF(I731=MIN($J$703:$J$752),1,"")</f>
        <v/>
      </c>
    </row>
    <row r="732" spans="1:11" hidden="1">
      <c r="A732" s="53">
        <v>15</v>
      </c>
      <c r="B732" s="54">
        <f>LOOKUP(A732,Seznamy!$A$3:$A$38,Seznamy!$B$3:$B$38)</f>
        <v>182005</v>
      </c>
      <c r="C732" s="55" t="str">
        <f>LOOKUP(A732,Seznamy!$A$3:$A$38,Seznamy!$C$3:$C$38)</f>
        <v>Žatec západ</v>
      </c>
      <c r="D732" s="56">
        <f>LOOKUP(A732,Seznamy!$A$3:$A$38,Seznamy!$F$3:$F$38)</f>
        <v>9444</v>
      </c>
      <c r="E732" s="56">
        <f>LOOKUP(A732,Seznamy!$A$3:$A$38,Seznamy!$G$3:$G$38)</f>
        <v>212240</v>
      </c>
      <c r="F732" s="57">
        <f>LOOKUP(A732,Seznamy!$A$3:$A$38,Seznamy!$J$3:$J$38)</f>
        <v>60</v>
      </c>
      <c r="G732" s="57">
        <v>30</v>
      </c>
      <c r="H732" s="55">
        <f>LOOKUP(G732,Komplexní!$A$40:$A$82,Komplexní!$B$40:$B$82)</f>
        <v>0</v>
      </c>
      <c r="I732" s="58">
        <f t="array" ref="I732">SUM(IF((Komplexní!$A$3:$A$38=A732)*(Komplexní!$D$1:$AJ$1=G732),Komplexní!$D$3:$AJ$38))</f>
        <v>0</v>
      </c>
      <c r="J732" s="115" t="str">
        <f>IF(I732=0,"",I732)</f>
        <v/>
      </c>
      <c r="K732" s="59" t="str">
        <f>IF(I732=MIN($J$703:$J$752),1,"")</f>
        <v/>
      </c>
    </row>
    <row r="733" spans="1:11" hidden="1">
      <c r="A733" s="53">
        <v>15</v>
      </c>
      <c r="B733" s="54">
        <f>LOOKUP(A733,Seznamy!$A$3:$A$38,Seznamy!$B$3:$B$38)</f>
        <v>182005</v>
      </c>
      <c r="C733" s="55" t="str">
        <f>LOOKUP(A733,Seznamy!$A$3:$A$38,Seznamy!$C$3:$C$38)</f>
        <v>Žatec západ</v>
      </c>
      <c r="D733" s="56">
        <f>LOOKUP(A733,Seznamy!$A$3:$A$38,Seznamy!$F$3:$F$38)</f>
        <v>9444</v>
      </c>
      <c r="E733" s="56">
        <f>LOOKUP(A733,Seznamy!$A$3:$A$38,Seznamy!$G$3:$G$38)</f>
        <v>212240</v>
      </c>
      <c r="F733" s="57">
        <f>LOOKUP(A733,Seznamy!$A$3:$A$38,Seznamy!$J$3:$J$38)</f>
        <v>60</v>
      </c>
      <c r="G733" s="57">
        <v>31</v>
      </c>
      <c r="H733" s="55">
        <f>LOOKUP(G733,Komplexní!$A$40:$A$82,Komplexní!$B$40:$B$82)</f>
        <v>0</v>
      </c>
      <c r="I733" s="58">
        <f t="array" ref="I733">SUM(IF((Komplexní!$A$3:$A$38=A733)*(Komplexní!$D$1:$AJ$1=G733),Komplexní!$D$3:$AJ$38))</f>
        <v>0</v>
      </c>
      <c r="J733" s="115" t="str">
        <f>IF(I733=0,"",I733)</f>
        <v/>
      </c>
      <c r="K733" s="59" t="str">
        <f>IF(I733=MIN($J$703:$J$752),1,"")</f>
        <v/>
      </c>
    </row>
    <row r="734" spans="1:11" hidden="1">
      <c r="A734" s="53">
        <v>15</v>
      </c>
      <c r="B734" s="54">
        <f>LOOKUP(A734,Seznamy!$A$3:$A$38,Seznamy!$B$3:$B$38)</f>
        <v>182005</v>
      </c>
      <c r="C734" s="55" t="str">
        <f>LOOKUP(A734,Seznamy!$A$3:$A$38,Seznamy!$C$3:$C$38)</f>
        <v>Žatec západ</v>
      </c>
      <c r="D734" s="56">
        <f>LOOKUP(A734,Seznamy!$A$3:$A$38,Seznamy!$F$3:$F$38)</f>
        <v>9444</v>
      </c>
      <c r="E734" s="56">
        <f>LOOKUP(A734,Seznamy!$A$3:$A$38,Seznamy!$G$3:$G$38)</f>
        <v>212240</v>
      </c>
      <c r="F734" s="57">
        <f>LOOKUP(A734,Seznamy!$A$3:$A$38,Seznamy!$J$3:$J$38)</f>
        <v>60</v>
      </c>
      <c r="G734" s="57">
        <v>32</v>
      </c>
      <c r="H734" s="55">
        <f>LOOKUP(G734,Komplexní!$A$40:$A$82,Komplexní!$B$40:$B$82)</f>
        <v>0</v>
      </c>
      <c r="I734" s="58">
        <f t="array" ref="I734">SUM(IF((Komplexní!$A$3:$A$38=A734)*(Komplexní!$D$1:$AJ$1=G734),Komplexní!$D$3:$AJ$38))</f>
        <v>0</v>
      </c>
      <c r="J734" s="115" t="str">
        <f>IF(I734=0,"",I734)</f>
        <v/>
      </c>
      <c r="K734" s="59" t="str">
        <f>IF(I734=MIN($J$703:$J$752),1,"")</f>
        <v/>
      </c>
    </row>
    <row r="735" spans="1:11" hidden="1">
      <c r="A735" s="53">
        <v>15</v>
      </c>
      <c r="B735" s="54">
        <f>LOOKUP(A735,Seznamy!$A$3:$A$38,Seznamy!$B$3:$B$38)</f>
        <v>182005</v>
      </c>
      <c r="C735" s="55" t="str">
        <f>LOOKUP(A735,Seznamy!$A$3:$A$38,Seznamy!$C$3:$C$38)</f>
        <v>Žatec západ</v>
      </c>
      <c r="D735" s="56">
        <f>LOOKUP(A735,Seznamy!$A$3:$A$38,Seznamy!$F$3:$F$38)</f>
        <v>9444</v>
      </c>
      <c r="E735" s="56">
        <f>LOOKUP(A735,Seznamy!$A$3:$A$38,Seznamy!$G$3:$G$38)</f>
        <v>212240</v>
      </c>
      <c r="F735" s="57">
        <f>LOOKUP(A735,Seznamy!$A$3:$A$38,Seznamy!$J$3:$J$38)</f>
        <v>60</v>
      </c>
      <c r="G735" s="57">
        <v>33</v>
      </c>
      <c r="H735" s="55">
        <f>LOOKUP(G735,Komplexní!$A$40:$A$82,Komplexní!$B$40:$B$82)</f>
        <v>0</v>
      </c>
      <c r="I735" s="58">
        <f t="array" ref="I735">SUM(IF((Komplexní!$A$3:$A$38=A735)*(Komplexní!$D$1:$AJ$1=G735),Komplexní!$D$3:$AJ$38))</f>
        <v>0</v>
      </c>
      <c r="J735" s="115" t="str">
        <f>IF(I735=0,"",I735)</f>
        <v/>
      </c>
      <c r="K735" s="59" t="str">
        <f>IF(I735=MIN($J$703:$J$752),1,"")</f>
        <v/>
      </c>
    </row>
    <row r="736" spans="1:11" hidden="1">
      <c r="A736" s="53">
        <v>15</v>
      </c>
      <c r="B736" s="54">
        <f>LOOKUP(A736,Seznamy!$A$3:$A$38,Seznamy!$B$3:$B$38)</f>
        <v>182005</v>
      </c>
      <c r="C736" s="55" t="str">
        <f>LOOKUP(A736,Seznamy!$A$3:$A$38,Seznamy!$C$3:$C$38)</f>
        <v>Žatec západ</v>
      </c>
      <c r="D736" s="56">
        <f>LOOKUP(A736,Seznamy!$A$3:$A$38,Seznamy!$F$3:$F$38)</f>
        <v>9444</v>
      </c>
      <c r="E736" s="56">
        <f>LOOKUP(A736,Seznamy!$A$3:$A$38,Seznamy!$G$3:$G$38)</f>
        <v>212240</v>
      </c>
      <c r="F736" s="57">
        <f>LOOKUP(A736,Seznamy!$A$3:$A$38,Seznamy!$J$3:$J$38)</f>
        <v>60</v>
      </c>
      <c r="G736" s="57">
        <v>34</v>
      </c>
      <c r="H736" s="55">
        <f>LOOKUP(G736,Komplexní!$A$40:$A$82,Komplexní!$B$40:$B$82)</f>
        <v>0</v>
      </c>
      <c r="I736" s="58">
        <f t="array" ref="I736">SUM(IF((Komplexní!$A$3:$A$38=A736)*(Komplexní!$D$1:$AJ$1=G736),Komplexní!$D$3:$AJ$38))</f>
        <v>0</v>
      </c>
      <c r="J736" s="115" t="str">
        <f>IF(I736=0,"",I736)</f>
        <v/>
      </c>
      <c r="K736" s="59" t="str">
        <f>IF(I736=MIN($J$703:$J$752),1,"")</f>
        <v/>
      </c>
    </row>
    <row r="737" spans="1:11" hidden="1">
      <c r="A737" s="53">
        <v>15</v>
      </c>
      <c r="B737" s="54">
        <f>LOOKUP(A737,Seznamy!$A$3:$A$38,Seznamy!$B$3:$B$38)</f>
        <v>182005</v>
      </c>
      <c r="C737" s="55" t="str">
        <f>LOOKUP(A737,Seznamy!$A$3:$A$38,Seznamy!$C$3:$C$38)</f>
        <v>Žatec západ</v>
      </c>
      <c r="D737" s="56">
        <f>LOOKUP(A737,Seznamy!$A$3:$A$38,Seznamy!$F$3:$F$38)</f>
        <v>9444</v>
      </c>
      <c r="E737" s="56">
        <f>LOOKUP(A737,Seznamy!$A$3:$A$38,Seznamy!$G$3:$G$38)</f>
        <v>212240</v>
      </c>
      <c r="F737" s="57">
        <f>LOOKUP(A737,Seznamy!$A$3:$A$38,Seznamy!$J$3:$J$38)</f>
        <v>60</v>
      </c>
      <c r="G737" s="57">
        <v>35</v>
      </c>
      <c r="H737" s="55">
        <f>LOOKUP(G737,Komplexní!$A$40:$A$82,Komplexní!$B$40:$B$82)</f>
        <v>0</v>
      </c>
      <c r="I737" s="58">
        <f t="array" ref="I737">SUM(IF((Komplexní!$A$3:$A$38=A737)*(Komplexní!$D$1:$AJ$1=G737),Komplexní!$D$3:$AJ$38))</f>
        <v>0</v>
      </c>
      <c r="J737" s="115" t="str">
        <f>IF(I737=0,"",I737)</f>
        <v/>
      </c>
      <c r="K737" s="59" t="str">
        <f>IF(I737=MIN($J$703:$J$752),1,"")</f>
        <v/>
      </c>
    </row>
    <row r="738" spans="1:11" hidden="1">
      <c r="A738" s="53">
        <v>15</v>
      </c>
      <c r="B738" s="54">
        <f>LOOKUP(A738,Seznamy!$A$3:$A$38,Seznamy!$B$3:$B$38)</f>
        <v>182005</v>
      </c>
      <c r="C738" s="55" t="str">
        <f>LOOKUP(A738,Seznamy!$A$3:$A$38,Seznamy!$C$3:$C$38)</f>
        <v>Žatec západ</v>
      </c>
      <c r="D738" s="56">
        <f>LOOKUP(A738,Seznamy!$A$3:$A$38,Seznamy!$F$3:$F$38)</f>
        <v>9444</v>
      </c>
      <c r="E738" s="56">
        <f>LOOKUP(A738,Seznamy!$A$3:$A$38,Seznamy!$G$3:$G$38)</f>
        <v>212240</v>
      </c>
      <c r="F738" s="57">
        <f>LOOKUP(A738,Seznamy!$A$3:$A$38,Seznamy!$J$3:$J$38)</f>
        <v>60</v>
      </c>
      <c r="G738" s="57">
        <v>36</v>
      </c>
      <c r="H738" s="55">
        <f>LOOKUP(G738,Komplexní!$A$40:$A$82,Komplexní!$B$40:$B$82)</f>
        <v>0</v>
      </c>
      <c r="I738" s="58">
        <f t="array" ref="I738">SUM(IF((Komplexní!$A$3:$A$38=A738)*(Komplexní!$D$1:$AJ$1=G738),Komplexní!$D$3:$AJ$38))</f>
        <v>0</v>
      </c>
      <c r="J738" s="115" t="str">
        <f>IF(I738=0,"",I738)</f>
        <v/>
      </c>
      <c r="K738" s="59" t="str">
        <f>IF(I738=MIN($J$703:$J$752),1,"")</f>
        <v/>
      </c>
    </row>
    <row r="739" spans="1:11" hidden="1">
      <c r="A739" s="53">
        <v>15</v>
      </c>
      <c r="B739" s="54">
        <f>LOOKUP(A739,Seznamy!$A$3:$A$38,Seznamy!$B$3:$B$38)</f>
        <v>182005</v>
      </c>
      <c r="C739" s="55" t="str">
        <f>LOOKUP(A739,Seznamy!$A$3:$A$38,Seznamy!$C$3:$C$38)</f>
        <v>Žatec západ</v>
      </c>
      <c r="D739" s="56">
        <f>LOOKUP(A739,Seznamy!$A$3:$A$38,Seznamy!$F$3:$F$38)</f>
        <v>9444</v>
      </c>
      <c r="E739" s="56">
        <f>LOOKUP(A739,Seznamy!$A$3:$A$38,Seznamy!$G$3:$G$38)</f>
        <v>212240</v>
      </c>
      <c r="F739" s="57">
        <f>LOOKUP(A739,Seznamy!$A$3:$A$38,Seznamy!$J$3:$J$38)</f>
        <v>60</v>
      </c>
      <c r="G739" s="57">
        <v>37</v>
      </c>
      <c r="H739" s="55">
        <f>LOOKUP(G739,Komplexní!$A$40:$A$82,Komplexní!$B$40:$B$82)</f>
        <v>0</v>
      </c>
      <c r="I739" s="58">
        <f t="array" ref="I739">SUM(IF((Komplexní!$A$3:$A$38=A739)*(Komplexní!$D$1:$AJ$1=G739),Komplexní!$D$3:$AJ$38))</f>
        <v>0</v>
      </c>
      <c r="J739" s="115" t="str">
        <f>IF(I739=0,"",I739)</f>
        <v/>
      </c>
      <c r="K739" s="59" t="str">
        <f>IF(I739=MIN($J$703:$J$752),1,"")</f>
        <v/>
      </c>
    </row>
    <row r="740" spans="1:11" hidden="1">
      <c r="A740" s="53">
        <v>15</v>
      </c>
      <c r="B740" s="54">
        <f>LOOKUP(A740,Seznamy!$A$3:$A$38,Seznamy!$B$3:$B$38)</f>
        <v>182005</v>
      </c>
      <c r="C740" s="55" t="str">
        <f>LOOKUP(A740,Seznamy!$A$3:$A$38,Seznamy!$C$3:$C$38)</f>
        <v>Žatec západ</v>
      </c>
      <c r="D740" s="56">
        <f>LOOKUP(A740,Seznamy!$A$3:$A$38,Seznamy!$F$3:$F$38)</f>
        <v>9444</v>
      </c>
      <c r="E740" s="56">
        <f>LOOKUP(A740,Seznamy!$A$3:$A$38,Seznamy!$G$3:$G$38)</f>
        <v>212240</v>
      </c>
      <c r="F740" s="57">
        <f>LOOKUP(A740,Seznamy!$A$3:$A$38,Seznamy!$J$3:$J$38)</f>
        <v>60</v>
      </c>
      <c r="G740" s="57">
        <v>38</v>
      </c>
      <c r="H740" s="55">
        <f>LOOKUP(G740,Komplexní!$A$40:$A$82,Komplexní!$B$40:$B$82)</f>
        <v>0</v>
      </c>
      <c r="I740" s="58">
        <f t="array" ref="I740">SUM(IF((Komplexní!$A$3:$A$38=A740)*(Komplexní!$D$1:$AJ$1=G740),Komplexní!$D$3:$AJ$38))</f>
        <v>0</v>
      </c>
      <c r="J740" s="115" t="str">
        <f>IF(I740=0,"",I740)</f>
        <v/>
      </c>
      <c r="K740" s="59" t="str">
        <f>IF(I740=MIN($J$703:$J$752),1,"")</f>
        <v/>
      </c>
    </row>
    <row r="741" spans="1:11" hidden="1">
      <c r="A741" s="53">
        <v>15</v>
      </c>
      <c r="B741" s="54">
        <f>LOOKUP(A741,Seznamy!$A$3:$A$38,Seznamy!$B$3:$B$38)</f>
        <v>182005</v>
      </c>
      <c r="C741" s="55" t="str">
        <f>LOOKUP(A741,Seznamy!$A$3:$A$38,Seznamy!$C$3:$C$38)</f>
        <v>Žatec západ</v>
      </c>
      <c r="D741" s="56">
        <f>LOOKUP(A741,Seznamy!$A$3:$A$38,Seznamy!$F$3:$F$38)</f>
        <v>9444</v>
      </c>
      <c r="E741" s="56">
        <f>LOOKUP(A741,Seznamy!$A$3:$A$38,Seznamy!$G$3:$G$38)</f>
        <v>212240</v>
      </c>
      <c r="F741" s="57">
        <f>LOOKUP(A741,Seznamy!$A$3:$A$38,Seznamy!$J$3:$J$38)</f>
        <v>60</v>
      </c>
      <c r="G741" s="57">
        <v>39</v>
      </c>
      <c r="H741" s="55">
        <f>LOOKUP(G741,Komplexní!$A$40:$A$82,Komplexní!$B$40:$B$82)</f>
        <v>0</v>
      </c>
      <c r="I741" s="58">
        <f t="array" ref="I741">SUM(IF((Komplexní!$A$3:$A$38=A741)*(Komplexní!$D$1:$AJ$1=G741),Komplexní!$D$3:$AJ$38))</f>
        <v>0</v>
      </c>
      <c r="J741" s="115" t="str">
        <f>IF(I741=0,"",I741)</f>
        <v/>
      </c>
      <c r="K741" s="59" t="str">
        <f>IF(I741=MIN($J$703:$J$752),1,"")</f>
        <v/>
      </c>
    </row>
    <row r="742" spans="1:11" hidden="1">
      <c r="A742" s="53">
        <v>15</v>
      </c>
      <c r="B742" s="54">
        <f>LOOKUP(A742,Seznamy!$A$3:$A$38,Seznamy!$B$3:$B$38)</f>
        <v>182005</v>
      </c>
      <c r="C742" s="55" t="str">
        <f>LOOKUP(A742,Seznamy!$A$3:$A$38,Seznamy!$C$3:$C$38)</f>
        <v>Žatec západ</v>
      </c>
      <c r="D742" s="56">
        <f>LOOKUP(A742,Seznamy!$A$3:$A$38,Seznamy!$F$3:$F$38)</f>
        <v>9444</v>
      </c>
      <c r="E742" s="56">
        <f>LOOKUP(A742,Seznamy!$A$3:$A$38,Seznamy!$G$3:$G$38)</f>
        <v>212240</v>
      </c>
      <c r="F742" s="57">
        <f>LOOKUP(A742,Seznamy!$A$3:$A$38,Seznamy!$J$3:$J$38)</f>
        <v>60</v>
      </c>
      <c r="G742" s="57">
        <v>40</v>
      </c>
      <c r="H742" s="55">
        <f>LOOKUP(G742,Komplexní!$A$40:$A$82,Komplexní!$B$40:$B$82)</f>
        <v>0</v>
      </c>
      <c r="I742" s="58">
        <f t="array" ref="I742">SUM(IF((Komplexní!$A$3:$A$38=A742)*(Komplexní!$D$1:$AJ$1=G742),Komplexní!$D$3:$AJ$38))</f>
        <v>0</v>
      </c>
      <c r="J742" s="115" t="str">
        <f>IF(I742=0,"",I742)</f>
        <v/>
      </c>
      <c r="K742" s="59" t="str">
        <f>IF(I742=MIN($J$703:$J$752),1,"")</f>
        <v/>
      </c>
    </row>
    <row r="743" spans="1:11" hidden="1">
      <c r="A743" s="53">
        <v>15</v>
      </c>
      <c r="B743" s="54">
        <f>LOOKUP(A743,Seznamy!$A$3:$A$38,Seznamy!$B$3:$B$38)</f>
        <v>182005</v>
      </c>
      <c r="C743" s="55" t="str">
        <f>LOOKUP(A743,Seznamy!$A$3:$A$38,Seznamy!$C$3:$C$38)</f>
        <v>Žatec západ</v>
      </c>
      <c r="D743" s="56">
        <f>LOOKUP(A743,Seznamy!$A$3:$A$38,Seznamy!$F$3:$F$38)</f>
        <v>9444</v>
      </c>
      <c r="E743" s="56">
        <f>LOOKUP(A743,Seznamy!$A$3:$A$38,Seznamy!$G$3:$G$38)</f>
        <v>212240</v>
      </c>
      <c r="F743" s="57">
        <f>LOOKUP(A743,Seznamy!$A$3:$A$38,Seznamy!$J$3:$J$38)</f>
        <v>60</v>
      </c>
      <c r="G743" s="57">
        <v>41</v>
      </c>
      <c r="H743" s="55">
        <f>LOOKUP(G743,Komplexní!$A$40:$A$82,Komplexní!$B$40:$B$82)</f>
        <v>0</v>
      </c>
      <c r="I743" s="58">
        <f t="array" ref="I743">SUM(IF((Komplexní!$A$3:$A$38=A743)*(Komplexní!$D$1:$AJ$1=G743),Komplexní!$D$3:$AJ$38))</f>
        <v>0</v>
      </c>
      <c r="J743" s="115" t="str">
        <f>IF(I743=0,"",I743)</f>
        <v/>
      </c>
      <c r="K743" s="59" t="str">
        <f>IF(I743=MIN($J$703:$J$752),1,"")</f>
        <v/>
      </c>
    </row>
    <row r="744" spans="1:11" hidden="1">
      <c r="A744" s="53">
        <v>15</v>
      </c>
      <c r="B744" s="54">
        <f>LOOKUP(A744,Seznamy!$A$3:$A$38,Seznamy!$B$3:$B$38)</f>
        <v>182005</v>
      </c>
      <c r="C744" s="55" t="str">
        <f>LOOKUP(A744,Seznamy!$A$3:$A$38,Seznamy!$C$3:$C$38)</f>
        <v>Žatec západ</v>
      </c>
      <c r="D744" s="56">
        <f>LOOKUP(A744,Seznamy!$A$3:$A$38,Seznamy!$F$3:$F$38)</f>
        <v>9444</v>
      </c>
      <c r="E744" s="56">
        <f>LOOKUP(A744,Seznamy!$A$3:$A$38,Seznamy!$G$3:$G$38)</f>
        <v>212240</v>
      </c>
      <c r="F744" s="57">
        <f>LOOKUP(A744,Seznamy!$A$3:$A$38,Seznamy!$J$3:$J$38)</f>
        <v>60</v>
      </c>
      <c r="G744" s="57">
        <v>42</v>
      </c>
      <c r="H744" s="55">
        <f>LOOKUP(G744,Komplexní!$A$40:$A$82,Komplexní!$B$40:$B$82)</f>
        <v>0</v>
      </c>
      <c r="I744" s="58">
        <f t="array" ref="I744">SUM(IF((Komplexní!$A$3:$A$38=A744)*(Komplexní!$D$1:$AJ$1=G744),Komplexní!$D$3:$AJ$38))</f>
        <v>0</v>
      </c>
      <c r="J744" s="115" t="str">
        <f>IF(I744=0,"",I744)</f>
        <v/>
      </c>
      <c r="K744" s="59" t="str">
        <f>IF(I744=MIN($J$703:$J$752),1,"")</f>
        <v/>
      </c>
    </row>
    <row r="745" spans="1:11" hidden="1">
      <c r="A745" s="53">
        <v>15</v>
      </c>
      <c r="B745" s="54">
        <f>LOOKUP(A745,Seznamy!$A$3:$A$38,Seznamy!$B$3:$B$38)</f>
        <v>182005</v>
      </c>
      <c r="C745" s="55" t="str">
        <f>LOOKUP(A745,Seznamy!$A$3:$A$38,Seznamy!$C$3:$C$38)</f>
        <v>Žatec západ</v>
      </c>
      <c r="D745" s="56">
        <f>LOOKUP(A745,Seznamy!$A$3:$A$38,Seznamy!$F$3:$F$38)</f>
        <v>9444</v>
      </c>
      <c r="E745" s="56">
        <f>LOOKUP(A745,Seznamy!$A$3:$A$38,Seznamy!$G$3:$G$38)</f>
        <v>212240</v>
      </c>
      <c r="F745" s="57">
        <f>LOOKUP(A745,Seznamy!$A$3:$A$38,Seznamy!$J$3:$J$38)</f>
        <v>60</v>
      </c>
      <c r="G745" s="57">
        <v>43</v>
      </c>
      <c r="H745" s="55">
        <f>LOOKUP(G745,Komplexní!$A$40:$A$82,Komplexní!$B$40:$B$82)</f>
        <v>0</v>
      </c>
      <c r="I745" s="58">
        <f t="array" ref="I745">SUM(IF((Komplexní!$A$3:$A$38=A745)*(Komplexní!$D$1:$AJ$1=G745),Komplexní!$D$3:$AJ$38))</f>
        <v>0</v>
      </c>
      <c r="J745" s="115" t="str">
        <f>IF(I745=0,"",I745)</f>
        <v/>
      </c>
      <c r="K745" s="59" t="str">
        <f>IF(I745=MIN($J$703:$J$752),1,"")</f>
        <v/>
      </c>
    </row>
    <row r="746" spans="1:11" hidden="1">
      <c r="A746" s="53">
        <v>15</v>
      </c>
      <c r="B746" s="54">
        <f>LOOKUP(A746,Seznamy!$A$3:$A$38,Seznamy!$B$3:$B$38)</f>
        <v>182005</v>
      </c>
      <c r="C746" s="55" t="str">
        <f>LOOKUP(A746,Seznamy!$A$3:$A$38,Seznamy!$C$3:$C$38)</f>
        <v>Žatec západ</v>
      </c>
      <c r="D746" s="56">
        <f>LOOKUP(A746,Seznamy!$A$3:$A$38,Seznamy!$F$3:$F$38)</f>
        <v>9444</v>
      </c>
      <c r="E746" s="56">
        <f>LOOKUP(A746,Seznamy!$A$3:$A$38,Seznamy!$G$3:$G$38)</f>
        <v>212240</v>
      </c>
      <c r="F746" s="57">
        <f>LOOKUP(A746,Seznamy!$A$3:$A$38,Seznamy!$J$3:$J$38)</f>
        <v>60</v>
      </c>
      <c r="G746" s="57">
        <v>44</v>
      </c>
      <c r="H746" s="55">
        <f>LOOKUP(G746,Komplexní!$A$40:$A$82,Komplexní!$B$40:$B$82)</f>
        <v>0</v>
      </c>
      <c r="I746" s="58">
        <f t="array" ref="I746">SUM(IF((Komplexní!$A$3:$A$38=A746)*(Komplexní!$D$1:$AJ$1=G746),Komplexní!$D$3:$AJ$38))</f>
        <v>0</v>
      </c>
      <c r="J746" s="115" t="str">
        <f>IF(I746=0,"",I746)</f>
        <v/>
      </c>
      <c r="K746" s="59" t="str">
        <f>IF(I746=MIN($J$703:$J$752),1,"")</f>
        <v/>
      </c>
    </row>
    <row r="747" spans="1:11" hidden="1">
      <c r="A747" s="53">
        <v>15</v>
      </c>
      <c r="B747" s="54">
        <f>LOOKUP(A747,Seznamy!$A$3:$A$38,Seznamy!$B$3:$B$38)</f>
        <v>182005</v>
      </c>
      <c r="C747" s="55" t="str">
        <f>LOOKUP(A747,Seznamy!$A$3:$A$38,Seznamy!$C$3:$C$38)</f>
        <v>Žatec západ</v>
      </c>
      <c r="D747" s="56">
        <f>LOOKUP(A747,Seznamy!$A$3:$A$38,Seznamy!$F$3:$F$38)</f>
        <v>9444</v>
      </c>
      <c r="E747" s="56">
        <f>LOOKUP(A747,Seznamy!$A$3:$A$38,Seznamy!$G$3:$G$38)</f>
        <v>212240</v>
      </c>
      <c r="F747" s="57">
        <f>LOOKUP(A747,Seznamy!$A$3:$A$38,Seznamy!$J$3:$J$38)</f>
        <v>60</v>
      </c>
      <c r="G747" s="57">
        <v>45</v>
      </c>
      <c r="H747" s="55">
        <f>LOOKUP(G747,Komplexní!$A$40:$A$82,Komplexní!$B$40:$B$82)</f>
        <v>0</v>
      </c>
      <c r="I747" s="58">
        <f t="array" ref="I747">SUM(IF((Komplexní!$A$3:$A$38=A747)*(Komplexní!$D$1:$AJ$1=G747),Komplexní!$D$3:$AJ$38))</f>
        <v>0</v>
      </c>
      <c r="J747" s="115" t="str">
        <f>IF(I747=0,"",I747)</f>
        <v/>
      </c>
      <c r="K747" s="59" t="str">
        <f>IF(I747=MIN($J$703:$J$752),1,"")</f>
        <v/>
      </c>
    </row>
    <row r="748" spans="1:11" hidden="1">
      <c r="A748" s="53">
        <v>15</v>
      </c>
      <c r="B748" s="54">
        <f>LOOKUP(A748,Seznamy!$A$3:$A$38,Seznamy!$B$3:$B$38)</f>
        <v>182005</v>
      </c>
      <c r="C748" s="55" t="str">
        <f>LOOKUP(A748,Seznamy!$A$3:$A$38,Seznamy!$C$3:$C$38)</f>
        <v>Žatec západ</v>
      </c>
      <c r="D748" s="56">
        <f>LOOKUP(A748,Seznamy!$A$3:$A$38,Seznamy!$F$3:$F$38)</f>
        <v>9444</v>
      </c>
      <c r="E748" s="56">
        <f>LOOKUP(A748,Seznamy!$A$3:$A$38,Seznamy!$G$3:$G$38)</f>
        <v>212240</v>
      </c>
      <c r="F748" s="57">
        <f>LOOKUP(A748,Seznamy!$A$3:$A$38,Seznamy!$J$3:$J$38)</f>
        <v>60</v>
      </c>
      <c r="G748" s="57">
        <v>46</v>
      </c>
      <c r="H748" s="55">
        <f>LOOKUP(G748,Komplexní!$A$40:$A$82,Komplexní!$B$40:$B$82)</f>
        <v>0</v>
      </c>
      <c r="I748" s="58">
        <f t="array" ref="I748">SUM(IF((Komplexní!$A$3:$A$38=A748)*(Komplexní!$D$1:$AJ$1=G748),Komplexní!$D$3:$AJ$38))</f>
        <v>0</v>
      </c>
      <c r="J748" s="115" t="str">
        <f>IF(I748=0,"",I748)</f>
        <v/>
      </c>
      <c r="K748" s="59" t="str">
        <f>IF(I748=MIN($J$703:$J$752),1,"")</f>
        <v/>
      </c>
    </row>
    <row r="749" spans="1:11" hidden="1">
      <c r="A749" s="53">
        <v>15</v>
      </c>
      <c r="B749" s="54">
        <f>LOOKUP(A749,Seznamy!$A$3:$A$38,Seznamy!$B$3:$B$38)</f>
        <v>182005</v>
      </c>
      <c r="C749" s="55" t="str">
        <f>LOOKUP(A749,Seznamy!$A$3:$A$38,Seznamy!$C$3:$C$38)</f>
        <v>Žatec západ</v>
      </c>
      <c r="D749" s="56">
        <f>LOOKUP(A749,Seznamy!$A$3:$A$38,Seznamy!$F$3:$F$38)</f>
        <v>9444</v>
      </c>
      <c r="E749" s="56">
        <f>LOOKUP(A749,Seznamy!$A$3:$A$38,Seznamy!$G$3:$G$38)</f>
        <v>212240</v>
      </c>
      <c r="F749" s="57">
        <f>LOOKUP(A749,Seznamy!$A$3:$A$38,Seznamy!$J$3:$J$38)</f>
        <v>60</v>
      </c>
      <c r="G749" s="57">
        <v>47</v>
      </c>
      <c r="H749" s="55">
        <f>LOOKUP(G749,Komplexní!$A$40:$A$82,Komplexní!$B$40:$B$82)</f>
        <v>0</v>
      </c>
      <c r="I749" s="58">
        <f t="array" ref="I749">SUM(IF((Komplexní!$A$3:$A$38=A749)*(Komplexní!$D$1:$AJ$1=G749),Komplexní!$D$3:$AJ$38))</f>
        <v>0</v>
      </c>
      <c r="J749" s="115" t="str">
        <f>IF(I749=0,"",I749)</f>
        <v/>
      </c>
      <c r="K749" s="59" t="str">
        <f>IF(I749=MIN($J$703:$J$752),1,"")</f>
        <v/>
      </c>
    </row>
    <row r="750" spans="1:11" hidden="1">
      <c r="A750" s="53">
        <v>15</v>
      </c>
      <c r="B750" s="54">
        <f>LOOKUP(A750,Seznamy!$A$3:$A$38,Seznamy!$B$3:$B$38)</f>
        <v>182005</v>
      </c>
      <c r="C750" s="55" t="str">
        <f>LOOKUP(A750,Seznamy!$A$3:$A$38,Seznamy!$C$3:$C$38)</f>
        <v>Žatec západ</v>
      </c>
      <c r="D750" s="56">
        <f>LOOKUP(A750,Seznamy!$A$3:$A$38,Seznamy!$F$3:$F$38)</f>
        <v>9444</v>
      </c>
      <c r="E750" s="56">
        <f>LOOKUP(A750,Seznamy!$A$3:$A$38,Seznamy!$G$3:$G$38)</f>
        <v>212240</v>
      </c>
      <c r="F750" s="57">
        <f>LOOKUP(A750,Seznamy!$A$3:$A$38,Seznamy!$J$3:$J$38)</f>
        <v>60</v>
      </c>
      <c r="G750" s="57">
        <v>48</v>
      </c>
      <c r="H750" s="55">
        <f>LOOKUP(G750,Komplexní!$A$40:$A$82,Komplexní!$B$40:$B$82)</f>
        <v>0</v>
      </c>
      <c r="I750" s="58">
        <f t="array" ref="I750">SUM(IF((Komplexní!$A$3:$A$38=A750)*(Komplexní!$D$1:$AJ$1=G750),Komplexní!$D$3:$AJ$38))</f>
        <v>0</v>
      </c>
      <c r="J750" s="115" t="str">
        <f>IF(I750=0,"",I750)</f>
        <v/>
      </c>
      <c r="K750" s="59" t="str">
        <f>IF(I750=MIN($J$703:$J$752),1,"")</f>
        <v/>
      </c>
    </row>
    <row r="751" spans="1:11" hidden="1">
      <c r="A751" s="53">
        <v>15</v>
      </c>
      <c r="B751" s="54">
        <f>LOOKUP(A751,Seznamy!$A$3:$A$38,Seznamy!$B$3:$B$38)</f>
        <v>182005</v>
      </c>
      <c r="C751" s="55" t="str">
        <f>LOOKUP(A751,Seznamy!$A$3:$A$38,Seznamy!$C$3:$C$38)</f>
        <v>Žatec západ</v>
      </c>
      <c r="D751" s="56">
        <f>LOOKUP(A751,Seznamy!$A$3:$A$38,Seznamy!$F$3:$F$38)</f>
        <v>9444</v>
      </c>
      <c r="E751" s="56">
        <f>LOOKUP(A751,Seznamy!$A$3:$A$38,Seznamy!$G$3:$G$38)</f>
        <v>212240</v>
      </c>
      <c r="F751" s="57">
        <f>LOOKUP(A751,Seznamy!$A$3:$A$38,Seznamy!$J$3:$J$38)</f>
        <v>60</v>
      </c>
      <c r="G751" s="57">
        <v>49</v>
      </c>
      <c r="H751" s="55">
        <f>LOOKUP(G751,Komplexní!$A$40:$A$82,Komplexní!$B$40:$B$82)</f>
        <v>0</v>
      </c>
      <c r="I751" s="58">
        <f t="array" ref="I751">SUM(IF((Komplexní!$A$3:$A$38=A751)*(Komplexní!$D$1:$AJ$1=G751),Komplexní!$D$3:$AJ$38))</f>
        <v>0</v>
      </c>
      <c r="J751" s="115" t="str">
        <f>IF(I751=0,"",I751)</f>
        <v/>
      </c>
      <c r="K751" s="59" t="str">
        <f>IF(I751=MIN($J$703:$J$752),1,"")</f>
        <v/>
      </c>
    </row>
    <row r="752" spans="1:11" hidden="1">
      <c r="A752" s="53">
        <v>15</v>
      </c>
      <c r="B752" s="54">
        <f>LOOKUP(A752,Seznamy!$A$3:$A$38,Seznamy!$B$3:$B$38)</f>
        <v>182005</v>
      </c>
      <c r="C752" s="55" t="str">
        <f>LOOKUP(A752,Seznamy!$A$3:$A$38,Seznamy!$C$3:$C$38)</f>
        <v>Žatec západ</v>
      </c>
      <c r="D752" s="56">
        <f>LOOKUP(A752,Seznamy!$A$3:$A$38,Seznamy!$F$3:$F$38)</f>
        <v>9444</v>
      </c>
      <c r="E752" s="56">
        <f>LOOKUP(A752,Seznamy!$A$3:$A$38,Seznamy!$G$3:$G$38)</f>
        <v>212240</v>
      </c>
      <c r="F752" s="57">
        <f>LOOKUP(A752,Seznamy!$A$3:$A$38,Seznamy!$J$3:$J$38)</f>
        <v>60</v>
      </c>
      <c r="G752" s="57">
        <v>50</v>
      </c>
      <c r="H752" s="55">
        <f>LOOKUP(G752,Komplexní!$A$40:$A$82,Komplexní!$B$40:$B$82)</f>
        <v>0</v>
      </c>
      <c r="I752" s="58">
        <f t="array" ref="I752">SUM(IF((Komplexní!$A$3:$A$38=A752)*(Komplexní!$D$1:$AJ$1=G752),Komplexní!$D$3:$AJ$38))</f>
        <v>0</v>
      </c>
      <c r="J752" s="115" t="str">
        <f>IF(I752=0,"",I752)</f>
        <v/>
      </c>
      <c r="K752" s="59" t="str">
        <f>IF(I752=MIN($J$703:$J$752),1,"")</f>
        <v/>
      </c>
    </row>
    <row r="753" spans="1:11">
      <c r="A753" s="87">
        <v>16</v>
      </c>
      <c r="B753" s="88">
        <f>LOOKUP(A753,Seznamy!$A$3:$A$38,Seznamy!$B$3:$B$38)</f>
        <v>191015</v>
      </c>
      <c r="C753" s="89" t="str">
        <f>LOOKUP(A753,Seznamy!$A$3:$A$38,Seznamy!$C$3:$C$38)</f>
        <v>Špičák</v>
      </c>
      <c r="D753" s="90">
        <f>LOOKUP(A753,Seznamy!$A$3:$A$38,Seznamy!$F$3:$F$38)</f>
        <v>2345</v>
      </c>
      <c r="E753" s="90">
        <f>LOOKUP(A753,Seznamy!$A$3:$A$38,Seznamy!$G$3:$G$38)</f>
        <v>80000</v>
      </c>
      <c r="F753" s="91">
        <f>LOOKUP(A753,Seznamy!$A$3:$A$38,Seznamy!$J$3:$J$38)</f>
        <v>60</v>
      </c>
      <c r="G753" s="91">
        <v>14</v>
      </c>
      <c r="H753" s="89" t="str">
        <f>LOOKUP(G753,Komplexní!$A$40:$A$82,Komplexní!$B$40:$B$82)</f>
        <v>Kloboucká lesní s.r.o.</v>
      </c>
      <c r="I753" s="92">
        <f t="array" ref="I753">SUM(IF((Komplexní!$A$3:$A$38=A753)*(Komplexní!$D$1:$AJ$1=G753),Komplexní!$D$3:$AJ$38))</f>
        <v>-57855272</v>
      </c>
      <c r="J753" s="116">
        <f>IF(I753=0,"",I753)</f>
        <v>-57855272</v>
      </c>
      <c r="K753" s="93">
        <f>IF(I753=MIN($J$753:$J$802),1,"")</f>
        <v>1</v>
      </c>
    </row>
    <row r="754" spans="1:11" hidden="1">
      <c r="A754" s="87">
        <v>16</v>
      </c>
      <c r="B754" s="88">
        <f>LOOKUP(A754,Seznamy!$A$3:$A$38,Seznamy!$B$3:$B$38)</f>
        <v>191015</v>
      </c>
      <c r="C754" s="89" t="str">
        <f>LOOKUP(A754,Seznamy!$A$3:$A$38,Seznamy!$C$3:$C$38)</f>
        <v>Špičák</v>
      </c>
      <c r="D754" s="90">
        <f>LOOKUP(A754,Seznamy!$A$3:$A$38,Seznamy!$F$3:$F$38)</f>
        <v>2345</v>
      </c>
      <c r="E754" s="90">
        <f>LOOKUP(A754,Seznamy!$A$3:$A$38,Seznamy!$G$3:$G$38)</f>
        <v>80000</v>
      </c>
      <c r="F754" s="91">
        <f>LOOKUP(A754,Seznamy!$A$3:$A$38,Seznamy!$J$3:$J$38)</f>
        <v>60</v>
      </c>
      <c r="G754" s="91">
        <v>27</v>
      </c>
      <c r="H754" s="89">
        <f>LOOKUP(G754,Komplexní!$A$40:$A$82,Komplexní!$B$40:$B$82)</f>
        <v>0</v>
      </c>
      <c r="I754" s="92">
        <f t="array" ref="I754">SUM(IF((Komplexní!$A$3:$A$38=A754)*(Komplexní!$D$1:$AJ$1=G754),Komplexní!$D$3:$AJ$38))</f>
        <v>0</v>
      </c>
      <c r="J754" s="116" t="str">
        <f>IF(I754=0,"",I754)</f>
        <v/>
      </c>
      <c r="K754" s="93" t="str">
        <f>IF(I754=MIN($J$753:$J$802),1,"")</f>
        <v/>
      </c>
    </row>
    <row r="755" spans="1:11">
      <c r="A755" s="87">
        <v>16</v>
      </c>
      <c r="B755" s="88">
        <f>LOOKUP(A755,Seznamy!$A$3:$A$38,Seznamy!$B$3:$B$38)</f>
        <v>191015</v>
      </c>
      <c r="C755" s="89" t="str">
        <f>LOOKUP(A755,Seznamy!$A$3:$A$38,Seznamy!$C$3:$C$38)</f>
        <v>Špičák</v>
      </c>
      <c r="D755" s="90">
        <f>LOOKUP(A755,Seznamy!$A$3:$A$38,Seznamy!$F$3:$F$38)</f>
        <v>2345</v>
      </c>
      <c r="E755" s="90">
        <f>LOOKUP(A755,Seznamy!$A$3:$A$38,Seznamy!$G$3:$G$38)</f>
        <v>80000</v>
      </c>
      <c r="F755" s="91">
        <f>LOOKUP(A755,Seznamy!$A$3:$A$38,Seznamy!$J$3:$J$38)</f>
        <v>60</v>
      </c>
      <c r="G755" s="91">
        <v>22</v>
      </c>
      <c r="H755" s="89" t="str">
        <f>LOOKUP(G755,Komplexní!$A$40:$A$82,Komplexní!$B$40:$B$82)</f>
        <v>Lesní společnost Ledeč nad Sázavou, a.s.</v>
      </c>
      <c r="I755" s="92">
        <f t="array" ref="I755">SUM(IF((Komplexní!$A$3:$A$38=A755)*(Komplexní!$D$1:$AJ$1=G755),Komplexní!$D$3:$AJ$38))</f>
        <v>-55613515</v>
      </c>
      <c r="J755" s="116">
        <f>IF(I755=0,"",I755)</f>
        <v>-55613515</v>
      </c>
      <c r="K755" s="93" t="str">
        <f>IF(I755=MIN($J$753:$J$802),1,"")</f>
        <v/>
      </c>
    </row>
    <row r="756" spans="1:11">
      <c r="A756" s="87">
        <v>16</v>
      </c>
      <c r="B756" s="88">
        <f>LOOKUP(A756,Seznamy!$A$3:$A$38,Seznamy!$B$3:$B$38)</f>
        <v>191015</v>
      </c>
      <c r="C756" s="89" t="str">
        <f>LOOKUP(A756,Seznamy!$A$3:$A$38,Seznamy!$C$3:$C$38)</f>
        <v>Špičák</v>
      </c>
      <c r="D756" s="90">
        <f>LOOKUP(A756,Seznamy!$A$3:$A$38,Seznamy!$F$3:$F$38)</f>
        <v>2345</v>
      </c>
      <c r="E756" s="90">
        <f>LOOKUP(A756,Seznamy!$A$3:$A$38,Seznamy!$G$3:$G$38)</f>
        <v>80000</v>
      </c>
      <c r="F756" s="91">
        <f>LOOKUP(A756,Seznamy!$A$3:$A$38,Seznamy!$J$3:$J$38)</f>
        <v>60</v>
      </c>
      <c r="G756" s="91">
        <v>11</v>
      </c>
      <c r="H756" s="89" t="str">
        <f>LOOKUP(G756,Komplexní!$A$40:$A$82,Komplexní!$B$40:$B$82)</f>
        <v>UNILES a.s.</v>
      </c>
      <c r="I756" s="92">
        <f t="array" ref="I756">SUM(IF((Komplexní!$A$3:$A$38=A756)*(Komplexní!$D$1:$AJ$1=G756),Komplexní!$D$3:$AJ$38))</f>
        <v>-47653424</v>
      </c>
      <c r="J756" s="116">
        <f>IF(I756=0,"",I756)</f>
        <v>-47653424</v>
      </c>
      <c r="K756" s="93" t="str">
        <f>IF(I756=MIN($J$753:$J$802),1,"")</f>
        <v/>
      </c>
    </row>
    <row r="757" spans="1:11">
      <c r="A757" s="87">
        <v>16</v>
      </c>
      <c r="B757" s="88">
        <f>LOOKUP(A757,Seznamy!$A$3:$A$38,Seznamy!$B$3:$B$38)</f>
        <v>191015</v>
      </c>
      <c r="C757" s="89" t="str">
        <f>LOOKUP(A757,Seznamy!$A$3:$A$38,Seznamy!$C$3:$C$38)</f>
        <v>Špičák</v>
      </c>
      <c r="D757" s="90">
        <f>LOOKUP(A757,Seznamy!$A$3:$A$38,Seznamy!$F$3:$F$38)</f>
        <v>2345</v>
      </c>
      <c r="E757" s="90">
        <f>LOOKUP(A757,Seznamy!$A$3:$A$38,Seznamy!$G$3:$G$38)</f>
        <v>80000</v>
      </c>
      <c r="F757" s="91">
        <f>LOOKUP(A757,Seznamy!$A$3:$A$38,Seznamy!$J$3:$J$38)</f>
        <v>60</v>
      </c>
      <c r="G757" s="91">
        <v>10</v>
      </c>
      <c r="H757" s="89" t="str">
        <f>LOOKUP(G757,Komplexní!$A$40:$A$82,Komplexní!$B$40:$B$82)</f>
        <v>Stora Enso Wood Products Ždírec s.r.o.</v>
      </c>
      <c r="I757" s="92">
        <f t="array" ref="I757">SUM(IF((Komplexní!$A$3:$A$38=A757)*(Komplexní!$D$1:$AJ$1=G757),Komplexní!$D$3:$AJ$38))</f>
        <v>-44045023</v>
      </c>
      <c r="J757" s="116">
        <f>IF(I757=0,"",I757)</f>
        <v>-44045023</v>
      </c>
      <c r="K757" s="93" t="str">
        <f>IF(I757=MIN($J$753:$J$802),1,"")</f>
        <v/>
      </c>
    </row>
    <row r="758" spans="1:11">
      <c r="A758" s="87">
        <v>16</v>
      </c>
      <c r="B758" s="88">
        <f>LOOKUP(A758,Seznamy!$A$3:$A$38,Seznamy!$B$3:$B$38)</f>
        <v>191015</v>
      </c>
      <c r="C758" s="89" t="str">
        <f>LOOKUP(A758,Seznamy!$A$3:$A$38,Seznamy!$C$3:$C$38)</f>
        <v>Špičák</v>
      </c>
      <c r="D758" s="90">
        <f>LOOKUP(A758,Seznamy!$A$3:$A$38,Seznamy!$F$3:$F$38)</f>
        <v>2345</v>
      </c>
      <c r="E758" s="90">
        <f>LOOKUP(A758,Seznamy!$A$3:$A$38,Seznamy!$G$3:$G$38)</f>
        <v>80000</v>
      </c>
      <c r="F758" s="91">
        <f>LOOKUP(A758,Seznamy!$A$3:$A$38,Seznamy!$J$3:$J$38)</f>
        <v>60</v>
      </c>
      <c r="G758" s="91">
        <v>20</v>
      </c>
      <c r="H758" s="89" t="str">
        <f>LOOKUP(G758,Komplexní!$A$40:$A$82,Komplexní!$B$40:$B$82)</f>
        <v>Lesy Beskydy, a.s.</v>
      </c>
      <c r="I758" s="92">
        <f t="array" ref="I758">SUM(IF((Komplexní!$A$3:$A$38=A758)*(Komplexní!$D$1:$AJ$1=G758),Komplexní!$D$3:$AJ$38))</f>
        <v>-42036276</v>
      </c>
      <c r="J758" s="116">
        <f>IF(I758=0,"",I758)</f>
        <v>-42036276</v>
      </c>
      <c r="K758" s="93" t="str">
        <f>IF(I758=MIN($J$753:$J$802),1,"")</f>
        <v/>
      </c>
    </row>
    <row r="759" spans="1:11" hidden="1">
      <c r="A759" s="87">
        <v>16</v>
      </c>
      <c r="B759" s="88">
        <f>LOOKUP(A759,Seznamy!$A$3:$A$38,Seznamy!$B$3:$B$38)</f>
        <v>191015</v>
      </c>
      <c r="C759" s="89" t="str">
        <f>LOOKUP(A759,Seznamy!$A$3:$A$38,Seznamy!$C$3:$C$38)</f>
        <v>Špičák</v>
      </c>
      <c r="D759" s="90">
        <f>LOOKUP(A759,Seznamy!$A$3:$A$38,Seznamy!$F$3:$F$38)</f>
        <v>2345</v>
      </c>
      <c r="E759" s="90">
        <f>LOOKUP(A759,Seznamy!$A$3:$A$38,Seznamy!$G$3:$G$38)</f>
        <v>80000</v>
      </c>
      <c r="F759" s="91">
        <f>LOOKUP(A759,Seznamy!$A$3:$A$38,Seznamy!$J$3:$J$38)</f>
        <v>60</v>
      </c>
      <c r="G759" s="91">
        <v>1</v>
      </c>
      <c r="H759" s="89" t="str">
        <f>LOOKUP(G759,Komplexní!$A$40:$A$82,Komplexní!$B$40:$B$82)</f>
        <v>KAISER s.r.o.</v>
      </c>
      <c r="I759" s="92">
        <f t="array" ref="I759">SUM(IF((Komplexní!$A$3:$A$38=A759)*(Komplexní!$D$1:$AJ$1=G759),Komplexní!$D$3:$AJ$38))</f>
        <v>0</v>
      </c>
      <c r="J759" s="116" t="str">
        <f>IF(I759=0,"",I759)</f>
        <v/>
      </c>
      <c r="K759" s="93" t="str">
        <f>IF(I759=MIN($J$753:$J$802),1,"")</f>
        <v/>
      </c>
    </row>
    <row r="760" spans="1:11" hidden="1">
      <c r="A760" s="87">
        <v>16</v>
      </c>
      <c r="B760" s="88">
        <f>LOOKUP(A760,Seznamy!$A$3:$A$38,Seznamy!$B$3:$B$38)</f>
        <v>191015</v>
      </c>
      <c r="C760" s="89" t="str">
        <f>LOOKUP(A760,Seznamy!$A$3:$A$38,Seznamy!$C$3:$C$38)</f>
        <v>Špičák</v>
      </c>
      <c r="D760" s="90">
        <f>LOOKUP(A760,Seznamy!$A$3:$A$38,Seznamy!$F$3:$F$38)</f>
        <v>2345</v>
      </c>
      <c r="E760" s="90">
        <f>LOOKUP(A760,Seznamy!$A$3:$A$38,Seznamy!$G$3:$G$38)</f>
        <v>80000</v>
      </c>
      <c r="F760" s="91">
        <f>LOOKUP(A760,Seznamy!$A$3:$A$38,Seznamy!$J$3:$J$38)</f>
        <v>60</v>
      </c>
      <c r="G760" s="91">
        <v>2</v>
      </c>
      <c r="H760" s="89" t="str">
        <f>LOOKUP(G760,Komplexní!$A$40:$A$82,Komplexní!$B$40:$B$82)</f>
        <v>Lesní společnost Přimda, a.s.</v>
      </c>
      <c r="I760" s="92">
        <f t="array" ref="I760">SUM(IF((Komplexní!$A$3:$A$38=A760)*(Komplexní!$D$1:$AJ$1=G760),Komplexní!$D$3:$AJ$38))</f>
        <v>0</v>
      </c>
      <c r="J760" s="116" t="str">
        <f>IF(I760=0,"",I760)</f>
        <v/>
      </c>
      <c r="K760" s="93" t="str">
        <f>IF(I760=MIN($J$753:$J$802),1,"")</f>
        <v/>
      </c>
    </row>
    <row r="761" spans="1:11" hidden="1">
      <c r="A761" s="87">
        <v>16</v>
      </c>
      <c r="B761" s="88">
        <f>LOOKUP(A761,Seznamy!$A$3:$A$38,Seznamy!$B$3:$B$38)</f>
        <v>191015</v>
      </c>
      <c r="C761" s="89" t="str">
        <f>LOOKUP(A761,Seznamy!$A$3:$A$38,Seznamy!$C$3:$C$38)</f>
        <v>Špičák</v>
      </c>
      <c r="D761" s="90">
        <f>LOOKUP(A761,Seznamy!$A$3:$A$38,Seznamy!$F$3:$F$38)</f>
        <v>2345</v>
      </c>
      <c r="E761" s="90">
        <f>LOOKUP(A761,Seznamy!$A$3:$A$38,Seznamy!$G$3:$G$38)</f>
        <v>80000</v>
      </c>
      <c r="F761" s="91">
        <f>LOOKUP(A761,Seznamy!$A$3:$A$38,Seznamy!$J$3:$J$38)</f>
        <v>60</v>
      </c>
      <c r="G761" s="91">
        <v>3</v>
      </c>
      <c r="H761" s="89" t="str">
        <f>LOOKUP(G761,Komplexní!$A$40:$A$82,Komplexní!$B$40:$B$82)</f>
        <v>ACLESIA, spol. s r.o.</v>
      </c>
      <c r="I761" s="92">
        <f t="array" ref="I761">SUM(IF((Komplexní!$A$3:$A$38=A761)*(Komplexní!$D$1:$AJ$1=G761),Komplexní!$D$3:$AJ$38))</f>
        <v>0</v>
      </c>
      <c r="J761" s="116" t="str">
        <f>IF(I761=0,"",I761)</f>
        <v/>
      </c>
      <c r="K761" s="93" t="str">
        <f>IF(I761=MIN($J$753:$J$802),1,"")</f>
        <v/>
      </c>
    </row>
    <row r="762" spans="1:11" hidden="1">
      <c r="A762" s="87">
        <v>16</v>
      </c>
      <c r="B762" s="88">
        <f>LOOKUP(A762,Seznamy!$A$3:$A$38,Seznamy!$B$3:$B$38)</f>
        <v>191015</v>
      </c>
      <c r="C762" s="89" t="str">
        <f>LOOKUP(A762,Seznamy!$A$3:$A$38,Seznamy!$C$3:$C$38)</f>
        <v>Špičák</v>
      </c>
      <c r="D762" s="90">
        <f>LOOKUP(A762,Seznamy!$A$3:$A$38,Seznamy!$F$3:$F$38)</f>
        <v>2345</v>
      </c>
      <c r="E762" s="90">
        <f>LOOKUP(A762,Seznamy!$A$3:$A$38,Seznamy!$G$3:$G$38)</f>
        <v>80000</v>
      </c>
      <c r="F762" s="91">
        <f>LOOKUP(A762,Seznamy!$A$3:$A$38,Seznamy!$J$3:$J$38)</f>
        <v>60</v>
      </c>
      <c r="G762" s="91">
        <v>4</v>
      </c>
      <c r="H762" s="89" t="str">
        <f>LOOKUP(G762,Komplexní!$A$40:$A$82,Komplexní!$B$40:$B$82)</f>
        <v>LST a.s.</v>
      </c>
      <c r="I762" s="92">
        <f t="array" ref="I762">SUM(IF((Komplexní!$A$3:$A$38=A762)*(Komplexní!$D$1:$AJ$1=G762),Komplexní!$D$3:$AJ$38))</f>
        <v>0</v>
      </c>
      <c r="J762" s="116" t="str">
        <f>IF(I762=0,"",I762)</f>
        <v/>
      </c>
      <c r="K762" s="93" t="str">
        <f>IF(I762=MIN($J$753:$J$802),1,"")</f>
        <v/>
      </c>
    </row>
    <row r="763" spans="1:11" hidden="1">
      <c r="A763" s="87">
        <v>16</v>
      </c>
      <c r="B763" s="88">
        <f>LOOKUP(A763,Seznamy!$A$3:$A$38,Seznamy!$B$3:$B$38)</f>
        <v>191015</v>
      </c>
      <c r="C763" s="89" t="str">
        <f>LOOKUP(A763,Seznamy!$A$3:$A$38,Seznamy!$C$3:$C$38)</f>
        <v>Špičák</v>
      </c>
      <c r="D763" s="90">
        <f>LOOKUP(A763,Seznamy!$A$3:$A$38,Seznamy!$F$3:$F$38)</f>
        <v>2345</v>
      </c>
      <c r="E763" s="90">
        <f>LOOKUP(A763,Seznamy!$A$3:$A$38,Seznamy!$G$3:$G$38)</f>
        <v>80000</v>
      </c>
      <c r="F763" s="91">
        <f>LOOKUP(A763,Seznamy!$A$3:$A$38,Seznamy!$J$3:$J$38)</f>
        <v>60</v>
      </c>
      <c r="G763" s="91">
        <v>5</v>
      </c>
      <c r="H763" s="89" t="str">
        <f>LOOKUP(G763,Komplexní!$A$40:$A$82,Komplexní!$B$40:$B$82)</f>
        <v>T.E.P. HOLZ, s.r.o.</v>
      </c>
      <c r="I763" s="92">
        <f t="array" ref="I763">SUM(IF((Komplexní!$A$3:$A$38=A763)*(Komplexní!$D$1:$AJ$1=G763),Komplexní!$D$3:$AJ$38))</f>
        <v>0</v>
      </c>
      <c r="J763" s="116" t="str">
        <f>IF(I763=0,"",I763)</f>
        <v/>
      </c>
      <c r="K763" s="93" t="str">
        <f>IF(I763=MIN($J$753:$J$802),1,"")</f>
        <v/>
      </c>
    </row>
    <row r="764" spans="1:11" hidden="1">
      <c r="A764" s="87">
        <v>16</v>
      </c>
      <c r="B764" s="88">
        <f>LOOKUP(A764,Seznamy!$A$3:$A$38,Seznamy!$B$3:$B$38)</f>
        <v>191015</v>
      </c>
      <c r="C764" s="89" t="str">
        <f>LOOKUP(A764,Seznamy!$A$3:$A$38,Seznamy!$C$3:$C$38)</f>
        <v>Špičák</v>
      </c>
      <c r="D764" s="90">
        <f>LOOKUP(A764,Seznamy!$A$3:$A$38,Seznamy!$F$3:$F$38)</f>
        <v>2345</v>
      </c>
      <c r="E764" s="90">
        <f>LOOKUP(A764,Seznamy!$A$3:$A$38,Seznamy!$G$3:$G$38)</f>
        <v>80000</v>
      </c>
      <c r="F764" s="91">
        <f>LOOKUP(A764,Seznamy!$A$3:$A$38,Seznamy!$J$3:$J$38)</f>
        <v>60</v>
      </c>
      <c r="G764" s="91">
        <v>6</v>
      </c>
      <c r="H764" s="89" t="str">
        <f>LOOKUP(G764,Komplexní!$A$40:$A$82,Komplexní!$B$40:$B$82)</f>
        <v>Petra spol. s r.o.</v>
      </c>
      <c r="I764" s="92">
        <f t="array" ref="I764">SUM(IF((Komplexní!$A$3:$A$38=A764)*(Komplexní!$D$1:$AJ$1=G764),Komplexní!$D$3:$AJ$38))</f>
        <v>0</v>
      </c>
      <c r="J764" s="116" t="str">
        <f>IF(I764=0,"",I764)</f>
        <v/>
      </c>
      <c r="K764" s="93" t="str">
        <f>IF(I764=MIN($J$753:$J$802),1,"")</f>
        <v/>
      </c>
    </row>
    <row r="765" spans="1:11" hidden="1">
      <c r="A765" s="87">
        <v>16</v>
      </c>
      <c r="B765" s="88">
        <f>LOOKUP(A765,Seznamy!$A$3:$A$38,Seznamy!$B$3:$B$38)</f>
        <v>191015</v>
      </c>
      <c r="C765" s="89" t="str">
        <f>LOOKUP(A765,Seznamy!$A$3:$A$38,Seznamy!$C$3:$C$38)</f>
        <v>Špičák</v>
      </c>
      <c r="D765" s="90">
        <f>LOOKUP(A765,Seznamy!$A$3:$A$38,Seznamy!$F$3:$F$38)</f>
        <v>2345</v>
      </c>
      <c r="E765" s="90">
        <f>LOOKUP(A765,Seznamy!$A$3:$A$38,Seznamy!$G$3:$G$38)</f>
        <v>80000</v>
      </c>
      <c r="F765" s="91">
        <f>LOOKUP(A765,Seznamy!$A$3:$A$38,Seznamy!$J$3:$J$38)</f>
        <v>60</v>
      </c>
      <c r="G765" s="91">
        <v>7</v>
      </c>
      <c r="H765" s="89" t="str">
        <f>LOOKUP(G765,Komplexní!$A$40:$A$82,Komplexní!$B$40:$B$82)</f>
        <v>Sušická lesní a obchodní s.r.o.</v>
      </c>
      <c r="I765" s="92">
        <f t="array" ref="I765">SUM(IF((Komplexní!$A$3:$A$38=A765)*(Komplexní!$D$1:$AJ$1=G765),Komplexní!$D$3:$AJ$38))</f>
        <v>0</v>
      </c>
      <c r="J765" s="116" t="str">
        <f>IF(I765=0,"",I765)</f>
        <v/>
      </c>
      <c r="K765" s="93" t="str">
        <f>IF(I765=MIN($J$753:$J$802),1,"")</f>
        <v/>
      </c>
    </row>
    <row r="766" spans="1:11" hidden="1">
      <c r="A766" s="87">
        <v>16</v>
      </c>
      <c r="B766" s="88">
        <f>LOOKUP(A766,Seznamy!$A$3:$A$38,Seznamy!$B$3:$B$38)</f>
        <v>191015</v>
      </c>
      <c r="C766" s="89" t="str">
        <f>LOOKUP(A766,Seznamy!$A$3:$A$38,Seznamy!$C$3:$C$38)</f>
        <v>Špičák</v>
      </c>
      <c r="D766" s="90">
        <f>LOOKUP(A766,Seznamy!$A$3:$A$38,Seznamy!$F$3:$F$38)</f>
        <v>2345</v>
      </c>
      <c r="E766" s="90">
        <f>LOOKUP(A766,Seznamy!$A$3:$A$38,Seznamy!$G$3:$G$38)</f>
        <v>80000</v>
      </c>
      <c r="F766" s="91">
        <f>LOOKUP(A766,Seznamy!$A$3:$A$38,Seznamy!$J$3:$J$38)</f>
        <v>60</v>
      </c>
      <c r="G766" s="91">
        <v>8</v>
      </c>
      <c r="H766" s="89" t="str">
        <f>LOOKUP(G766,Komplexní!$A$40:$A$82,Komplexní!$B$40:$B$82)</f>
        <v>ARBOLES s.r.o.</v>
      </c>
      <c r="I766" s="92">
        <f t="array" ref="I766">SUM(IF((Komplexní!$A$3:$A$38=A766)*(Komplexní!$D$1:$AJ$1=G766),Komplexní!$D$3:$AJ$38))</f>
        <v>0</v>
      </c>
      <c r="J766" s="116" t="str">
        <f>IF(I766=0,"",I766)</f>
        <v/>
      </c>
      <c r="K766" s="93" t="str">
        <f>IF(I766=MIN($J$753:$J$802),1,"")</f>
        <v/>
      </c>
    </row>
    <row r="767" spans="1:11" hidden="1">
      <c r="A767" s="87">
        <v>16</v>
      </c>
      <c r="B767" s="88">
        <f>LOOKUP(A767,Seznamy!$A$3:$A$38,Seznamy!$B$3:$B$38)</f>
        <v>191015</v>
      </c>
      <c r="C767" s="89" t="str">
        <f>LOOKUP(A767,Seznamy!$A$3:$A$38,Seznamy!$C$3:$C$38)</f>
        <v>Špičák</v>
      </c>
      <c r="D767" s="90">
        <f>LOOKUP(A767,Seznamy!$A$3:$A$38,Seznamy!$F$3:$F$38)</f>
        <v>2345</v>
      </c>
      <c r="E767" s="90">
        <f>LOOKUP(A767,Seznamy!$A$3:$A$38,Seznamy!$G$3:$G$38)</f>
        <v>80000</v>
      </c>
      <c r="F767" s="91">
        <f>LOOKUP(A767,Seznamy!$A$3:$A$38,Seznamy!$J$3:$J$38)</f>
        <v>60</v>
      </c>
      <c r="G767" s="91">
        <v>9</v>
      </c>
      <c r="H767" s="89" t="str">
        <f>LOOKUP(G767,Komplexní!$A$40:$A$82,Komplexní!$B$40:$B$82)</f>
        <v>Stora Enso Wood Products Planá s.r.o.</v>
      </c>
      <c r="I767" s="92">
        <f t="array" ref="I767">SUM(IF((Komplexní!$A$3:$A$38=A767)*(Komplexní!$D$1:$AJ$1=G767),Komplexní!$D$3:$AJ$38))</f>
        <v>0</v>
      </c>
      <c r="J767" s="116" t="str">
        <f>IF(I767=0,"",I767)</f>
        <v/>
      </c>
      <c r="K767" s="93" t="str">
        <f>IF(I767=MIN($J$753:$J$802),1,"")</f>
        <v/>
      </c>
    </row>
    <row r="768" spans="1:11" hidden="1">
      <c r="A768" s="87">
        <v>16</v>
      </c>
      <c r="B768" s="88">
        <f>LOOKUP(A768,Seznamy!$A$3:$A$38,Seznamy!$B$3:$B$38)</f>
        <v>191015</v>
      </c>
      <c r="C768" s="89" t="str">
        <f>LOOKUP(A768,Seznamy!$A$3:$A$38,Seznamy!$C$3:$C$38)</f>
        <v>Špičák</v>
      </c>
      <c r="D768" s="90">
        <f>LOOKUP(A768,Seznamy!$A$3:$A$38,Seznamy!$F$3:$F$38)</f>
        <v>2345</v>
      </c>
      <c r="E768" s="90">
        <f>LOOKUP(A768,Seznamy!$A$3:$A$38,Seznamy!$G$3:$G$38)</f>
        <v>80000</v>
      </c>
      <c r="F768" s="91">
        <f>LOOKUP(A768,Seznamy!$A$3:$A$38,Seznamy!$J$3:$J$38)</f>
        <v>60</v>
      </c>
      <c r="G768" s="91">
        <v>13</v>
      </c>
      <c r="H768" s="89" t="str">
        <f>LOOKUP(G768,Komplexní!$A$40:$A$82,Komplexní!$B$40:$B$82)</f>
        <v>LDF Rožnov a.s.</v>
      </c>
      <c r="I768" s="92">
        <f t="array" ref="I768">SUM(IF((Komplexní!$A$3:$A$38=A768)*(Komplexní!$D$1:$AJ$1=G768),Komplexní!$D$3:$AJ$38))</f>
        <v>0</v>
      </c>
      <c r="J768" s="116" t="str">
        <f>IF(I768=0,"",I768)</f>
        <v/>
      </c>
      <c r="K768" s="93" t="str">
        <f>IF(I768=MIN($J$753:$J$802),1,"")</f>
        <v/>
      </c>
    </row>
    <row r="769" spans="1:11" hidden="1">
      <c r="A769" s="87">
        <v>16</v>
      </c>
      <c r="B769" s="88">
        <f>LOOKUP(A769,Seznamy!$A$3:$A$38,Seznamy!$B$3:$B$38)</f>
        <v>191015</v>
      </c>
      <c r="C769" s="89" t="str">
        <f>LOOKUP(A769,Seznamy!$A$3:$A$38,Seznamy!$C$3:$C$38)</f>
        <v>Špičák</v>
      </c>
      <c r="D769" s="90">
        <f>LOOKUP(A769,Seznamy!$A$3:$A$38,Seznamy!$F$3:$F$38)</f>
        <v>2345</v>
      </c>
      <c r="E769" s="90">
        <f>LOOKUP(A769,Seznamy!$A$3:$A$38,Seznamy!$G$3:$G$38)</f>
        <v>80000</v>
      </c>
      <c r="F769" s="91">
        <f>LOOKUP(A769,Seznamy!$A$3:$A$38,Seznamy!$J$3:$J$38)</f>
        <v>60</v>
      </c>
      <c r="G769" s="91">
        <v>15</v>
      </c>
      <c r="H769" s="89" t="str">
        <f>LOOKUP(G769,Komplexní!$A$40:$A$82,Komplexní!$B$40:$B$82)</f>
        <v>Opavská lesní a.s.</v>
      </c>
      <c r="I769" s="92">
        <f t="array" ref="I769">SUM(IF((Komplexní!$A$3:$A$38=A769)*(Komplexní!$D$1:$AJ$1=G769),Komplexní!$D$3:$AJ$38))</f>
        <v>0</v>
      </c>
      <c r="J769" s="116" t="str">
        <f>IF(I769=0,"",I769)</f>
        <v/>
      </c>
      <c r="K769" s="93" t="str">
        <f>IF(I769=MIN($J$753:$J$802),1,"")</f>
        <v/>
      </c>
    </row>
    <row r="770" spans="1:11" hidden="1">
      <c r="A770" s="87">
        <v>16</v>
      </c>
      <c r="B770" s="88">
        <f>LOOKUP(A770,Seznamy!$A$3:$A$38,Seznamy!$B$3:$B$38)</f>
        <v>191015</v>
      </c>
      <c r="C770" s="89" t="str">
        <f>LOOKUP(A770,Seznamy!$A$3:$A$38,Seznamy!$C$3:$C$38)</f>
        <v>Špičák</v>
      </c>
      <c r="D770" s="90">
        <f>LOOKUP(A770,Seznamy!$A$3:$A$38,Seznamy!$F$3:$F$38)</f>
        <v>2345</v>
      </c>
      <c r="E770" s="90">
        <f>LOOKUP(A770,Seznamy!$A$3:$A$38,Seznamy!$G$3:$G$38)</f>
        <v>80000</v>
      </c>
      <c r="F770" s="91">
        <f>LOOKUP(A770,Seznamy!$A$3:$A$38,Seznamy!$J$3:$J$38)</f>
        <v>60</v>
      </c>
      <c r="G770" s="91">
        <v>16</v>
      </c>
      <c r="H770" s="89" t="str">
        <f>LOOKUP(G770,Komplexní!$A$40:$A$82,Komplexní!$B$40:$B$82)</f>
        <v>Lesostavby Frýdek-Místek a.s.</v>
      </c>
      <c r="I770" s="92">
        <f t="array" ref="I770">SUM(IF((Komplexní!$A$3:$A$38=A770)*(Komplexní!$D$1:$AJ$1=G770),Komplexní!$D$3:$AJ$38))</f>
        <v>0</v>
      </c>
      <c r="J770" s="116" t="str">
        <f>IF(I770=0,"",I770)</f>
        <v/>
      </c>
      <c r="K770" s="93" t="str">
        <f>IF(I770=MIN($J$753:$J$802),1,"")</f>
        <v/>
      </c>
    </row>
    <row r="771" spans="1:11" hidden="1">
      <c r="A771" s="87">
        <v>16</v>
      </c>
      <c r="B771" s="88">
        <f>LOOKUP(A771,Seznamy!$A$3:$A$38,Seznamy!$B$3:$B$38)</f>
        <v>191015</v>
      </c>
      <c r="C771" s="89" t="str">
        <f>LOOKUP(A771,Seznamy!$A$3:$A$38,Seznamy!$C$3:$C$38)</f>
        <v>Špičák</v>
      </c>
      <c r="D771" s="90">
        <f>LOOKUP(A771,Seznamy!$A$3:$A$38,Seznamy!$F$3:$F$38)</f>
        <v>2345</v>
      </c>
      <c r="E771" s="90">
        <f>LOOKUP(A771,Seznamy!$A$3:$A$38,Seznamy!$G$3:$G$38)</f>
        <v>80000</v>
      </c>
      <c r="F771" s="91">
        <f>LOOKUP(A771,Seznamy!$A$3:$A$38,Seznamy!$J$3:$J$38)</f>
        <v>60</v>
      </c>
      <c r="G771" s="91">
        <v>17</v>
      </c>
      <c r="H771" s="89" t="str">
        <f>LOOKUP(G771,Komplexní!$A$40:$A$82,Komplexní!$B$40:$B$82)</f>
        <v>Drevo-Málek s.r.o.</v>
      </c>
      <c r="I771" s="92">
        <f t="array" ref="I771">SUM(IF((Komplexní!$A$3:$A$38=A771)*(Komplexní!$D$1:$AJ$1=G771),Komplexní!$D$3:$AJ$38))</f>
        <v>0</v>
      </c>
      <c r="J771" s="116" t="str">
        <f>IF(I771=0,"",I771)</f>
        <v/>
      </c>
      <c r="K771" s="93" t="str">
        <f>IF(I771=MIN($J$753:$J$802),1,"")</f>
        <v/>
      </c>
    </row>
    <row r="772" spans="1:11" hidden="1">
      <c r="A772" s="87">
        <v>16</v>
      </c>
      <c r="B772" s="88">
        <f>LOOKUP(A772,Seznamy!$A$3:$A$38,Seznamy!$B$3:$B$38)</f>
        <v>191015</v>
      </c>
      <c r="C772" s="89" t="str">
        <f>LOOKUP(A772,Seznamy!$A$3:$A$38,Seznamy!$C$3:$C$38)</f>
        <v>Špičák</v>
      </c>
      <c r="D772" s="90">
        <f>LOOKUP(A772,Seznamy!$A$3:$A$38,Seznamy!$F$3:$F$38)</f>
        <v>2345</v>
      </c>
      <c r="E772" s="90">
        <f>LOOKUP(A772,Seznamy!$A$3:$A$38,Seznamy!$G$3:$G$38)</f>
        <v>80000</v>
      </c>
      <c r="F772" s="91">
        <f>LOOKUP(A772,Seznamy!$A$3:$A$38,Seznamy!$J$3:$J$38)</f>
        <v>60</v>
      </c>
      <c r="G772" s="91">
        <v>18</v>
      </c>
      <c r="H772" s="89" t="str">
        <f>LOOKUP(G772,Komplexní!$A$40:$A$82,Komplexní!$B$40:$B$82)</f>
        <v>Lesní společnost Bečov, s.r.o.</v>
      </c>
      <c r="I772" s="92">
        <f t="array" ref="I772">SUM(IF((Komplexní!$A$3:$A$38=A772)*(Komplexní!$D$1:$AJ$1=G772),Komplexní!$D$3:$AJ$38))</f>
        <v>0</v>
      </c>
      <c r="J772" s="116" t="str">
        <f>IF(I772=0,"",I772)</f>
        <v/>
      </c>
      <c r="K772" s="93" t="str">
        <f>IF(I772=MIN($J$753:$J$802),1,"")</f>
        <v/>
      </c>
    </row>
    <row r="773" spans="1:11" hidden="1">
      <c r="A773" s="87">
        <v>16</v>
      </c>
      <c r="B773" s="88">
        <f>LOOKUP(A773,Seznamy!$A$3:$A$38,Seznamy!$B$3:$B$38)</f>
        <v>191015</v>
      </c>
      <c r="C773" s="89" t="str">
        <f>LOOKUP(A773,Seznamy!$A$3:$A$38,Seznamy!$C$3:$C$38)</f>
        <v>Špičák</v>
      </c>
      <c r="D773" s="90">
        <f>LOOKUP(A773,Seznamy!$A$3:$A$38,Seznamy!$F$3:$F$38)</f>
        <v>2345</v>
      </c>
      <c r="E773" s="90">
        <f>LOOKUP(A773,Seznamy!$A$3:$A$38,Seznamy!$G$3:$G$38)</f>
        <v>80000</v>
      </c>
      <c r="F773" s="91">
        <f>LOOKUP(A773,Seznamy!$A$3:$A$38,Seznamy!$J$3:$J$38)</f>
        <v>60</v>
      </c>
      <c r="G773" s="91">
        <v>19</v>
      </c>
      <c r="H773" s="89" t="str">
        <f>LOOKUP(G773,Komplexní!$A$40:$A$82,Komplexní!$B$40:$B$82)</f>
        <v>SOLITERA spol. s r.o.</v>
      </c>
      <c r="I773" s="92">
        <f t="array" ref="I773">SUM(IF((Komplexní!$A$3:$A$38=A773)*(Komplexní!$D$1:$AJ$1=G773),Komplexní!$D$3:$AJ$38))</f>
        <v>0</v>
      </c>
      <c r="J773" s="116" t="str">
        <f>IF(I773=0,"",I773)</f>
        <v/>
      </c>
      <c r="K773" s="93" t="str">
        <f>IF(I773=MIN($J$753:$J$802),1,"")</f>
        <v/>
      </c>
    </row>
    <row r="774" spans="1:11" hidden="1">
      <c r="A774" s="87">
        <v>16</v>
      </c>
      <c r="B774" s="88">
        <f>LOOKUP(A774,Seznamy!$A$3:$A$38,Seznamy!$B$3:$B$38)</f>
        <v>191015</v>
      </c>
      <c r="C774" s="89" t="str">
        <f>LOOKUP(A774,Seznamy!$A$3:$A$38,Seznamy!$C$3:$C$38)</f>
        <v>Špičák</v>
      </c>
      <c r="D774" s="90">
        <f>LOOKUP(A774,Seznamy!$A$3:$A$38,Seznamy!$F$3:$F$38)</f>
        <v>2345</v>
      </c>
      <c r="E774" s="90">
        <f>LOOKUP(A774,Seznamy!$A$3:$A$38,Seznamy!$G$3:$G$38)</f>
        <v>80000</v>
      </c>
      <c r="F774" s="91">
        <f>LOOKUP(A774,Seznamy!$A$3:$A$38,Seznamy!$J$3:$J$38)</f>
        <v>60</v>
      </c>
      <c r="G774" s="91">
        <v>21</v>
      </c>
      <c r="H774" s="89" t="str">
        <f>LOOKUP(G774,Komplexní!$A$40:$A$82,Komplexní!$B$40:$B$82)</f>
        <v>Triumfa Energo s.r.o.</v>
      </c>
      <c r="I774" s="92">
        <f t="array" ref="I774">SUM(IF((Komplexní!$A$3:$A$38=A774)*(Komplexní!$D$1:$AJ$1=G774),Komplexní!$D$3:$AJ$38))</f>
        <v>0</v>
      </c>
      <c r="J774" s="116" t="str">
        <f>IF(I774=0,"",I774)</f>
        <v/>
      </c>
      <c r="K774" s="93" t="str">
        <f>IF(I774=MIN($J$753:$J$802),1,"")</f>
        <v/>
      </c>
    </row>
    <row r="775" spans="1:11">
      <c r="A775" s="87">
        <v>16</v>
      </c>
      <c r="B775" s="88">
        <f>LOOKUP(A775,Seznamy!$A$3:$A$38,Seznamy!$B$3:$B$38)</f>
        <v>191015</v>
      </c>
      <c r="C775" s="89" t="str">
        <f>LOOKUP(A775,Seznamy!$A$3:$A$38,Seznamy!$C$3:$C$38)</f>
        <v>Špičák</v>
      </c>
      <c r="D775" s="90">
        <f>LOOKUP(A775,Seznamy!$A$3:$A$38,Seznamy!$F$3:$F$38)</f>
        <v>2345</v>
      </c>
      <c r="E775" s="90">
        <f>LOOKUP(A775,Seznamy!$A$3:$A$38,Seznamy!$G$3:$G$38)</f>
        <v>80000</v>
      </c>
      <c r="F775" s="91">
        <f>LOOKUP(A775,Seznamy!$A$3:$A$38,Seznamy!$J$3:$J$38)</f>
        <v>60</v>
      </c>
      <c r="G775" s="91">
        <v>12</v>
      </c>
      <c r="H775" s="89" t="str">
        <f>LOOKUP(G775,Komplexní!$A$40:$A$82,Komplexní!$B$40:$B$82)</f>
        <v>Jihozápadní dřevařská a.s.</v>
      </c>
      <c r="I775" s="92">
        <f t="array" ref="I775">SUM(IF((Komplexní!$A$3:$A$38=A775)*(Komplexní!$D$1:$AJ$1=G775),Komplexní!$D$3:$AJ$38))</f>
        <v>-41628896</v>
      </c>
      <c r="J775" s="116">
        <f>IF(I775=0,"",I775)</f>
        <v>-41628896</v>
      </c>
      <c r="K775" s="93" t="str">
        <f>IF(I775=MIN($J$753:$J$802),1,"")</f>
        <v/>
      </c>
    </row>
    <row r="776" spans="1:11" hidden="1">
      <c r="A776" s="87">
        <v>16</v>
      </c>
      <c r="B776" s="88">
        <f>LOOKUP(A776,Seznamy!$A$3:$A$38,Seznamy!$B$3:$B$38)</f>
        <v>191015</v>
      </c>
      <c r="C776" s="89" t="str">
        <f>LOOKUP(A776,Seznamy!$A$3:$A$38,Seznamy!$C$3:$C$38)</f>
        <v>Špičák</v>
      </c>
      <c r="D776" s="90">
        <f>LOOKUP(A776,Seznamy!$A$3:$A$38,Seznamy!$F$3:$F$38)</f>
        <v>2345</v>
      </c>
      <c r="E776" s="90">
        <f>LOOKUP(A776,Seznamy!$A$3:$A$38,Seznamy!$G$3:$G$38)</f>
        <v>80000</v>
      </c>
      <c r="F776" s="91">
        <f>LOOKUP(A776,Seznamy!$A$3:$A$38,Seznamy!$J$3:$J$38)</f>
        <v>60</v>
      </c>
      <c r="G776" s="91">
        <v>23</v>
      </c>
      <c r="H776" s="89" t="str">
        <f>LOOKUP(G776,Komplexní!$A$40:$A$82,Komplexní!$B$40:$B$82)</f>
        <v>Pradědský lesní závod, a.s.</v>
      </c>
      <c r="I776" s="92">
        <f t="array" ref="I776">SUM(IF((Komplexní!$A$3:$A$38=A776)*(Komplexní!$D$1:$AJ$1=G776),Komplexní!$D$3:$AJ$38))</f>
        <v>0</v>
      </c>
      <c r="J776" s="116" t="str">
        <f>IF(I776=0,"",I776)</f>
        <v/>
      </c>
      <c r="K776" s="93" t="str">
        <f>IF(I776=MIN($J$753:$J$802),1,"")</f>
        <v/>
      </c>
    </row>
    <row r="777" spans="1:11" hidden="1">
      <c r="A777" s="87">
        <v>16</v>
      </c>
      <c r="B777" s="88">
        <f>LOOKUP(A777,Seznamy!$A$3:$A$38,Seznamy!$B$3:$B$38)</f>
        <v>191015</v>
      </c>
      <c r="C777" s="89" t="str">
        <f>LOOKUP(A777,Seznamy!$A$3:$A$38,Seznamy!$C$3:$C$38)</f>
        <v>Špičák</v>
      </c>
      <c r="D777" s="90">
        <f>LOOKUP(A777,Seznamy!$A$3:$A$38,Seznamy!$F$3:$F$38)</f>
        <v>2345</v>
      </c>
      <c r="E777" s="90">
        <f>LOOKUP(A777,Seznamy!$A$3:$A$38,Seznamy!$G$3:$G$38)</f>
        <v>80000</v>
      </c>
      <c r="F777" s="91">
        <f>LOOKUP(A777,Seznamy!$A$3:$A$38,Seznamy!$J$3:$J$38)</f>
        <v>60</v>
      </c>
      <c r="G777" s="91">
        <v>24</v>
      </c>
      <c r="H777" s="89" t="str">
        <f>LOOKUP(G777,Komplexní!$A$40:$A$82,Komplexní!$B$40:$B$82)</f>
        <v>JACER - CZ a.s.</v>
      </c>
      <c r="I777" s="92">
        <f t="array" ref="I777">SUM(IF((Komplexní!$A$3:$A$38=A777)*(Komplexní!$D$1:$AJ$1=G777),Komplexní!$D$3:$AJ$38))</f>
        <v>0</v>
      </c>
      <c r="J777" s="116" t="str">
        <f>IF(I777=0,"",I777)</f>
        <v/>
      </c>
      <c r="K777" s="93" t="str">
        <f>IF(I777=MIN($J$753:$J$802),1,"")</f>
        <v/>
      </c>
    </row>
    <row r="778" spans="1:11" hidden="1">
      <c r="A778" s="87">
        <v>16</v>
      </c>
      <c r="B778" s="88">
        <f>LOOKUP(A778,Seznamy!$A$3:$A$38,Seznamy!$B$3:$B$38)</f>
        <v>191015</v>
      </c>
      <c r="C778" s="89" t="str">
        <f>LOOKUP(A778,Seznamy!$A$3:$A$38,Seznamy!$C$3:$C$38)</f>
        <v>Špičák</v>
      </c>
      <c r="D778" s="90">
        <f>LOOKUP(A778,Seznamy!$A$3:$A$38,Seznamy!$F$3:$F$38)</f>
        <v>2345</v>
      </c>
      <c r="E778" s="90">
        <f>LOOKUP(A778,Seznamy!$A$3:$A$38,Seznamy!$G$3:$G$38)</f>
        <v>80000</v>
      </c>
      <c r="F778" s="91">
        <f>LOOKUP(A778,Seznamy!$A$3:$A$38,Seznamy!$J$3:$J$38)</f>
        <v>60</v>
      </c>
      <c r="G778" s="91">
        <v>25</v>
      </c>
      <c r="H778" s="89" t="str">
        <f>LOOKUP(G778,Komplexní!$A$40:$A$82,Komplexní!$B$40:$B$82)</f>
        <v>KATR a.s.</v>
      </c>
      <c r="I778" s="92">
        <f t="array" ref="I778">SUM(IF((Komplexní!$A$3:$A$38=A778)*(Komplexní!$D$1:$AJ$1=G778),Komplexní!$D$3:$AJ$38))</f>
        <v>0</v>
      </c>
      <c r="J778" s="116" t="str">
        <f>IF(I778=0,"",I778)</f>
        <v/>
      </c>
      <c r="K778" s="93" t="str">
        <f>IF(I778=MIN($J$753:$J$802),1,"")</f>
        <v/>
      </c>
    </row>
    <row r="779" spans="1:11" hidden="1">
      <c r="A779" s="87">
        <v>16</v>
      </c>
      <c r="B779" s="88">
        <f>LOOKUP(A779,Seznamy!$A$3:$A$38,Seznamy!$B$3:$B$38)</f>
        <v>191015</v>
      </c>
      <c r="C779" s="89" t="str">
        <f>LOOKUP(A779,Seznamy!$A$3:$A$38,Seznamy!$C$3:$C$38)</f>
        <v>Špičák</v>
      </c>
      <c r="D779" s="90">
        <f>LOOKUP(A779,Seznamy!$A$3:$A$38,Seznamy!$F$3:$F$38)</f>
        <v>2345</v>
      </c>
      <c r="E779" s="90">
        <f>LOOKUP(A779,Seznamy!$A$3:$A$38,Seznamy!$G$3:$G$38)</f>
        <v>80000</v>
      </c>
      <c r="F779" s="91">
        <f>LOOKUP(A779,Seznamy!$A$3:$A$38,Seznamy!$J$3:$J$38)</f>
        <v>60</v>
      </c>
      <c r="G779" s="91">
        <v>26</v>
      </c>
      <c r="H779" s="89" t="str">
        <f>LOOKUP(G779,Komplexní!$A$40:$A$82,Komplexní!$B$40:$B$82)</f>
        <v>DEBLICE - lesy s.r.o.</v>
      </c>
      <c r="I779" s="92">
        <f t="array" ref="I779">SUM(IF((Komplexní!$A$3:$A$38=A779)*(Komplexní!$D$1:$AJ$1=G779),Komplexní!$D$3:$AJ$38))</f>
        <v>0</v>
      </c>
      <c r="J779" s="116" t="str">
        <f>IF(I779=0,"",I779)</f>
        <v/>
      </c>
      <c r="K779" s="93" t="str">
        <f>IF(I779=MIN($J$753:$J$802),1,"")</f>
        <v/>
      </c>
    </row>
    <row r="780" spans="1:11" hidden="1">
      <c r="A780" s="87">
        <v>16</v>
      </c>
      <c r="B780" s="88">
        <f>LOOKUP(A780,Seznamy!$A$3:$A$38,Seznamy!$B$3:$B$38)</f>
        <v>191015</v>
      </c>
      <c r="C780" s="89" t="str">
        <f>LOOKUP(A780,Seznamy!$A$3:$A$38,Seznamy!$C$3:$C$38)</f>
        <v>Špičák</v>
      </c>
      <c r="D780" s="90">
        <f>LOOKUP(A780,Seznamy!$A$3:$A$38,Seznamy!$F$3:$F$38)</f>
        <v>2345</v>
      </c>
      <c r="E780" s="90">
        <f>LOOKUP(A780,Seznamy!$A$3:$A$38,Seznamy!$G$3:$G$38)</f>
        <v>80000</v>
      </c>
      <c r="F780" s="91">
        <f>LOOKUP(A780,Seznamy!$A$3:$A$38,Seznamy!$J$3:$J$38)</f>
        <v>60</v>
      </c>
      <c r="G780" s="91">
        <v>28</v>
      </c>
      <c r="H780" s="89">
        <f>LOOKUP(G780,Komplexní!$A$40:$A$82,Komplexní!$B$40:$B$82)</f>
        <v>0</v>
      </c>
      <c r="I780" s="92">
        <f t="array" ref="I780">SUM(IF((Komplexní!$A$3:$A$38=A780)*(Komplexní!$D$1:$AJ$1=G780),Komplexní!$D$3:$AJ$38))</f>
        <v>0</v>
      </c>
      <c r="J780" s="116" t="str">
        <f>IF(I780=0,"",I780)</f>
        <v/>
      </c>
      <c r="K780" s="93" t="str">
        <f>IF(I780=MIN($J$753:$J$802),1,"")</f>
        <v/>
      </c>
    </row>
    <row r="781" spans="1:11" hidden="1">
      <c r="A781" s="87">
        <v>16</v>
      </c>
      <c r="B781" s="88">
        <f>LOOKUP(A781,Seznamy!$A$3:$A$38,Seznamy!$B$3:$B$38)</f>
        <v>191015</v>
      </c>
      <c r="C781" s="89" t="str">
        <f>LOOKUP(A781,Seznamy!$A$3:$A$38,Seznamy!$C$3:$C$38)</f>
        <v>Špičák</v>
      </c>
      <c r="D781" s="90">
        <f>LOOKUP(A781,Seznamy!$A$3:$A$38,Seznamy!$F$3:$F$38)</f>
        <v>2345</v>
      </c>
      <c r="E781" s="90">
        <f>LOOKUP(A781,Seznamy!$A$3:$A$38,Seznamy!$G$3:$G$38)</f>
        <v>80000</v>
      </c>
      <c r="F781" s="91">
        <f>LOOKUP(A781,Seznamy!$A$3:$A$38,Seznamy!$J$3:$J$38)</f>
        <v>60</v>
      </c>
      <c r="G781" s="91">
        <v>29</v>
      </c>
      <c r="H781" s="89">
        <f>LOOKUP(G781,Komplexní!$A$40:$A$82,Komplexní!$B$40:$B$82)</f>
        <v>0</v>
      </c>
      <c r="I781" s="92">
        <f t="array" ref="I781">SUM(IF((Komplexní!$A$3:$A$38=A781)*(Komplexní!$D$1:$AJ$1=G781),Komplexní!$D$3:$AJ$38))</f>
        <v>0</v>
      </c>
      <c r="J781" s="116" t="str">
        <f>IF(I781=0,"",I781)</f>
        <v/>
      </c>
      <c r="K781" s="93" t="str">
        <f>IF(I781=MIN($J$753:$J$802),1,"")</f>
        <v/>
      </c>
    </row>
    <row r="782" spans="1:11" hidden="1">
      <c r="A782" s="87">
        <v>16</v>
      </c>
      <c r="B782" s="88">
        <f>LOOKUP(A782,Seznamy!$A$3:$A$38,Seznamy!$B$3:$B$38)</f>
        <v>191015</v>
      </c>
      <c r="C782" s="89" t="str">
        <f>LOOKUP(A782,Seznamy!$A$3:$A$38,Seznamy!$C$3:$C$38)</f>
        <v>Špičák</v>
      </c>
      <c r="D782" s="90">
        <f>LOOKUP(A782,Seznamy!$A$3:$A$38,Seznamy!$F$3:$F$38)</f>
        <v>2345</v>
      </c>
      <c r="E782" s="90">
        <f>LOOKUP(A782,Seznamy!$A$3:$A$38,Seznamy!$G$3:$G$38)</f>
        <v>80000</v>
      </c>
      <c r="F782" s="91">
        <f>LOOKUP(A782,Seznamy!$A$3:$A$38,Seznamy!$J$3:$J$38)</f>
        <v>60</v>
      </c>
      <c r="G782" s="91">
        <v>30</v>
      </c>
      <c r="H782" s="89">
        <f>LOOKUP(G782,Komplexní!$A$40:$A$82,Komplexní!$B$40:$B$82)</f>
        <v>0</v>
      </c>
      <c r="I782" s="92">
        <f t="array" ref="I782">SUM(IF((Komplexní!$A$3:$A$38=A782)*(Komplexní!$D$1:$AJ$1=G782),Komplexní!$D$3:$AJ$38))</f>
        <v>0</v>
      </c>
      <c r="J782" s="116" t="str">
        <f>IF(I782=0,"",I782)</f>
        <v/>
      </c>
      <c r="K782" s="93" t="str">
        <f>IF(I782=MIN($J$753:$J$802),1,"")</f>
        <v/>
      </c>
    </row>
    <row r="783" spans="1:11" hidden="1">
      <c r="A783" s="87">
        <v>16</v>
      </c>
      <c r="B783" s="88">
        <f>LOOKUP(A783,Seznamy!$A$3:$A$38,Seznamy!$B$3:$B$38)</f>
        <v>191015</v>
      </c>
      <c r="C783" s="89" t="str">
        <f>LOOKUP(A783,Seznamy!$A$3:$A$38,Seznamy!$C$3:$C$38)</f>
        <v>Špičák</v>
      </c>
      <c r="D783" s="90">
        <f>LOOKUP(A783,Seznamy!$A$3:$A$38,Seznamy!$F$3:$F$38)</f>
        <v>2345</v>
      </c>
      <c r="E783" s="90">
        <f>LOOKUP(A783,Seznamy!$A$3:$A$38,Seznamy!$G$3:$G$38)</f>
        <v>80000</v>
      </c>
      <c r="F783" s="91">
        <f>LOOKUP(A783,Seznamy!$A$3:$A$38,Seznamy!$J$3:$J$38)</f>
        <v>60</v>
      </c>
      <c r="G783" s="91">
        <v>31</v>
      </c>
      <c r="H783" s="89">
        <f>LOOKUP(G783,Komplexní!$A$40:$A$82,Komplexní!$B$40:$B$82)</f>
        <v>0</v>
      </c>
      <c r="I783" s="92">
        <f t="array" ref="I783">SUM(IF((Komplexní!$A$3:$A$38=A783)*(Komplexní!$D$1:$AJ$1=G783),Komplexní!$D$3:$AJ$38))</f>
        <v>0</v>
      </c>
      <c r="J783" s="116" t="str">
        <f>IF(I783=0,"",I783)</f>
        <v/>
      </c>
      <c r="K783" s="93" t="str">
        <f>IF(I783=MIN($J$753:$J$802),1,"")</f>
        <v/>
      </c>
    </row>
    <row r="784" spans="1:11" hidden="1">
      <c r="A784" s="87">
        <v>16</v>
      </c>
      <c r="B784" s="88">
        <f>LOOKUP(A784,Seznamy!$A$3:$A$38,Seznamy!$B$3:$B$38)</f>
        <v>191015</v>
      </c>
      <c r="C784" s="89" t="str">
        <f>LOOKUP(A784,Seznamy!$A$3:$A$38,Seznamy!$C$3:$C$38)</f>
        <v>Špičák</v>
      </c>
      <c r="D784" s="90">
        <f>LOOKUP(A784,Seznamy!$A$3:$A$38,Seznamy!$F$3:$F$38)</f>
        <v>2345</v>
      </c>
      <c r="E784" s="90">
        <f>LOOKUP(A784,Seznamy!$A$3:$A$38,Seznamy!$G$3:$G$38)</f>
        <v>80000</v>
      </c>
      <c r="F784" s="91">
        <f>LOOKUP(A784,Seznamy!$A$3:$A$38,Seznamy!$J$3:$J$38)</f>
        <v>60</v>
      </c>
      <c r="G784" s="91">
        <v>32</v>
      </c>
      <c r="H784" s="89">
        <f>LOOKUP(G784,Komplexní!$A$40:$A$82,Komplexní!$B$40:$B$82)</f>
        <v>0</v>
      </c>
      <c r="I784" s="92">
        <f t="array" ref="I784">SUM(IF((Komplexní!$A$3:$A$38=A784)*(Komplexní!$D$1:$AJ$1=G784),Komplexní!$D$3:$AJ$38))</f>
        <v>0</v>
      </c>
      <c r="J784" s="116" t="str">
        <f>IF(I784=0,"",I784)</f>
        <v/>
      </c>
      <c r="K784" s="93" t="str">
        <f>IF(I784=MIN($J$753:$J$802),1,"")</f>
        <v/>
      </c>
    </row>
    <row r="785" spans="1:11" hidden="1">
      <c r="A785" s="87">
        <v>16</v>
      </c>
      <c r="B785" s="88">
        <f>LOOKUP(A785,Seznamy!$A$3:$A$38,Seznamy!$B$3:$B$38)</f>
        <v>191015</v>
      </c>
      <c r="C785" s="89" t="str">
        <f>LOOKUP(A785,Seznamy!$A$3:$A$38,Seznamy!$C$3:$C$38)</f>
        <v>Špičák</v>
      </c>
      <c r="D785" s="90">
        <f>LOOKUP(A785,Seznamy!$A$3:$A$38,Seznamy!$F$3:$F$38)</f>
        <v>2345</v>
      </c>
      <c r="E785" s="90">
        <f>LOOKUP(A785,Seznamy!$A$3:$A$38,Seznamy!$G$3:$G$38)</f>
        <v>80000</v>
      </c>
      <c r="F785" s="91">
        <f>LOOKUP(A785,Seznamy!$A$3:$A$38,Seznamy!$J$3:$J$38)</f>
        <v>60</v>
      </c>
      <c r="G785" s="91">
        <v>33</v>
      </c>
      <c r="H785" s="89">
        <f>LOOKUP(G785,Komplexní!$A$40:$A$82,Komplexní!$B$40:$B$82)</f>
        <v>0</v>
      </c>
      <c r="I785" s="92">
        <f t="array" ref="I785">SUM(IF((Komplexní!$A$3:$A$38=A785)*(Komplexní!$D$1:$AJ$1=G785),Komplexní!$D$3:$AJ$38))</f>
        <v>0</v>
      </c>
      <c r="J785" s="116" t="str">
        <f>IF(I785=0,"",I785)</f>
        <v/>
      </c>
      <c r="K785" s="93" t="str">
        <f>IF(I785=MIN($J$753:$J$802),1,"")</f>
        <v/>
      </c>
    </row>
    <row r="786" spans="1:11" hidden="1">
      <c r="A786" s="87">
        <v>16</v>
      </c>
      <c r="B786" s="88">
        <f>LOOKUP(A786,Seznamy!$A$3:$A$38,Seznamy!$B$3:$B$38)</f>
        <v>191015</v>
      </c>
      <c r="C786" s="89" t="str">
        <f>LOOKUP(A786,Seznamy!$A$3:$A$38,Seznamy!$C$3:$C$38)</f>
        <v>Špičák</v>
      </c>
      <c r="D786" s="90">
        <f>LOOKUP(A786,Seznamy!$A$3:$A$38,Seznamy!$F$3:$F$38)</f>
        <v>2345</v>
      </c>
      <c r="E786" s="90">
        <f>LOOKUP(A786,Seznamy!$A$3:$A$38,Seznamy!$G$3:$G$38)</f>
        <v>80000</v>
      </c>
      <c r="F786" s="91">
        <f>LOOKUP(A786,Seznamy!$A$3:$A$38,Seznamy!$J$3:$J$38)</f>
        <v>60</v>
      </c>
      <c r="G786" s="91">
        <v>34</v>
      </c>
      <c r="H786" s="89">
        <f>LOOKUP(G786,Komplexní!$A$40:$A$82,Komplexní!$B$40:$B$82)</f>
        <v>0</v>
      </c>
      <c r="I786" s="92">
        <f t="array" ref="I786">SUM(IF((Komplexní!$A$3:$A$38=A786)*(Komplexní!$D$1:$AJ$1=G786),Komplexní!$D$3:$AJ$38))</f>
        <v>0</v>
      </c>
      <c r="J786" s="116" t="str">
        <f>IF(I786=0,"",I786)</f>
        <v/>
      </c>
      <c r="K786" s="93" t="str">
        <f>IF(I786=MIN($J$753:$J$802),1,"")</f>
        <v/>
      </c>
    </row>
    <row r="787" spans="1:11" hidden="1">
      <c r="A787" s="87">
        <v>16</v>
      </c>
      <c r="B787" s="88">
        <f>LOOKUP(A787,Seznamy!$A$3:$A$38,Seznamy!$B$3:$B$38)</f>
        <v>191015</v>
      </c>
      <c r="C787" s="89" t="str">
        <f>LOOKUP(A787,Seznamy!$A$3:$A$38,Seznamy!$C$3:$C$38)</f>
        <v>Špičák</v>
      </c>
      <c r="D787" s="90">
        <f>LOOKUP(A787,Seznamy!$A$3:$A$38,Seznamy!$F$3:$F$38)</f>
        <v>2345</v>
      </c>
      <c r="E787" s="90">
        <f>LOOKUP(A787,Seznamy!$A$3:$A$38,Seznamy!$G$3:$G$38)</f>
        <v>80000</v>
      </c>
      <c r="F787" s="91">
        <f>LOOKUP(A787,Seznamy!$A$3:$A$38,Seznamy!$J$3:$J$38)</f>
        <v>60</v>
      </c>
      <c r="G787" s="91">
        <v>35</v>
      </c>
      <c r="H787" s="89">
        <f>LOOKUP(G787,Komplexní!$A$40:$A$82,Komplexní!$B$40:$B$82)</f>
        <v>0</v>
      </c>
      <c r="I787" s="92">
        <f t="array" ref="I787">SUM(IF((Komplexní!$A$3:$A$38=A787)*(Komplexní!$D$1:$AJ$1=G787),Komplexní!$D$3:$AJ$38))</f>
        <v>0</v>
      </c>
      <c r="J787" s="116" t="str">
        <f>IF(I787=0,"",I787)</f>
        <v/>
      </c>
      <c r="K787" s="93" t="str">
        <f>IF(I787=MIN($J$753:$J$802),1,"")</f>
        <v/>
      </c>
    </row>
    <row r="788" spans="1:11" hidden="1">
      <c r="A788" s="87">
        <v>16</v>
      </c>
      <c r="B788" s="88">
        <f>LOOKUP(A788,Seznamy!$A$3:$A$38,Seznamy!$B$3:$B$38)</f>
        <v>191015</v>
      </c>
      <c r="C788" s="89" t="str">
        <f>LOOKUP(A788,Seznamy!$A$3:$A$38,Seznamy!$C$3:$C$38)</f>
        <v>Špičák</v>
      </c>
      <c r="D788" s="90">
        <f>LOOKUP(A788,Seznamy!$A$3:$A$38,Seznamy!$F$3:$F$38)</f>
        <v>2345</v>
      </c>
      <c r="E788" s="90">
        <f>LOOKUP(A788,Seznamy!$A$3:$A$38,Seznamy!$G$3:$G$38)</f>
        <v>80000</v>
      </c>
      <c r="F788" s="91">
        <f>LOOKUP(A788,Seznamy!$A$3:$A$38,Seznamy!$J$3:$J$38)</f>
        <v>60</v>
      </c>
      <c r="G788" s="91">
        <v>36</v>
      </c>
      <c r="H788" s="89">
        <f>LOOKUP(G788,Komplexní!$A$40:$A$82,Komplexní!$B$40:$B$82)</f>
        <v>0</v>
      </c>
      <c r="I788" s="92">
        <f t="array" ref="I788">SUM(IF((Komplexní!$A$3:$A$38=A788)*(Komplexní!$D$1:$AJ$1=G788),Komplexní!$D$3:$AJ$38))</f>
        <v>0</v>
      </c>
      <c r="J788" s="116" t="str">
        <f>IF(I788=0,"",I788)</f>
        <v/>
      </c>
      <c r="K788" s="93" t="str">
        <f>IF(I788=MIN($J$753:$J$802),1,"")</f>
        <v/>
      </c>
    </row>
    <row r="789" spans="1:11" hidden="1">
      <c r="A789" s="87">
        <v>16</v>
      </c>
      <c r="B789" s="88">
        <f>LOOKUP(A789,Seznamy!$A$3:$A$38,Seznamy!$B$3:$B$38)</f>
        <v>191015</v>
      </c>
      <c r="C789" s="89" t="str">
        <f>LOOKUP(A789,Seznamy!$A$3:$A$38,Seznamy!$C$3:$C$38)</f>
        <v>Špičák</v>
      </c>
      <c r="D789" s="90">
        <f>LOOKUP(A789,Seznamy!$A$3:$A$38,Seznamy!$F$3:$F$38)</f>
        <v>2345</v>
      </c>
      <c r="E789" s="90">
        <f>LOOKUP(A789,Seznamy!$A$3:$A$38,Seznamy!$G$3:$G$38)</f>
        <v>80000</v>
      </c>
      <c r="F789" s="91">
        <f>LOOKUP(A789,Seznamy!$A$3:$A$38,Seznamy!$J$3:$J$38)</f>
        <v>60</v>
      </c>
      <c r="G789" s="91">
        <v>37</v>
      </c>
      <c r="H789" s="89">
        <f>LOOKUP(G789,Komplexní!$A$40:$A$82,Komplexní!$B$40:$B$82)</f>
        <v>0</v>
      </c>
      <c r="I789" s="92">
        <f t="array" ref="I789">SUM(IF((Komplexní!$A$3:$A$38=A789)*(Komplexní!$D$1:$AJ$1=G789),Komplexní!$D$3:$AJ$38))</f>
        <v>0</v>
      </c>
      <c r="J789" s="116" t="str">
        <f>IF(I789=0,"",I789)</f>
        <v/>
      </c>
      <c r="K789" s="93" t="str">
        <f>IF(I789=MIN($J$753:$J$802),1,"")</f>
        <v/>
      </c>
    </row>
    <row r="790" spans="1:11" hidden="1">
      <c r="A790" s="87">
        <v>16</v>
      </c>
      <c r="B790" s="88">
        <f>LOOKUP(A790,Seznamy!$A$3:$A$38,Seznamy!$B$3:$B$38)</f>
        <v>191015</v>
      </c>
      <c r="C790" s="89" t="str">
        <f>LOOKUP(A790,Seznamy!$A$3:$A$38,Seznamy!$C$3:$C$38)</f>
        <v>Špičák</v>
      </c>
      <c r="D790" s="90">
        <f>LOOKUP(A790,Seznamy!$A$3:$A$38,Seznamy!$F$3:$F$38)</f>
        <v>2345</v>
      </c>
      <c r="E790" s="90">
        <f>LOOKUP(A790,Seznamy!$A$3:$A$38,Seznamy!$G$3:$G$38)</f>
        <v>80000</v>
      </c>
      <c r="F790" s="91">
        <f>LOOKUP(A790,Seznamy!$A$3:$A$38,Seznamy!$J$3:$J$38)</f>
        <v>60</v>
      </c>
      <c r="G790" s="91">
        <v>38</v>
      </c>
      <c r="H790" s="89">
        <f>LOOKUP(G790,Komplexní!$A$40:$A$82,Komplexní!$B$40:$B$82)</f>
        <v>0</v>
      </c>
      <c r="I790" s="92">
        <f t="array" ref="I790">SUM(IF((Komplexní!$A$3:$A$38=A790)*(Komplexní!$D$1:$AJ$1=G790),Komplexní!$D$3:$AJ$38))</f>
        <v>0</v>
      </c>
      <c r="J790" s="116" t="str">
        <f>IF(I790=0,"",I790)</f>
        <v/>
      </c>
      <c r="K790" s="93" t="str">
        <f>IF(I790=MIN($J$753:$J$802),1,"")</f>
        <v/>
      </c>
    </row>
    <row r="791" spans="1:11" hidden="1">
      <c r="A791" s="87">
        <v>16</v>
      </c>
      <c r="B791" s="88">
        <f>LOOKUP(A791,Seznamy!$A$3:$A$38,Seznamy!$B$3:$B$38)</f>
        <v>191015</v>
      </c>
      <c r="C791" s="89" t="str">
        <f>LOOKUP(A791,Seznamy!$A$3:$A$38,Seznamy!$C$3:$C$38)</f>
        <v>Špičák</v>
      </c>
      <c r="D791" s="90">
        <f>LOOKUP(A791,Seznamy!$A$3:$A$38,Seznamy!$F$3:$F$38)</f>
        <v>2345</v>
      </c>
      <c r="E791" s="90">
        <f>LOOKUP(A791,Seznamy!$A$3:$A$38,Seznamy!$G$3:$G$38)</f>
        <v>80000</v>
      </c>
      <c r="F791" s="91">
        <f>LOOKUP(A791,Seznamy!$A$3:$A$38,Seznamy!$J$3:$J$38)</f>
        <v>60</v>
      </c>
      <c r="G791" s="91">
        <v>39</v>
      </c>
      <c r="H791" s="89">
        <f>LOOKUP(G791,Komplexní!$A$40:$A$82,Komplexní!$B$40:$B$82)</f>
        <v>0</v>
      </c>
      <c r="I791" s="92">
        <f t="array" ref="I791">SUM(IF((Komplexní!$A$3:$A$38=A791)*(Komplexní!$D$1:$AJ$1=G791),Komplexní!$D$3:$AJ$38))</f>
        <v>0</v>
      </c>
      <c r="J791" s="116" t="str">
        <f>IF(I791=0,"",I791)</f>
        <v/>
      </c>
      <c r="K791" s="93" t="str">
        <f>IF(I791=MIN($J$753:$J$802),1,"")</f>
        <v/>
      </c>
    </row>
    <row r="792" spans="1:11" hidden="1">
      <c r="A792" s="87">
        <v>16</v>
      </c>
      <c r="B792" s="88">
        <f>LOOKUP(A792,Seznamy!$A$3:$A$38,Seznamy!$B$3:$B$38)</f>
        <v>191015</v>
      </c>
      <c r="C792" s="89" t="str">
        <f>LOOKUP(A792,Seznamy!$A$3:$A$38,Seznamy!$C$3:$C$38)</f>
        <v>Špičák</v>
      </c>
      <c r="D792" s="90">
        <f>LOOKUP(A792,Seznamy!$A$3:$A$38,Seznamy!$F$3:$F$38)</f>
        <v>2345</v>
      </c>
      <c r="E792" s="90">
        <f>LOOKUP(A792,Seznamy!$A$3:$A$38,Seznamy!$G$3:$G$38)</f>
        <v>80000</v>
      </c>
      <c r="F792" s="91">
        <f>LOOKUP(A792,Seznamy!$A$3:$A$38,Seznamy!$J$3:$J$38)</f>
        <v>60</v>
      </c>
      <c r="G792" s="91">
        <v>40</v>
      </c>
      <c r="H792" s="89">
        <f>LOOKUP(G792,Komplexní!$A$40:$A$82,Komplexní!$B$40:$B$82)</f>
        <v>0</v>
      </c>
      <c r="I792" s="92">
        <f t="array" ref="I792">SUM(IF((Komplexní!$A$3:$A$38=A792)*(Komplexní!$D$1:$AJ$1=G792),Komplexní!$D$3:$AJ$38))</f>
        <v>0</v>
      </c>
      <c r="J792" s="116" t="str">
        <f>IF(I792=0,"",I792)</f>
        <v/>
      </c>
      <c r="K792" s="93" t="str">
        <f>IF(I792=MIN($J$753:$J$802),1,"")</f>
        <v/>
      </c>
    </row>
    <row r="793" spans="1:11" hidden="1">
      <c r="A793" s="87">
        <v>16</v>
      </c>
      <c r="B793" s="88">
        <f>LOOKUP(A793,Seznamy!$A$3:$A$38,Seznamy!$B$3:$B$38)</f>
        <v>191015</v>
      </c>
      <c r="C793" s="89" t="str">
        <f>LOOKUP(A793,Seznamy!$A$3:$A$38,Seznamy!$C$3:$C$38)</f>
        <v>Špičák</v>
      </c>
      <c r="D793" s="90">
        <f>LOOKUP(A793,Seznamy!$A$3:$A$38,Seznamy!$F$3:$F$38)</f>
        <v>2345</v>
      </c>
      <c r="E793" s="90">
        <f>LOOKUP(A793,Seznamy!$A$3:$A$38,Seznamy!$G$3:$G$38)</f>
        <v>80000</v>
      </c>
      <c r="F793" s="91">
        <f>LOOKUP(A793,Seznamy!$A$3:$A$38,Seznamy!$J$3:$J$38)</f>
        <v>60</v>
      </c>
      <c r="G793" s="91">
        <v>41</v>
      </c>
      <c r="H793" s="89">
        <f>LOOKUP(G793,Komplexní!$A$40:$A$82,Komplexní!$B$40:$B$82)</f>
        <v>0</v>
      </c>
      <c r="I793" s="92">
        <f t="array" ref="I793">SUM(IF((Komplexní!$A$3:$A$38=A793)*(Komplexní!$D$1:$AJ$1=G793),Komplexní!$D$3:$AJ$38))</f>
        <v>0</v>
      </c>
      <c r="J793" s="116" t="str">
        <f>IF(I793=0,"",I793)</f>
        <v/>
      </c>
      <c r="K793" s="93" t="str">
        <f>IF(I793=MIN($J$753:$J$802),1,"")</f>
        <v/>
      </c>
    </row>
    <row r="794" spans="1:11" hidden="1">
      <c r="A794" s="87">
        <v>16</v>
      </c>
      <c r="B794" s="88">
        <f>LOOKUP(A794,Seznamy!$A$3:$A$38,Seznamy!$B$3:$B$38)</f>
        <v>191015</v>
      </c>
      <c r="C794" s="89" t="str">
        <f>LOOKUP(A794,Seznamy!$A$3:$A$38,Seznamy!$C$3:$C$38)</f>
        <v>Špičák</v>
      </c>
      <c r="D794" s="90">
        <f>LOOKUP(A794,Seznamy!$A$3:$A$38,Seznamy!$F$3:$F$38)</f>
        <v>2345</v>
      </c>
      <c r="E794" s="90">
        <f>LOOKUP(A794,Seznamy!$A$3:$A$38,Seznamy!$G$3:$G$38)</f>
        <v>80000</v>
      </c>
      <c r="F794" s="91">
        <f>LOOKUP(A794,Seznamy!$A$3:$A$38,Seznamy!$J$3:$J$38)</f>
        <v>60</v>
      </c>
      <c r="G794" s="91">
        <v>42</v>
      </c>
      <c r="H794" s="89">
        <f>LOOKUP(G794,Komplexní!$A$40:$A$82,Komplexní!$B$40:$B$82)</f>
        <v>0</v>
      </c>
      <c r="I794" s="92">
        <f t="array" ref="I794">SUM(IF((Komplexní!$A$3:$A$38=A794)*(Komplexní!$D$1:$AJ$1=G794),Komplexní!$D$3:$AJ$38))</f>
        <v>0</v>
      </c>
      <c r="J794" s="116" t="str">
        <f>IF(I794=0,"",I794)</f>
        <v/>
      </c>
      <c r="K794" s="93" t="str">
        <f>IF(I794=MIN($J$753:$J$802),1,"")</f>
        <v/>
      </c>
    </row>
    <row r="795" spans="1:11" hidden="1">
      <c r="A795" s="87">
        <v>16</v>
      </c>
      <c r="B795" s="88">
        <f>LOOKUP(A795,Seznamy!$A$3:$A$38,Seznamy!$B$3:$B$38)</f>
        <v>191015</v>
      </c>
      <c r="C795" s="89" t="str">
        <f>LOOKUP(A795,Seznamy!$A$3:$A$38,Seznamy!$C$3:$C$38)</f>
        <v>Špičák</v>
      </c>
      <c r="D795" s="90">
        <f>LOOKUP(A795,Seznamy!$A$3:$A$38,Seznamy!$F$3:$F$38)</f>
        <v>2345</v>
      </c>
      <c r="E795" s="90">
        <f>LOOKUP(A795,Seznamy!$A$3:$A$38,Seznamy!$G$3:$G$38)</f>
        <v>80000</v>
      </c>
      <c r="F795" s="91">
        <f>LOOKUP(A795,Seznamy!$A$3:$A$38,Seznamy!$J$3:$J$38)</f>
        <v>60</v>
      </c>
      <c r="G795" s="91">
        <v>43</v>
      </c>
      <c r="H795" s="89">
        <f>LOOKUP(G795,Komplexní!$A$40:$A$82,Komplexní!$B$40:$B$82)</f>
        <v>0</v>
      </c>
      <c r="I795" s="92">
        <f t="array" ref="I795">SUM(IF((Komplexní!$A$3:$A$38=A795)*(Komplexní!$D$1:$AJ$1=G795),Komplexní!$D$3:$AJ$38))</f>
        <v>0</v>
      </c>
      <c r="J795" s="116" t="str">
        <f>IF(I795=0,"",I795)</f>
        <v/>
      </c>
      <c r="K795" s="93" t="str">
        <f>IF(I795=MIN($J$753:$J$802),1,"")</f>
        <v/>
      </c>
    </row>
    <row r="796" spans="1:11" hidden="1">
      <c r="A796" s="87">
        <v>16</v>
      </c>
      <c r="B796" s="88">
        <f>LOOKUP(A796,Seznamy!$A$3:$A$38,Seznamy!$B$3:$B$38)</f>
        <v>191015</v>
      </c>
      <c r="C796" s="89" t="str">
        <f>LOOKUP(A796,Seznamy!$A$3:$A$38,Seznamy!$C$3:$C$38)</f>
        <v>Špičák</v>
      </c>
      <c r="D796" s="90">
        <f>LOOKUP(A796,Seznamy!$A$3:$A$38,Seznamy!$F$3:$F$38)</f>
        <v>2345</v>
      </c>
      <c r="E796" s="90">
        <f>LOOKUP(A796,Seznamy!$A$3:$A$38,Seznamy!$G$3:$G$38)</f>
        <v>80000</v>
      </c>
      <c r="F796" s="91">
        <f>LOOKUP(A796,Seznamy!$A$3:$A$38,Seznamy!$J$3:$J$38)</f>
        <v>60</v>
      </c>
      <c r="G796" s="91">
        <v>44</v>
      </c>
      <c r="H796" s="89">
        <f>LOOKUP(G796,Komplexní!$A$40:$A$82,Komplexní!$B$40:$B$82)</f>
        <v>0</v>
      </c>
      <c r="I796" s="92">
        <f t="array" ref="I796">SUM(IF((Komplexní!$A$3:$A$38=A796)*(Komplexní!$D$1:$AJ$1=G796),Komplexní!$D$3:$AJ$38))</f>
        <v>0</v>
      </c>
      <c r="J796" s="116" t="str">
        <f>IF(I796=0,"",I796)</f>
        <v/>
      </c>
      <c r="K796" s="93" t="str">
        <f>IF(I796=MIN($J$753:$J$802),1,"")</f>
        <v/>
      </c>
    </row>
    <row r="797" spans="1:11" hidden="1">
      <c r="A797" s="87">
        <v>16</v>
      </c>
      <c r="B797" s="88">
        <f>LOOKUP(A797,Seznamy!$A$3:$A$38,Seznamy!$B$3:$B$38)</f>
        <v>191015</v>
      </c>
      <c r="C797" s="89" t="str">
        <f>LOOKUP(A797,Seznamy!$A$3:$A$38,Seznamy!$C$3:$C$38)</f>
        <v>Špičák</v>
      </c>
      <c r="D797" s="90">
        <f>LOOKUP(A797,Seznamy!$A$3:$A$38,Seznamy!$F$3:$F$38)</f>
        <v>2345</v>
      </c>
      <c r="E797" s="90">
        <f>LOOKUP(A797,Seznamy!$A$3:$A$38,Seznamy!$G$3:$G$38)</f>
        <v>80000</v>
      </c>
      <c r="F797" s="91">
        <f>LOOKUP(A797,Seznamy!$A$3:$A$38,Seznamy!$J$3:$J$38)</f>
        <v>60</v>
      </c>
      <c r="G797" s="91">
        <v>45</v>
      </c>
      <c r="H797" s="89">
        <f>LOOKUP(G797,Komplexní!$A$40:$A$82,Komplexní!$B$40:$B$82)</f>
        <v>0</v>
      </c>
      <c r="I797" s="92">
        <f t="array" ref="I797">SUM(IF((Komplexní!$A$3:$A$38=A797)*(Komplexní!$D$1:$AJ$1=G797),Komplexní!$D$3:$AJ$38))</f>
        <v>0</v>
      </c>
      <c r="J797" s="116" t="str">
        <f>IF(I797=0,"",I797)</f>
        <v/>
      </c>
      <c r="K797" s="93" t="str">
        <f>IF(I797=MIN($J$753:$J$802),1,"")</f>
        <v/>
      </c>
    </row>
    <row r="798" spans="1:11" hidden="1">
      <c r="A798" s="87">
        <v>16</v>
      </c>
      <c r="B798" s="88">
        <f>LOOKUP(A798,Seznamy!$A$3:$A$38,Seznamy!$B$3:$B$38)</f>
        <v>191015</v>
      </c>
      <c r="C798" s="89" t="str">
        <f>LOOKUP(A798,Seznamy!$A$3:$A$38,Seznamy!$C$3:$C$38)</f>
        <v>Špičák</v>
      </c>
      <c r="D798" s="90">
        <f>LOOKUP(A798,Seznamy!$A$3:$A$38,Seznamy!$F$3:$F$38)</f>
        <v>2345</v>
      </c>
      <c r="E798" s="90">
        <f>LOOKUP(A798,Seznamy!$A$3:$A$38,Seznamy!$G$3:$G$38)</f>
        <v>80000</v>
      </c>
      <c r="F798" s="91">
        <f>LOOKUP(A798,Seznamy!$A$3:$A$38,Seznamy!$J$3:$J$38)</f>
        <v>60</v>
      </c>
      <c r="G798" s="91">
        <v>46</v>
      </c>
      <c r="H798" s="89">
        <f>LOOKUP(G798,Komplexní!$A$40:$A$82,Komplexní!$B$40:$B$82)</f>
        <v>0</v>
      </c>
      <c r="I798" s="92">
        <f t="array" ref="I798">SUM(IF((Komplexní!$A$3:$A$38=A798)*(Komplexní!$D$1:$AJ$1=G798),Komplexní!$D$3:$AJ$38))</f>
        <v>0</v>
      </c>
      <c r="J798" s="116" t="str">
        <f>IF(I798=0,"",I798)</f>
        <v/>
      </c>
      <c r="K798" s="93" t="str">
        <f>IF(I798=MIN($J$753:$J$802),1,"")</f>
        <v/>
      </c>
    </row>
    <row r="799" spans="1:11" hidden="1">
      <c r="A799" s="87">
        <v>16</v>
      </c>
      <c r="B799" s="88">
        <f>LOOKUP(A799,Seznamy!$A$3:$A$38,Seznamy!$B$3:$B$38)</f>
        <v>191015</v>
      </c>
      <c r="C799" s="89" t="str">
        <f>LOOKUP(A799,Seznamy!$A$3:$A$38,Seznamy!$C$3:$C$38)</f>
        <v>Špičák</v>
      </c>
      <c r="D799" s="90">
        <f>LOOKUP(A799,Seznamy!$A$3:$A$38,Seznamy!$F$3:$F$38)</f>
        <v>2345</v>
      </c>
      <c r="E799" s="90">
        <f>LOOKUP(A799,Seznamy!$A$3:$A$38,Seznamy!$G$3:$G$38)</f>
        <v>80000</v>
      </c>
      <c r="F799" s="91">
        <f>LOOKUP(A799,Seznamy!$A$3:$A$38,Seznamy!$J$3:$J$38)</f>
        <v>60</v>
      </c>
      <c r="G799" s="91">
        <v>47</v>
      </c>
      <c r="H799" s="89">
        <f>LOOKUP(G799,Komplexní!$A$40:$A$82,Komplexní!$B$40:$B$82)</f>
        <v>0</v>
      </c>
      <c r="I799" s="92">
        <f t="array" ref="I799">SUM(IF((Komplexní!$A$3:$A$38=A799)*(Komplexní!$D$1:$AJ$1=G799),Komplexní!$D$3:$AJ$38))</f>
        <v>0</v>
      </c>
      <c r="J799" s="116" t="str">
        <f>IF(I799=0,"",I799)</f>
        <v/>
      </c>
      <c r="K799" s="93" t="str">
        <f>IF(I799=MIN($J$753:$J$802),1,"")</f>
        <v/>
      </c>
    </row>
    <row r="800" spans="1:11" hidden="1">
      <c r="A800" s="87">
        <v>16</v>
      </c>
      <c r="B800" s="88">
        <f>LOOKUP(A800,Seznamy!$A$3:$A$38,Seznamy!$B$3:$B$38)</f>
        <v>191015</v>
      </c>
      <c r="C800" s="89" t="str">
        <f>LOOKUP(A800,Seznamy!$A$3:$A$38,Seznamy!$C$3:$C$38)</f>
        <v>Špičák</v>
      </c>
      <c r="D800" s="90">
        <f>LOOKUP(A800,Seznamy!$A$3:$A$38,Seznamy!$F$3:$F$38)</f>
        <v>2345</v>
      </c>
      <c r="E800" s="90">
        <f>LOOKUP(A800,Seznamy!$A$3:$A$38,Seznamy!$G$3:$G$38)</f>
        <v>80000</v>
      </c>
      <c r="F800" s="91">
        <f>LOOKUP(A800,Seznamy!$A$3:$A$38,Seznamy!$J$3:$J$38)</f>
        <v>60</v>
      </c>
      <c r="G800" s="91">
        <v>48</v>
      </c>
      <c r="H800" s="89">
        <f>LOOKUP(G800,Komplexní!$A$40:$A$82,Komplexní!$B$40:$B$82)</f>
        <v>0</v>
      </c>
      <c r="I800" s="92">
        <f t="array" ref="I800">SUM(IF((Komplexní!$A$3:$A$38=A800)*(Komplexní!$D$1:$AJ$1=G800),Komplexní!$D$3:$AJ$38))</f>
        <v>0</v>
      </c>
      <c r="J800" s="116" t="str">
        <f>IF(I800=0,"",I800)</f>
        <v/>
      </c>
      <c r="K800" s="93" t="str">
        <f>IF(I800=MIN($J$753:$J$802),1,"")</f>
        <v/>
      </c>
    </row>
    <row r="801" spans="1:11" hidden="1">
      <c r="A801" s="87">
        <v>16</v>
      </c>
      <c r="B801" s="88">
        <f>LOOKUP(A801,Seznamy!$A$3:$A$38,Seznamy!$B$3:$B$38)</f>
        <v>191015</v>
      </c>
      <c r="C801" s="89" t="str">
        <f>LOOKUP(A801,Seznamy!$A$3:$A$38,Seznamy!$C$3:$C$38)</f>
        <v>Špičák</v>
      </c>
      <c r="D801" s="90">
        <f>LOOKUP(A801,Seznamy!$A$3:$A$38,Seznamy!$F$3:$F$38)</f>
        <v>2345</v>
      </c>
      <c r="E801" s="90">
        <f>LOOKUP(A801,Seznamy!$A$3:$A$38,Seznamy!$G$3:$G$38)</f>
        <v>80000</v>
      </c>
      <c r="F801" s="91">
        <f>LOOKUP(A801,Seznamy!$A$3:$A$38,Seznamy!$J$3:$J$38)</f>
        <v>60</v>
      </c>
      <c r="G801" s="91">
        <v>49</v>
      </c>
      <c r="H801" s="89">
        <f>LOOKUP(G801,Komplexní!$A$40:$A$82,Komplexní!$B$40:$B$82)</f>
        <v>0</v>
      </c>
      <c r="I801" s="92">
        <f t="array" ref="I801">SUM(IF((Komplexní!$A$3:$A$38=A801)*(Komplexní!$D$1:$AJ$1=G801),Komplexní!$D$3:$AJ$38))</f>
        <v>0</v>
      </c>
      <c r="J801" s="116" t="str">
        <f>IF(I801=0,"",I801)</f>
        <v/>
      </c>
      <c r="K801" s="93" t="str">
        <f>IF(I801=MIN($J$753:$J$802),1,"")</f>
        <v/>
      </c>
    </row>
    <row r="802" spans="1:11" hidden="1">
      <c r="A802" s="87">
        <v>16</v>
      </c>
      <c r="B802" s="88">
        <f>LOOKUP(A802,Seznamy!$A$3:$A$38,Seznamy!$B$3:$B$38)</f>
        <v>191015</v>
      </c>
      <c r="C802" s="89" t="str">
        <f>LOOKUP(A802,Seznamy!$A$3:$A$38,Seznamy!$C$3:$C$38)</f>
        <v>Špičák</v>
      </c>
      <c r="D802" s="90">
        <f>LOOKUP(A802,Seznamy!$A$3:$A$38,Seznamy!$F$3:$F$38)</f>
        <v>2345</v>
      </c>
      <c r="E802" s="90">
        <f>LOOKUP(A802,Seznamy!$A$3:$A$38,Seznamy!$G$3:$G$38)</f>
        <v>80000</v>
      </c>
      <c r="F802" s="91">
        <f>LOOKUP(A802,Seznamy!$A$3:$A$38,Seznamy!$J$3:$J$38)</f>
        <v>60</v>
      </c>
      <c r="G802" s="91">
        <v>50</v>
      </c>
      <c r="H802" s="89">
        <f>LOOKUP(G802,Komplexní!$A$40:$A$82,Komplexní!$B$40:$B$82)</f>
        <v>0</v>
      </c>
      <c r="I802" s="92">
        <f t="array" ref="I802">SUM(IF((Komplexní!$A$3:$A$38=A802)*(Komplexní!$D$1:$AJ$1=G802),Komplexní!$D$3:$AJ$38))</f>
        <v>0</v>
      </c>
      <c r="J802" s="116" t="str">
        <f>IF(I802=0,"",I802)</f>
        <v/>
      </c>
      <c r="K802" s="93" t="str">
        <f>IF(I802=MIN($J$753:$J$802),1,"")</f>
        <v/>
      </c>
    </row>
    <row r="803" spans="1:11" hidden="1">
      <c r="A803" s="53">
        <v>17</v>
      </c>
      <c r="B803" s="54">
        <f>LOOKUP(A803,Seznamy!$A$3:$A$38,Seznamy!$B$3:$B$38)</f>
        <v>194001</v>
      </c>
      <c r="C803" s="55" t="str">
        <f>LOOKUP(A803,Seznamy!$A$3:$A$38,Seznamy!$C$3:$C$38)</f>
        <v>Třeboň</v>
      </c>
      <c r="D803" s="56">
        <f>LOOKUP(A803,Seznamy!$A$3:$A$38,Seznamy!$F$3:$F$38)</f>
        <v>9963</v>
      </c>
      <c r="E803" s="56">
        <f>LOOKUP(A803,Seznamy!$A$3:$A$38,Seznamy!$G$3:$G$38)</f>
        <v>176808.4</v>
      </c>
      <c r="F803" s="57">
        <f>LOOKUP(A803,Seznamy!$A$3:$A$38,Seznamy!$J$3:$J$38)</f>
        <v>60</v>
      </c>
      <c r="G803" s="57">
        <v>27</v>
      </c>
      <c r="H803" s="55">
        <f>LOOKUP(G803,Komplexní!$A$40:$A$82,Komplexní!$B$40:$B$82)</f>
        <v>0</v>
      </c>
      <c r="I803" s="58">
        <f t="array" ref="I803">SUM(IF((Komplexní!$A$3:$A$38=A803)*(Komplexní!$D$1:$AJ$1=G803),Komplexní!$D$3:$AJ$38))</f>
        <v>0</v>
      </c>
      <c r="J803" s="115" t="str">
        <f>IF(I803=0,"",I803)</f>
        <v/>
      </c>
      <c r="K803" s="59" t="str">
        <f>IF(I803=MIN($J$803:$J$852),1,"")</f>
        <v/>
      </c>
    </row>
    <row r="804" spans="1:11">
      <c r="A804" s="53">
        <v>17</v>
      </c>
      <c r="B804" s="54">
        <f>LOOKUP(A804,Seznamy!$A$3:$A$38,Seznamy!$B$3:$B$38)</f>
        <v>194001</v>
      </c>
      <c r="C804" s="55" t="str">
        <f>LOOKUP(A804,Seznamy!$A$3:$A$38,Seznamy!$C$3:$C$38)</f>
        <v>Třeboň</v>
      </c>
      <c r="D804" s="56">
        <f>LOOKUP(A804,Seznamy!$A$3:$A$38,Seznamy!$F$3:$F$38)</f>
        <v>9963</v>
      </c>
      <c r="E804" s="56">
        <f>LOOKUP(A804,Seznamy!$A$3:$A$38,Seznamy!$G$3:$G$38)</f>
        <v>176808.4</v>
      </c>
      <c r="F804" s="57">
        <f>LOOKUP(A804,Seznamy!$A$3:$A$38,Seznamy!$J$3:$J$38)</f>
        <v>60</v>
      </c>
      <c r="G804" s="57">
        <v>22</v>
      </c>
      <c r="H804" s="55" t="str">
        <f>LOOKUP(G804,Komplexní!$A$40:$A$82,Komplexní!$B$40:$B$82)</f>
        <v>Lesní společnost Ledeč nad Sázavou, a.s.</v>
      </c>
      <c r="I804" s="58">
        <f t="array" ref="I804">SUM(IF((Komplexní!$A$3:$A$38=A804)*(Komplexní!$D$1:$AJ$1=G804),Komplexní!$D$3:$AJ$38))</f>
        <v>-74425984</v>
      </c>
      <c r="J804" s="115">
        <f>IF(I804=0,"",I804)</f>
        <v>-74425984</v>
      </c>
      <c r="K804" s="59">
        <f>IF(I804=MIN($J$803:$J$852),1,"")</f>
        <v>1</v>
      </c>
    </row>
    <row r="805" spans="1:11">
      <c r="A805" s="53">
        <v>17</v>
      </c>
      <c r="B805" s="54">
        <f>LOOKUP(A805,Seznamy!$A$3:$A$38,Seznamy!$B$3:$B$38)</f>
        <v>194001</v>
      </c>
      <c r="C805" s="55" t="str">
        <f>LOOKUP(A805,Seznamy!$A$3:$A$38,Seznamy!$C$3:$C$38)</f>
        <v>Třeboň</v>
      </c>
      <c r="D805" s="56">
        <f>LOOKUP(A805,Seznamy!$A$3:$A$38,Seznamy!$F$3:$F$38)</f>
        <v>9963</v>
      </c>
      <c r="E805" s="56">
        <f>LOOKUP(A805,Seznamy!$A$3:$A$38,Seznamy!$G$3:$G$38)</f>
        <v>176808.4</v>
      </c>
      <c r="F805" s="57">
        <f>LOOKUP(A805,Seznamy!$A$3:$A$38,Seznamy!$J$3:$J$38)</f>
        <v>60</v>
      </c>
      <c r="G805" s="57">
        <v>5</v>
      </c>
      <c r="H805" s="55" t="str">
        <f>LOOKUP(G805,Komplexní!$A$40:$A$82,Komplexní!$B$40:$B$82)</f>
        <v>T.E.P. HOLZ, s.r.o.</v>
      </c>
      <c r="I805" s="58">
        <f t="array" ref="I805">SUM(IF((Komplexní!$A$3:$A$38=A805)*(Komplexní!$D$1:$AJ$1=G805),Komplexní!$D$3:$AJ$38))</f>
        <v>-68689354</v>
      </c>
      <c r="J805" s="115">
        <f>IF(I805=0,"",I805)</f>
        <v>-68689354</v>
      </c>
      <c r="K805" s="59" t="str">
        <f>IF(I805=MIN($J$803:$J$852),1,"")</f>
        <v/>
      </c>
    </row>
    <row r="806" spans="1:11">
      <c r="A806" s="53">
        <v>17</v>
      </c>
      <c r="B806" s="54">
        <f>LOOKUP(A806,Seznamy!$A$3:$A$38,Seznamy!$B$3:$B$38)</f>
        <v>194001</v>
      </c>
      <c r="C806" s="55" t="str">
        <f>LOOKUP(A806,Seznamy!$A$3:$A$38,Seznamy!$C$3:$C$38)</f>
        <v>Třeboň</v>
      </c>
      <c r="D806" s="56">
        <f>LOOKUP(A806,Seznamy!$A$3:$A$38,Seznamy!$F$3:$F$38)</f>
        <v>9963</v>
      </c>
      <c r="E806" s="56">
        <f>LOOKUP(A806,Seznamy!$A$3:$A$38,Seznamy!$G$3:$G$38)</f>
        <v>176808.4</v>
      </c>
      <c r="F806" s="57">
        <f>LOOKUP(A806,Seznamy!$A$3:$A$38,Seznamy!$J$3:$J$38)</f>
        <v>60</v>
      </c>
      <c r="G806" s="57">
        <v>4</v>
      </c>
      <c r="H806" s="55" t="str">
        <f>LOOKUP(G806,Komplexní!$A$40:$A$82,Komplexní!$B$40:$B$82)</f>
        <v>LST a.s.</v>
      </c>
      <c r="I806" s="58">
        <f t="array" ref="I806">SUM(IF((Komplexní!$A$3:$A$38=A806)*(Komplexní!$D$1:$AJ$1=G806),Komplexní!$D$3:$AJ$38))</f>
        <v>-62423354</v>
      </c>
      <c r="J806" s="115">
        <f>IF(I806=0,"",I806)</f>
        <v>-62423354</v>
      </c>
      <c r="K806" s="59" t="str">
        <f>IF(I806=MIN($J$803:$J$852),1,"")</f>
        <v/>
      </c>
    </row>
    <row r="807" spans="1:11">
      <c r="A807" s="53">
        <v>17</v>
      </c>
      <c r="B807" s="54">
        <f>LOOKUP(A807,Seznamy!$A$3:$A$38,Seznamy!$B$3:$B$38)</f>
        <v>194001</v>
      </c>
      <c r="C807" s="55" t="str">
        <f>LOOKUP(A807,Seznamy!$A$3:$A$38,Seznamy!$C$3:$C$38)</f>
        <v>Třeboň</v>
      </c>
      <c r="D807" s="56">
        <f>LOOKUP(A807,Seznamy!$A$3:$A$38,Seznamy!$F$3:$F$38)</f>
        <v>9963</v>
      </c>
      <c r="E807" s="56">
        <f>LOOKUP(A807,Seznamy!$A$3:$A$38,Seznamy!$G$3:$G$38)</f>
        <v>176808.4</v>
      </c>
      <c r="F807" s="57">
        <f>LOOKUP(A807,Seznamy!$A$3:$A$38,Seznamy!$J$3:$J$38)</f>
        <v>60</v>
      </c>
      <c r="G807" s="57">
        <v>9</v>
      </c>
      <c r="H807" s="55" t="str">
        <f>LOOKUP(G807,Komplexní!$A$40:$A$82,Komplexní!$B$40:$B$82)</f>
        <v>Stora Enso Wood Products Planá s.r.o.</v>
      </c>
      <c r="I807" s="58">
        <f t="array" ref="I807">SUM(IF((Komplexní!$A$3:$A$38=A807)*(Komplexní!$D$1:$AJ$1=G807),Komplexní!$D$3:$AJ$38))</f>
        <v>-50502907</v>
      </c>
      <c r="J807" s="115">
        <f>IF(I807=0,"",I807)</f>
        <v>-50502907</v>
      </c>
      <c r="K807" s="59" t="str">
        <f>IF(I807=MIN($J$803:$J$852),1,"")</f>
        <v/>
      </c>
    </row>
    <row r="808" spans="1:11" hidden="1">
      <c r="A808" s="53">
        <v>17</v>
      </c>
      <c r="B808" s="54">
        <f>LOOKUP(A808,Seznamy!$A$3:$A$38,Seznamy!$B$3:$B$38)</f>
        <v>194001</v>
      </c>
      <c r="C808" s="55" t="str">
        <f>LOOKUP(A808,Seznamy!$A$3:$A$38,Seznamy!$C$3:$C$38)</f>
        <v>Třeboň</v>
      </c>
      <c r="D808" s="56">
        <f>LOOKUP(A808,Seznamy!$A$3:$A$38,Seznamy!$F$3:$F$38)</f>
        <v>9963</v>
      </c>
      <c r="E808" s="56">
        <f>LOOKUP(A808,Seznamy!$A$3:$A$38,Seznamy!$G$3:$G$38)</f>
        <v>176808.4</v>
      </c>
      <c r="F808" s="57">
        <f>LOOKUP(A808,Seznamy!$A$3:$A$38,Seznamy!$J$3:$J$38)</f>
        <v>60</v>
      </c>
      <c r="G808" s="57">
        <v>1</v>
      </c>
      <c r="H808" s="55" t="str">
        <f>LOOKUP(G808,Komplexní!$A$40:$A$82,Komplexní!$B$40:$B$82)</f>
        <v>KAISER s.r.o.</v>
      </c>
      <c r="I808" s="58">
        <f t="array" ref="I808">SUM(IF((Komplexní!$A$3:$A$38=A808)*(Komplexní!$D$1:$AJ$1=G808),Komplexní!$D$3:$AJ$38))</f>
        <v>0</v>
      </c>
      <c r="J808" s="115" t="str">
        <f>IF(I808=0,"",I808)</f>
        <v/>
      </c>
      <c r="K808" s="59" t="str">
        <f>IF(I808=MIN($J$803:$J$852),1,"")</f>
        <v/>
      </c>
    </row>
    <row r="809" spans="1:11" hidden="1">
      <c r="A809" s="53">
        <v>17</v>
      </c>
      <c r="B809" s="54">
        <f>LOOKUP(A809,Seznamy!$A$3:$A$38,Seznamy!$B$3:$B$38)</f>
        <v>194001</v>
      </c>
      <c r="C809" s="55" t="str">
        <f>LOOKUP(A809,Seznamy!$A$3:$A$38,Seznamy!$C$3:$C$38)</f>
        <v>Třeboň</v>
      </c>
      <c r="D809" s="56">
        <f>LOOKUP(A809,Seznamy!$A$3:$A$38,Seznamy!$F$3:$F$38)</f>
        <v>9963</v>
      </c>
      <c r="E809" s="56">
        <f>LOOKUP(A809,Seznamy!$A$3:$A$38,Seznamy!$G$3:$G$38)</f>
        <v>176808.4</v>
      </c>
      <c r="F809" s="57">
        <f>LOOKUP(A809,Seznamy!$A$3:$A$38,Seznamy!$J$3:$J$38)</f>
        <v>60</v>
      </c>
      <c r="G809" s="57">
        <v>2</v>
      </c>
      <c r="H809" s="55" t="str">
        <f>LOOKUP(G809,Komplexní!$A$40:$A$82,Komplexní!$B$40:$B$82)</f>
        <v>Lesní společnost Přimda, a.s.</v>
      </c>
      <c r="I809" s="58">
        <f t="array" ref="I809">SUM(IF((Komplexní!$A$3:$A$38=A809)*(Komplexní!$D$1:$AJ$1=G809),Komplexní!$D$3:$AJ$38))</f>
        <v>0</v>
      </c>
      <c r="J809" s="115" t="str">
        <f>IF(I809=0,"",I809)</f>
        <v/>
      </c>
      <c r="K809" s="59" t="str">
        <f>IF(I809=MIN($J$803:$J$852),1,"")</f>
        <v/>
      </c>
    </row>
    <row r="810" spans="1:11" hidden="1">
      <c r="A810" s="53">
        <v>17</v>
      </c>
      <c r="B810" s="54">
        <f>LOOKUP(A810,Seznamy!$A$3:$A$38,Seznamy!$B$3:$B$38)</f>
        <v>194001</v>
      </c>
      <c r="C810" s="55" t="str">
        <f>LOOKUP(A810,Seznamy!$A$3:$A$38,Seznamy!$C$3:$C$38)</f>
        <v>Třeboň</v>
      </c>
      <c r="D810" s="56">
        <f>LOOKUP(A810,Seznamy!$A$3:$A$38,Seznamy!$F$3:$F$38)</f>
        <v>9963</v>
      </c>
      <c r="E810" s="56">
        <f>LOOKUP(A810,Seznamy!$A$3:$A$38,Seznamy!$G$3:$G$38)</f>
        <v>176808.4</v>
      </c>
      <c r="F810" s="57">
        <f>LOOKUP(A810,Seznamy!$A$3:$A$38,Seznamy!$J$3:$J$38)</f>
        <v>60</v>
      </c>
      <c r="G810" s="57">
        <v>3</v>
      </c>
      <c r="H810" s="55" t="str">
        <f>LOOKUP(G810,Komplexní!$A$40:$A$82,Komplexní!$B$40:$B$82)</f>
        <v>ACLESIA, spol. s r.o.</v>
      </c>
      <c r="I810" s="58">
        <f t="array" ref="I810">SUM(IF((Komplexní!$A$3:$A$38=A810)*(Komplexní!$D$1:$AJ$1=G810),Komplexní!$D$3:$AJ$38))</f>
        <v>0</v>
      </c>
      <c r="J810" s="115" t="str">
        <f>IF(I810=0,"",I810)</f>
        <v/>
      </c>
      <c r="K810" s="59" t="str">
        <f>IF(I810=MIN($J$803:$J$852),1,"")</f>
        <v/>
      </c>
    </row>
    <row r="811" spans="1:11" hidden="1">
      <c r="A811" s="53">
        <v>17</v>
      </c>
      <c r="B811" s="54">
        <f>LOOKUP(A811,Seznamy!$A$3:$A$38,Seznamy!$B$3:$B$38)</f>
        <v>194001</v>
      </c>
      <c r="C811" s="55" t="str">
        <f>LOOKUP(A811,Seznamy!$A$3:$A$38,Seznamy!$C$3:$C$38)</f>
        <v>Třeboň</v>
      </c>
      <c r="D811" s="56">
        <f>LOOKUP(A811,Seznamy!$A$3:$A$38,Seznamy!$F$3:$F$38)</f>
        <v>9963</v>
      </c>
      <c r="E811" s="56">
        <f>LOOKUP(A811,Seznamy!$A$3:$A$38,Seznamy!$G$3:$G$38)</f>
        <v>176808.4</v>
      </c>
      <c r="F811" s="57">
        <f>LOOKUP(A811,Seznamy!$A$3:$A$38,Seznamy!$J$3:$J$38)</f>
        <v>60</v>
      </c>
      <c r="G811" s="57">
        <v>6</v>
      </c>
      <c r="H811" s="55" t="str">
        <f>LOOKUP(G811,Komplexní!$A$40:$A$82,Komplexní!$B$40:$B$82)</f>
        <v>Petra spol. s r.o.</v>
      </c>
      <c r="I811" s="58">
        <f t="array" ref="I811">SUM(IF((Komplexní!$A$3:$A$38=A811)*(Komplexní!$D$1:$AJ$1=G811),Komplexní!$D$3:$AJ$38))</f>
        <v>0</v>
      </c>
      <c r="J811" s="115" t="str">
        <f>IF(I811=0,"",I811)</f>
        <v/>
      </c>
      <c r="K811" s="59" t="str">
        <f>IF(I811=MIN($J$803:$J$852),1,"")</f>
        <v/>
      </c>
    </row>
    <row r="812" spans="1:11" hidden="1">
      <c r="A812" s="53">
        <v>17</v>
      </c>
      <c r="B812" s="54">
        <f>LOOKUP(A812,Seznamy!$A$3:$A$38,Seznamy!$B$3:$B$38)</f>
        <v>194001</v>
      </c>
      <c r="C812" s="55" t="str">
        <f>LOOKUP(A812,Seznamy!$A$3:$A$38,Seznamy!$C$3:$C$38)</f>
        <v>Třeboň</v>
      </c>
      <c r="D812" s="56">
        <f>LOOKUP(A812,Seznamy!$A$3:$A$38,Seznamy!$F$3:$F$38)</f>
        <v>9963</v>
      </c>
      <c r="E812" s="56">
        <f>LOOKUP(A812,Seznamy!$A$3:$A$38,Seznamy!$G$3:$G$38)</f>
        <v>176808.4</v>
      </c>
      <c r="F812" s="57">
        <f>LOOKUP(A812,Seznamy!$A$3:$A$38,Seznamy!$J$3:$J$38)</f>
        <v>60</v>
      </c>
      <c r="G812" s="57">
        <v>7</v>
      </c>
      <c r="H812" s="55" t="str">
        <f>LOOKUP(G812,Komplexní!$A$40:$A$82,Komplexní!$B$40:$B$82)</f>
        <v>Sušická lesní a obchodní s.r.o.</v>
      </c>
      <c r="I812" s="58">
        <f t="array" ref="I812">SUM(IF((Komplexní!$A$3:$A$38=A812)*(Komplexní!$D$1:$AJ$1=G812),Komplexní!$D$3:$AJ$38))</f>
        <v>0</v>
      </c>
      <c r="J812" s="115" t="str">
        <f>IF(I812=0,"",I812)</f>
        <v/>
      </c>
      <c r="K812" s="59" t="str">
        <f>IF(I812=MIN($J$803:$J$852),1,"")</f>
        <v/>
      </c>
    </row>
    <row r="813" spans="1:11" hidden="1">
      <c r="A813" s="53">
        <v>17</v>
      </c>
      <c r="B813" s="54">
        <f>LOOKUP(A813,Seznamy!$A$3:$A$38,Seznamy!$B$3:$B$38)</f>
        <v>194001</v>
      </c>
      <c r="C813" s="55" t="str">
        <f>LOOKUP(A813,Seznamy!$A$3:$A$38,Seznamy!$C$3:$C$38)</f>
        <v>Třeboň</v>
      </c>
      <c r="D813" s="56">
        <f>LOOKUP(A813,Seznamy!$A$3:$A$38,Seznamy!$F$3:$F$38)</f>
        <v>9963</v>
      </c>
      <c r="E813" s="56">
        <f>LOOKUP(A813,Seznamy!$A$3:$A$38,Seznamy!$G$3:$G$38)</f>
        <v>176808.4</v>
      </c>
      <c r="F813" s="57">
        <f>LOOKUP(A813,Seznamy!$A$3:$A$38,Seznamy!$J$3:$J$38)</f>
        <v>60</v>
      </c>
      <c r="G813" s="57">
        <v>8</v>
      </c>
      <c r="H813" s="55" t="str">
        <f>LOOKUP(G813,Komplexní!$A$40:$A$82,Komplexní!$B$40:$B$82)</f>
        <v>ARBOLES s.r.o.</v>
      </c>
      <c r="I813" s="58">
        <f t="array" ref="I813">SUM(IF((Komplexní!$A$3:$A$38=A813)*(Komplexní!$D$1:$AJ$1=G813),Komplexní!$D$3:$AJ$38))</f>
        <v>0</v>
      </c>
      <c r="J813" s="115" t="str">
        <f>IF(I813=0,"",I813)</f>
        <v/>
      </c>
      <c r="K813" s="59" t="str">
        <f>IF(I813=MIN($J$803:$J$852),1,"")</f>
        <v/>
      </c>
    </row>
    <row r="814" spans="1:11" hidden="1">
      <c r="A814" s="53">
        <v>17</v>
      </c>
      <c r="B814" s="54">
        <f>LOOKUP(A814,Seznamy!$A$3:$A$38,Seznamy!$B$3:$B$38)</f>
        <v>194001</v>
      </c>
      <c r="C814" s="55" t="str">
        <f>LOOKUP(A814,Seznamy!$A$3:$A$38,Seznamy!$C$3:$C$38)</f>
        <v>Třeboň</v>
      </c>
      <c r="D814" s="56">
        <f>LOOKUP(A814,Seznamy!$A$3:$A$38,Seznamy!$F$3:$F$38)</f>
        <v>9963</v>
      </c>
      <c r="E814" s="56">
        <f>LOOKUP(A814,Seznamy!$A$3:$A$38,Seznamy!$G$3:$G$38)</f>
        <v>176808.4</v>
      </c>
      <c r="F814" s="57">
        <f>LOOKUP(A814,Seznamy!$A$3:$A$38,Seznamy!$J$3:$J$38)</f>
        <v>60</v>
      </c>
      <c r="G814" s="57">
        <v>10</v>
      </c>
      <c r="H814" s="55" t="str">
        <f>LOOKUP(G814,Komplexní!$A$40:$A$82,Komplexní!$B$40:$B$82)</f>
        <v>Stora Enso Wood Products Ždírec s.r.o.</v>
      </c>
      <c r="I814" s="58">
        <f t="array" ref="I814">SUM(IF((Komplexní!$A$3:$A$38=A814)*(Komplexní!$D$1:$AJ$1=G814),Komplexní!$D$3:$AJ$38))</f>
        <v>0</v>
      </c>
      <c r="J814" s="115" t="str">
        <f>IF(I814=0,"",I814)</f>
        <v/>
      </c>
      <c r="K814" s="59" t="str">
        <f>IF(I814=MIN($J$803:$J$852),1,"")</f>
        <v/>
      </c>
    </row>
    <row r="815" spans="1:11" hidden="1">
      <c r="A815" s="53">
        <v>17</v>
      </c>
      <c r="B815" s="54">
        <f>LOOKUP(A815,Seznamy!$A$3:$A$38,Seznamy!$B$3:$B$38)</f>
        <v>194001</v>
      </c>
      <c r="C815" s="55" t="str">
        <f>LOOKUP(A815,Seznamy!$A$3:$A$38,Seznamy!$C$3:$C$38)</f>
        <v>Třeboň</v>
      </c>
      <c r="D815" s="56">
        <f>LOOKUP(A815,Seznamy!$A$3:$A$38,Seznamy!$F$3:$F$38)</f>
        <v>9963</v>
      </c>
      <c r="E815" s="56">
        <f>LOOKUP(A815,Seznamy!$A$3:$A$38,Seznamy!$G$3:$G$38)</f>
        <v>176808.4</v>
      </c>
      <c r="F815" s="57">
        <f>LOOKUP(A815,Seznamy!$A$3:$A$38,Seznamy!$J$3:$J$38)</f>
        <v>60</v>
      </c>
      <c r="G815" s="57">
        <v>12</v>
      </c>
      <c r="H815" s="55" t="str">
        <f>LOOKUP(G815,Komplexní!$A$40:$A$82,Komplexní!$B$40:$B$82)</f>
        <v>Jihozápadní dřevařská a.s.</v>
      </c>
      <c r="I815" s="58">
        <f t="array" ref="I815">SUM(IF((Komplexní!$A$3:$A$38=A815)*(Komplexní!$D$1:$AJ$1=G815),Komplexní!$D$3:$AJ$38))</f>
        <v>0</v>
      </c>
      <c r="J815" s="115" t="str">
        <f>IF(I815=0,"",I815)</f>
        <v/>
      </c>
      <c r="K815" s="59" t="str">
        <f>IF(I815=MIN($J$803:$J$852),1,"")</f>
        <v/>
      </c>
    </row>
    <row r="816" spans="1:11" hidden="1">
      <c r="A816" s="53">
        <v>17</v>
      </c>
      <c r="B816" s="54">
        <f>LOOKUP(A816,Seznamy!$A$3:$A$38,Seznamy!$B$3:$B$38)</f>
        <v>194001</v>
      </c>
      <c r="C816" s="55" t="str">
        <f>LOOKUP(A816,Seznamy!$A$3:$A$38,Seznamy!$C$3:$C$38)</f>
        <v>Třeboň</v>
      </c>
      <c r="D816" s="56">
        <f>LOOKUP(A816,Seznamy!$A$3:$A$38,Seznamy!$F$3:$F$38)</f>
        <v>9963</v>
      </c>
      <c r="E816" s="56">
        <f>LOOKUP(A816,Seznamy!$A$3:$A$38,Seznamy!$G$3:$G$38)</f>
        <v>176808.4</v>
      </c>
      <c r="F816" s="57">
        <f>LOOKUP(A816,Seznamy!$A$3:$A$38,Seznamy!$J$3:$J$38)</f>
        <v>60</v>
      </c>
      <c r="G816" s="57">
        <v>13</v>
      </c>
      <c r="H816" s="55" t="str">
        <f>LOOKUP(G816,Komplexní!$A$40:$A$82,Komplexní!$B$40:$B$82)</f>
        <v>LDF Rožnov a.s.</v>
      </c>
      <c r="I816" s="58">
        <f t="array" ref="I816">SUM(IF((Komplexní!$A$3:$A$38=A816)*(Komplexní!$D$1:$AJ$1=G816),Komplexní!$D$3:$AJ$38))</f>
        <v>0</v>
      </c>
      <c r="J816" s="115" t="str">
        <f>IF(I816=0,"",I816)</f>
        <v/>
      </c>
      <c r="K816" s="59" t="str">
        <f>IF(I816=MIN($J$803:$J$852),1,"")</f>
        <v/>
      </c>
    </row>
    <row r="817" spans="1:11" hidden="1">
      <c r="A817" s="53">
        <v>17</v>
      </c>
      <c r="B817" s="54">
        <f>LOOKUP(A817,Seznamy!$A$3:$A$38,Seznamy!$B$3:$B$38)</f>
        <v>194001</v>
      </c>
      <c r="C817" s="55" t="str">
        <f>LOOKUP(A817,Seznamy!$A$3:$A$38,Seznamy!$C$3:$C$38)</f>
        <v>Třeboň</v>
      </c>
      <c r="D817" s="56">
        <f>LOOKUP(A817,Seznamy!$A$3:$A$38,Seznamy!$F$3:$F$38)</f>
        <v>9963</v>
      </c>
      <c r="E817" s="56">
        <f>LOOKUP(A817,Seznamy!$A$3:$A$38,Seznamy!$G$3:$G$38)</f>
        <v>176808.4</v>
      </c>
      <c r="F817" s="57">
        <f>LOOKUP(A817,Seznamy!$A$3:$A$38,Seznamy!$J$3:$J$38)</f>
        <v>60</v>
      </c>
      <c r="G817" s="57">
        <v>14</v>
      </c>
      <c r="H817" s="55" t="str">
        <f>LOOKUP(G817,Komplexní!$A$40:$A$82,Komplexní!$B$40:$B$82)</f>
        <v>Kloboucká lesní s.r.o.</v>
      </c>
      <c r="I817" s="58">
        <f t="array" ref="I817">SUM(IF((Komplexní!$A$3:$A$38=A817)*(Komplexní!$D$1:$AJ$1=G817),Komplexní!$D$3:$AJ$38))</f>
        <v>0</v>
      </c>
      <c r="J817" s="115" t="str">
        <f>IF(I817=0,"",I817)</f>
        <v/>
      </c>
      <c r="K817" s="59" t="str">
        <f>IF(I817=MIN($J$803:$J$852),1,"")</f>
        <v/>
      </c>
    </row>
    <row r="818" spans="1:11" hidden="1">
      <c r="A818" s="53">
        <v>17</v>
      </c>
      <c r="B818" s="54">
        <f>LOOKUP(A818,Seznamy!$A$3:$A$38,Seznamy!$B$3:$B$38)</f>
        <v>194001</v>
      </c>
      <c r="C818" s="55" t="str">
        <f>LOOKUP(A818,Seznamy!$A$3:$A$38,Seznamy!$C$3:$C$38)</f>
        <v>Třeboň</v>
      </c>
      <c r="D818" s="56">
        <f>LOOKUP(A818,Seznamy!$A$3:$A$38,Seznamy!$F$3:$F$38)</f>
        <v>9963</v>
      </c>
      <c r="E818" s="56">
        <f>LOOKUP(A818,Seznamy!$A$3:$A$38,Seznamy!$G$3:$G$38)</f>
        <v>176808.4</v>
      </c>
      <c r="F818" s="57">
        <f>LOOKUP(A818,Seznamy!$A$3:$A$38,Seznamy!$J$3:$J$38)</f>
        <v>60</v>
      </c>
      <c r="G818" s="57">
        <v>15</v>
      </c>
      <c r="H818" s="55" t="str">
        <f>LOOKUP(G818,Komplexní!$A$40:$A$82,Komplexní!$B$40:$B$82)</f>
        <v>Opavská lesní a.s.</v>
      </c>
      <c r="I818" s="58">
        <f t="array" ref="I818">SUM(IF((Komplexní!$A$3:$A$38=A818)*(Komplexní!$D$1:$AJ$1=G818),Komplexní!$D$3:$AJ$38))</f>
        <v>0</v>
      </c>
      <c r="J818" s="115" t="str">
        <f>IF(I818=0,"",I818)</f>
        <v/>
      </c>
      <c r="K818" s="59" t="str">
        <f>IF(I818=MIN($J$803:$J$852),1,"")</f>
        <v/>
      </c>
    </row>
    <row r="819" spans="1:11" hidden="1">
      <c r="A819" s="53">
        <v>17</v>
      </c>
      <c r="B819" s="54">
        <f>LOOKUP(A819,Seznamy!$A$3:$A$38,Seznamy!$B$3:$B$38)</f>
        <v>194001</v>
      </c>
      <c r="C819" s="55" t="str">
        <f>LOOKUP(A819,Seznamy!$A$3:$A$38,Seznamy!$C$3:$C$38)</f>
        <v>Třeboň</v>
      </c>
      <c r="D819" s="56">
        <f>LOOKUP(A819,Seznamy!$A$3:$A$38,Seznamy!$F$3:$F$38)</f>
        <v>9963</v>
      </c>
      <c r="E819" s="56">
        <f>LOOKUP(A819,Seznamy!$A$3:$A$38,Seznamy!$G$3:$G$38)</f>
        <v>176808.4</v>
      </c>
      <c r="F819" s="57">
        <f>LOOKUP(A819,Seznamy!$A$3:$A$38,Seznamy!$J$3:$J$38)</f>
        <v>60</v>
      </c>
      <c r="G819" s="57">
        <v>16</v>
      </c>
      <c r="H819" s="55" t="str">
        <f>LOOKUP(G819,Komplexní!$A$40:$A$82,Komplexní!$B$40:$B$82)</f>
        <v>Lesostavby Frýdek-Místek a.s.</v>
      </c>
      <c r="I819" s="58">
        <f t="array" ref="I819">SUM(IF((Komplexní!$A$3:$A$38=A819)*(Komplexní!$D$1:$AJ$1=G819),Komplexní!$D$3:$AJ$38))</f>
        <v>0</v>
      </c>
      <c r="J819" s="115" t="str">
        <f>IF(I819=0,"",I819)</f>
        <v/>
      </c>
      <c r="K819" s="59" t="str">
        <f>IF(I819=MIN($J$803:$J$852),1,"")</f>
        <v/>
      </c>
    </row>
    <row r="820" spans="1:11" hidden="1">
      <c r="A820" s="53">
        <v>17</v>
      </c>
      <c r="B820" s="54">
        <f>LOOKUP(A820,Seznamy!$A$3:$A$38,Seznamy!$B$3:$B$38)</f>
        <v>194001</v>
      </c>
      <c r="C820" s="55" t="str">
        <f>LOOKUP(A820,Seznamy!$A$3:$A$38,Seznamy!$C$3:$C$38)</f>
        <v>Třeboň</v>
      </c>
      <c r="D820" s="56">
        <f>LOOKUP(A820,Seznamy!$A$3:$A$38,Seznamy!$F$3:$F$38)</f>
        <v>9963</v>
      </c>
      <c r="E820" s="56">
        <f>LOOKUP(A820,Seznamy!$A$3:$A$38,Seznamy!$G$3:$G$38)</f>
        <v>176808.4</v>
      </c>
      <c r="F820" s="57">
        <f>LOOKUP(A820,Seznamy!$A$3:$A$38,Seznamy!$J$3:$J$38)</f>
        <v>60</v>
      </c>
      <c r="G820" s="57">
        <v>17</v>
      </c>
      <c r="H820" s="55" t="str">
        <f>LOOKUP(G820,Komplexní!$A$40:$A$82,Komplexní!$B$40:$B$82)</f>
        <v>Drevo-Málek s.r.o.</v>
      </c>
      <c r="I820" s="58">
        <f t="array" ref="I820">SUM(IF((Komplexní!$A$3:$A$38=A820)*(Komplexní!$D$1:$AJ$1=G820),Komplexní!$D$3:$AJ$38))</f>
        <v>0</v>
      </c>
      <c r="J820" s="115" t="str">
        <f>IF(I820=0,"",I820)</f>
        <v/>
      </c>
      <c r="K820" s="59" t="str">
        <f>IF(I820=MIN($J$803:$J$852),1,"")</f>
        <v/>
      </c>
    </row>
    <row r="821" spans="1:11" hidden="1">
      <c r="A821" s="53">
        <v>17</v>
      </c>
      <c r="B821" s="54">
        <f>LOOKUP(A821,Seznamy!$A$3:$A$38,Seznamy!$B$3:$B$38)</f>
        <v>194001</v>
      </c>
      <c r="C821" s="55" t="str">
        <f>LOOKUP(A821,Seznamy!$A$3:$A$38,Seznamy!$C$3:$C$38)</f>
        <v>Třeboň</v>
      </c>
      <c r="D821" s="56">
        <f>LOOKUP(A821,Seznamy!$A$3:$A$38,Seznamy!$F$3:$F$38)</f>
        <v>9963</v>
      </c>
      <c r="E821" s="56">
        <f>LOOKUP(A821,Seznamy!$A$3:$A$38,Seznamy!$G$3:$G$38)</f>
        <v>176808.4</v>
      </c>
      <c r="F821" s="57">
        <f>LOOKUP(A821,Seznamy!$A$3:$A$38,Seznamy!$J$3:$J$38)</f>
        <v>60</v>
      </c>
      <c r="G821" s="57">
        <v>18</v>
      </c>
      <c r="H821" s="55" t="str">
        <f>LOOKUP(G821,Komplexní!$A$40:$A$82,Komplexní!$B$40:$B$82)</f>
        <v>Lesní společnost Bečov, s.r.o.</v>
      </c>
      <c r="I821" s="58">
        <f t="array" ref="I821">SUM(IF((Komplexní!$A$3:$A$38=A821)*(Komplexní!$D$1:$AJ$1=G821),Komplexní!$D$3:$AJ$38))</f>
        <v>0</v>
      </c>
      <c r="J821" s="115" t="str">
        <f>IF(I821=0,"",I821)</f>
        <v/>
      </c>
      <c r="K821" s="59" t="str">
        <f>IF(I821=MIN($J$803:$J$852),1,"")</f>
        <v/>
      </c>
    </row>
    <row r="822" spans="1:11" hidden="1">
      <c r="A822" s="53">
        <v>17</v>
      </c>
      <c r="B822" s="54">
        <f>LOOKUP(A822,Seznamy!$A$3:$A$38,Seznamy!$B$3:$B$38)</f>
        <v>194001</v>
      </c>
      <c r="C822" s="55" t="str">
        <f>LOOKUP(A822,Seznamy!$A$3:$A$38,Seznamy!$C$3:$C$38)</f>
        <v>Třeboň</v>
      </c>
      <c r="D822" s="56">
        <f>LOOKUP(A822,Seznamy!$A$3:$A$38,Seznamy!$F$3:$F$38)</f>
        <v>9963</v>
      </c>
      <c r="E822" s="56">
        <f>LOOKUP(A822,Seznamy!$A$3:$A$38,Seznamy!$G$3:$G$38)</f>
        <v>176808.4</v>
      </c>
      <c r="F822" s="57">
        <f>LOOKUP(A822,Seznamy!$A$3:$A$38,Seznamy!$J$3:$J$38)</f>
        <v>60</v>
      </c>
      <c r="G822" s="57">
        <v>19</v>
      </c>
      <c r="H822" s="55" t="str">
        <f>LOOKUP(G822,Komplexní!$A$40:$A$82,Komplexní!$B$40:$B$82)</f>
        <v>SOLITERA spol. s r.o.</v>
      </c>
      <c r="I822" s="58">
        <f t="array" ref="I822">SUM(IF((Komplexní!$A$3:$A$38=A822)*(Komplexní!$D$1:$AJ$1=G822),Komplexní!$D$3:$AJ$38))</f>
        <v>0</v>
      </c>
      <c r="J822" s="115" t="str">
        <f>IF(I822=0,"",I822)</f>
        <v/>
      </c>
      <c r="K822" s="59" t="str">
        <f>IF(I822=MIN($J$803:$J$852),1,"")</f>
        <v/>
      </c>
    </row>
    <row r="823" spans="1:11" hidden="1">
      <c r="A823" s="53">
        <v>17</v>
      </c>
      <c r="B823" s="54">
        <f>LOOKUP(A823,Seznamy!$A$3:$A$38,Seznamy!$B$3:$B$38)</f>
        <v>194001</v>
      </c>
      <c r="C823" s="55" t="str">
        <f>LOOKUP(A823,Seznamy!$A$3:$A$38,Seznamy!$C$3:$C$38)</f>
        <v>Třeboň</v>
      </c>
      <c r="D823" s="56">
        <f>LOOKUP(A823,Seznamy!$A$3:$A$38,Seznamy!$F$3:$F$38)</f>
        <v>9963</v>
      </c>
      <c r="E823" s="56">
        <f>LOOKUP(A823,Seznamy!$A$3:$A$38,Seznamy!$G$3:$G$38)</f>
        <v>176808.4</v>
      </c>
      <c r="F823" s="57">
        <f>LOOKUP(A823,Seznamy!$A$3:$A$38,Seznamy!$J$3:$J$38)</f>
        <v>60</v>
      </c>
      <c r="G823" s="57">
        <v>20</v>
      </c>
      <c r="H823" s="55" t="str">
        <f>LOOKUP(G823,Komplexní!$A$40:$A$82,Komplexní!$B$40:$B$82)</f>
        <v>Lesy Beskydy, a.s.</v>
      </c>
      <c r="I823" s="58">
        <f t="array" ref="I823">SUM(IF((Komplexní!$A$3:$A$38=A823)*(Komplexní!$D$1:$AJ$1=G823),Komplexní!$D$3:$AJ$38))</f>
        <v>0</v>
      </c>
      <c r="J823" s="115" t="str">
        <f>IF(I823=0,"",I823)</f>
        <v/>
      </c>
      <c r="K823" s="59" t="str">
        <f>IF(I823=MIN($J$803:$J$852),1,"")</f>
        <v/>
      </c>
    </row>
    <row r="824" spans="1:11" hidden="1">
      <c r="A824" s="53">
        <v>17</v>
      </c>
      <c r="B824" s="54">
        <f>LOOKUP(A824,Seznamy!$A$3:$A$38,Seznamy!$B$3:$B$38)</f>
        <v>194001</v>
      </c>
      <c r="C824" s="55" t="str">
        <f>LOOKUP(A824,Seznamy!$A$3:$A$38,Seznamy!$C$3:$C$38)</f>
        <v>Třeboň</v>
      </c>
      <c r="D824" s="56">
        <f>LOOKUP(A824,Seznamy!$A$3:$A$38,Seznamy!$F$3:$F$38)</f>
        <v>9963</v>
      </c>
      <c r="E824" s="56">
        <f>LOOKUP(A824,Seznamy!$A$3:$A$38,Seznamy!$G$3:$G$38)</f>
        <v>176808.4</v>
      </c>
      <c r="F824" s="57">
        <f>LOOKUP(A824,Seznamy!$A$3:$A$38,Seznamy!$J$3:$J$38)</f>
        <v>60</v>
      </c>
      <c r="G824" s="57">
        <v>21</v>
      </c>
      <c r="H824" s="55" t="str">
        <f>LOOKUP(G824,Komplexní!$A$40:$A$82,Komplexní!$B$40:$B$82)</f>
        <v>Triumfa Energo s.r.o.</v>
      </c>
      <c r="I824" s="58">
        <f t="array" ref="I824">SUM(IF((Komplexní!$A$3:$A$38=A824)*(Komplexní!$D$1:$AJ$1=G824),Komplexní!$D$3:$AJ$38))</f>
        <v>0</v>
      </c>
      <c r="J824" s="115" t="str">
        <f>IF(I824=0,"",I824)</f>
        <v/>
      </c>
      <c r="K824" s="59" t="str">
        <f>IF(I824=MIN($J$803:$J$852),1,"")</f>
        <v/>
      </c>
    </row>
    <row r="825" spans="1:11">
      <c r="A825" s="53">
        <v>17</v>
      </c>
      <c r="B825" s="54">
        <f>LOOKUP(A825,Seznamy!$A$3:$A$38,Seznamy!$B$3:$B$38)</f>
        <v>194001</v>
      </c>
      <c r="C825" s="55" t="str">
        <f>LOOKUP(A825,Seznamy!$A$3:$A$38,Seznamy!$C$3:$C$38)</f>
        <v>Třeboň</v>
      </c>
      <c r="D825" s="56">
        <f>LOOKUP(A825,Seznamy!$A$3:$A$38,Seznamy!$F$3:$F$38)</f>
        <v>9963</v>
      </c>
      <c r="E825" s="56">
        <f>LOOKUP(A825,Seznamy!$A$3:$A$38,Seznamy!$G$3:$G$38)</f>
        <v>176808.4</v>
      </c>
      <c r="F825" s="57">
        <f>LOOKUP(A825,Seznamy!$A$3:$A$38,Seznamy!$J$3:$J$38)</f>
        <v>60</v>
      </c>
      <c r="G825" s="57">
        <v>11</v>
      </c>
      <c r="H825" s="55" t="str">
        <f>LOOKUP(G825,Komplexní!$A$40:$A$82,Komplexní!$B$40:$B$82)</f>
        <v>UNILES a.s.</v>
      </c>
      <c r="I825" s="58">
        <f t="array" ref="I825">SUM(IF((Komplexní!$A$3:$A$38=A825)*(Komplexní!$D$1:$AJ$1=G825),Komplexní!$D$3:$AJ$38))</f>
        <v>-48887704</v>
      </c>
      <c r="J825" s="115">
        <f>IF(I825=0,"",I825)</f>
        <v>-48887704</v>
      </c>
      <c r="K825" s="59" t="str">
        <f>IF(I825=MIN($J$803:$J$852),1,"")</f>
        <v/>
      </c>
    </row>
    <row r="826" spans="1:11" hidden="1">
      <c r="A826" s="53">
        <v>17</v>
      </c>
      <c r="B826" s="54">
        <f>LOOKUP(A826,Seznamy!$A$3:$A$38,Seznamy!$B$3:$B$38)</f>
        <v>194001</v>
      </c>
      <c r="C826" s="55" t="str">
        <f>LOOKUP(A826,Seznamy!$A$3:$A$38,Seznamy!$C$3:$C$38)</f>
        <v>Třeboň</v>
      </c>
      <c r="D826" s="56">
        <f>LOOKUP(A826,Seznamy!$A$3:$A$38,Seznamy!$F$3:$F$38)</f>
        <v>9963</v>
      </c>
      <c r="E826" s="56">
        <f>LOOKUP(A826,Seznamy!$A$3:$A$38,Seznamy!$G$3:$G$38)</f>
        <v>176808.4</v>
      </c>
      <c r="F826" s="57">
        <f>LOOKUP(A826,Seznamy!$A$3:$A$38,Seznamy!$J$3:$J$38)</f>
        <v>60</v>
      </c>
      <c r="G826" s="57">
        <v>23</v>
      </c>
      <c r="H826" s="55" t="str">
        <f>LOOKUP(G826,Komplexní!$A$40:$A$82,Komplexní!$B$40:$B$82)</f>
        <v>Pradědský lesní závod, a.s.</v>
      </c>
      <c r="I826" s="58">
        <f t="array" ref="I826">SUM(IF((Komplexní!$A$3:$A$38=A826)*(Komplexní!$D$1:$AJ$1=G826),Komplexní!$D$3:$AJ$38))</f>
        <v>0</v>
      </c>
      <c r="J826" s="115" t="str">
        <f>IF(I826=0,"",I826)</f>
        <v/>
      </c>
      <c r="K826" s="59" t="str">
        <f>IF(I826=MIN($J$803:$J$852),1,"")</f>
        <v/>
      </c>
    </row>
    <row r="827" spans="1:11" hidden="1">
      <c r="A827" s="53">
        <v>17</v>
      </c>
      <c r="B827" s="54">
        <f>LOOKUP(A827,Seznamy!$A$3:$A$38,Seznamy!$B$3:$B$38)</f>
        <v>194001</v>
      </c>
      <c r="C827" s="55" t="str">
        <f>LOOKUP(A827,Seznamy!$A$3:$A$38,Seznamy!$C$3:$C$38)</f>
        <v>Třeboň</v>
      </c>
      <c r="D827" s="56">
        <f>LOOKUP(A827,Seznamy!$A$3:$A$38,Seznamy!$F$3:$F$38)</f>
        <v>9963</v>
      </c>
      <c r="E827" s="56">
        <f>LOOKUP(A827,Seznamy!$A$3:$A$38,Seznamy!$G$3:$G$38)</f>
        <v>176808.4</v>
      </c>
      <c r="F827" s="57">
        <f>LOOKUP(A827,Seznamy!$A$3:$A$38,Seznamy!$J$3:$J$38)</f>
        <v>60</v>
      </c>
      <c r="G827" s="57">
        <v>24</v>
      </c>
      <c r="H827" s="55" t="str">
        <f>LOOKUP(G827,Komplexní!$A$40:$A$82,Komplexní!$B$40:$B$82)</f>
        <v>JACER - CZ a.s.</v>
      </c>
      <c r="I827" s="58">
        <f t="array" ref="I827">SUM(IF((Komplexní!$A$3:$A$38=A827)*(Komplexní!$D$1:$AJ$1=G827),Komplexní!$D$3:$AJ$38))</f>
        <v>0</v>
      </c>
      <c r="J827" s="115" t="str">
        <f>IF(I827=0,"",I827)</f>
        <v/>
      </c>
      <c r="K827" s="59" t="str">
        <f>IF(I827=MIN($J$803:$J$852),1,"")</f>
        <v/>
      </c>
    </row>
    <row r="828" spans="1:11" hidden="1">
      <c r="A828" s="53">
        <v>17</v>
      </c>
      <c r="B828" s="54">
        <f>LOOKUP(A828,Seznamy!$A$3:$A$38,Seznamy!$B$3:$B$38)</f>
        <v>194001</v>
      </c>
      <c r="C828" s="55" t="str">
        <f>LOOKUP(A828,Seznamy!$A$3:$A$38,Seznamy!$C$3:$C$38)</f>
        <v>Třeboň</v>
      </c>
      <c r="D828" s="56">
        <f>LOOKUP(A828,Seznamy!$A$3:$A$38,Seznamy!$F$3:$F$38)</f>
        <v>9963</v>
      </c>
      <c r="E828" s="56">
        <f>LOOKUP(A828,Seznamy!$A$3:$A$38,Seznamy!$G$3:$G$38)</f>
        <v>176808.4</v>
      </c>
      <c r="F828" s="57">
        <f>LOOKUP(A828,Seznamy!$A$3:$A$38,Seznamy!$J$3:$J$38)</f>
        <v>60</v>
      </c>
      <c r="G828" s="57">
        <v>25</v>
      </c>
      <c r="H828" s="55" t="str">
        <f>LOOKUP(G828,Komplexní!$A$40:$A$82,Komplexní!$B$40:$B$82)</f>
        <v>KATR a.s.</v>
      </c>
      <c r="I828" s="58">
        <f t="array" ref="I828">SUM(IF((Komplexní!$A$3:$A$38=A828)*(Komplexní!$D$1:$AJ$1=G828),Komplexní!$D$3:$AJ$38))</f>
        <v>0</v>
      </c>
      <c r="J828" s="115" t="str">
        <f>IF(I828=0,"",I828)</f>
        <v/>
      </c>
      <c r="K828" s="59" t="str">
        <f>IF(I828=MIN($J$803:$J$852),1,"")</f>
        <v/>
      </c>
    </row>
    <row r="829" spans="1:11" hidden="1">
      <c r="A829" s="53">
        <v>17</v>
      </c>
      <c r="B829" s="54">
        <f>LOOKUP(A829,Seznamy!$A$3:$A$38,Seznamy!$B$3:$B$38)</f>
        <v>194001</v>
      </c>
      <c r="C829" s="55" t="str">
        <f>LOOKUP(A829,Seznamy!$A$3:$A$38,Seznamy!$C$3:$C$38)</f>
        <v>Třeboň</v>
      </c>
      <c r="D829" s="56">
        <f>LOOKUP(A829,Seznamy!$A$3:$A$38,Seznamy!$F$3:$F$38)</f>
        <v>9963</v>
      </c>
      <c r="E829" s="56">
        <f>LOOKUP(A829,Seznamy!$A$3:$A$38,Seznamy!$G$3:$G$38)</f>
        <v>176808.4</v>
      </c>
      <c r="F829" s="57">
        <f>LOOKUP(A829,Seznamy!$A$3:$A$38,Seznamy!$J$3:$J$38)</f>
        <v>60</v>
      </c>
      <c r="G829" s="57">
        <v>26</v>
      </c>
      <c r="H829" s="55" t="str">
        <f>LOOKUP(G829,Komplexní!$A$40:$A$82,Komplexní!$B$40:$B$82)</f>
        <v>DEBLICE - lesy s.r.o.</v>
      </c>
      <c r="I829" s="58">
        <f t="array" ref="I829">SUM(IF((Komplexní!$A$3:$A$38=A829)*(Komplexní!$D$1:$AJ$1=G829),Komplexní!$D$3:$AJ$38))</f>
        <v>0</v>
      </c>
      <c r="J829" s="115" t="str">
        <f>IF(I829=0,"",I829)</f>
        <v/>
      </c>
      <c r="K829" s="59" t="str">
        <f>IF(I829=MIN($J$803:$J$852),1,"")</f>
        <v/>
      </c>
    </row>
    <row r="830" spans="1:11" hidden="1">
      <c r="A830" s="53">
        <v>17</v>
      </c>
      <c r="B830" s="54">
        <f>LOOKUP(A830,Seznamy!$A$3:$A$38,Seznamy!$B$3:$B$38)</f>
        <v>194001</v>
      </c>
      <c r="C830" s="55" t="str">
        <f>LOOKUP(A830,Seznamy!$A$3:$A$38,Seznamy!$C$3:$C$38)</f>
        <v>Třeboň</v>
      </c>
      <c r="D830" s="56">
        <f>LOOKUP(A830,Seznamy!$A$3:$A$38,Seznamy!$F$3:$F$38)</f>
        <v>9963</v>
      </c>
      <c r="E830" s="56">
        <f>LOOKUP(A830,Seznamy!$A$3:$A$38,Seznamy!$G$3:$G$38)</f>
        <v>176808.4</v>
      </c>
      <c r="F830" s="57">
        <f>LOOKUP(A830,Seznamy!$A$3:$A$38,Seznamy!$J$3:$J$38)</f>
        <v>60</v>
      </c>
      <c r="G830" s="57">
        <v>28</v>
      </c>
      <c r="H830" s="55">
        <f>LOOKUP(G830,Komplexní!$A$40:$A$82,Komplexní!$B$40:$B$82)</f>
        <v>0</v>
      </c>
      <c r="I830" s="58">
        <f t="array" ref="I830">SUM(IF((Komplexní!$A$3:$A$38=A830)*(Komplexní!$D$1:$AJ$1=G830),Komplexní!$D$3:$AJ$38))</f>
        <v>0</v>
      </c>
      <c r="J830" s="115" t="str">
        <f>IF(I830=0,"",I830)</f>
        <v/>
      </c>
      <c r="K830" s="59" t="str">
        <f>IF(I830=MIN($J$803:$J$852),1,"")</f>
        <v/>
      </c>
    </row>
    <row r="831" spans="1:11" hidden="1">
      <c r="A831" s="53">
        <v>17</v>
      </c>
      <c r="B831" s="54">
        <f>LOOKUP(A831,Seznamy!$A$3:$A$38,Seznamy!$B$3:$B$38)</f>
        <v>194001</v>
      </c>
      <c r="C831" s="55" t="str">
        <f>LOOKUP(A831,Seznamy!$A$3:$A$38,Seznamy!$C$3:$C$38)</f>
        <v>Třeboň</v>
      </c>
      <c r="D831" s="56">
        <f>LOOKUP(A831,Seznamy!$A$3:$A$38,Seznamy!$F$3:$F$38)</f>
        <v>9963</v>
      </c>
      <c r="E831" s="56">
        <f>LOOKUP(A831,Seznamy!$A$3:$A$38,Seznamy!$G$3:$G$38)</f>
        <v>176808.4</v>
      </c>
      <c r="F831" s="57">
        <f>LOOKUP(A831,Seznamy!$A$3:$A$38,Seznamy!$J$3:$J$38)</f>
        <v>60</v>
      </c>
      <c r="G831" s="57">
        <v>29</v>
      </c>
      <c r="H831" s="55">
        <f>LOOKUP(G831,Komplexní!$A$40:$A$82,Komplexní!$B$40:$B$82)</f>
        <v>0</v>
      </c>
      <c r="I831" s="58">
        <f t="array" ref="I831">SUM(IF((Komplexní!$A$3:$A$38=A831)*(Komplexní!$D$1:$AJ$1=G831),Komplexní!$D$3:$AJ$38))</f>
        <v>0</v>
      </c>
      <c r="J831" s="115" t="str">
        <f>IF(I831=0,"",I831)</f>
        <v/>
      </c>
      <c r="K831" s="59" t="str">
        <f>IF(I831=MIN($J$803:$J$852),1,"")</f>
        <v/>
      </c>
    </row>
    <row r="832" spans="1:11" hidden="1">
      <c r="A832" s="53">
        <v>17</v>
      </c>
      <c r="B832" s="54">
        <f>LOOKUP(A832,Seznamy!$A$3:$A$38,Seznamy!$B$3:$B$38)</f>
        <v>194001</v>
      </c>
      <c r="C832" s="55" t="str">
        <f>LOOKUP(A832,Seznamy!$A$3:$A$38,Seznamy!$C$3:$C$38)</f>
        <v>Třeboň</v>
      </c>
      <c r="D832" s="56">
        <f>LOOKUP(A832,Seznamy!$A$3:$A$38,Seznamy!$F$3:$F$38)</f>
        <v>9963</v>
      </c>
      <c r="E832" s="56">
        <f>LOOKUP(A832,Seznamy!$A$3:$A$38,Seznamy!$G$3:$G$38)</f>
        <v>176808.4</v>
      </c>
      <c r="F832" s="57">
        <f>LOOKUP(A832,Seznamy!$A$3:$A$38,Seznamy!$J$3:$J$38)</f>
        <v>60</v>
      </c>
      <c r="G832" s="57">
        <v>30</v>
      </c>
      <c r="H832" s="55">
        <f>LOOKUP(G832,Komplexní!$A$40:$A$82,Komplexní!$B$40:$B$82)</f>
        <v>0</v>
      </c>
      <c r="I832" s="58">
        <f t="array" ref="I832">SUM(IF((Komplexní!$A$3:$A$38=A832)*(Komplexní!$D$1:$AJ$1=G832),Komplexní!$D$3:$AJ$38))</f>
        <v>0</v>
      </c>
      <c r="J832" s="115" t="str">
        <f>IF(I832=0,"",I832)</f>
        <v/>
      </c>
      <c r="K832" s="59" t="str">
        <f>IF(I832=MIN($J$803:$J$852),1,"")</f>
        <v/>
      </c>
    </row>
    <row r="833" spans="1:11" hidden="1">
      <c r="A833" s="53">
        <v>17</v>
      </c>
      <c r="B833" s="54">
        <f>LOOKUP(A833,Seznamy!$A$3:$A$38,Seznamy!$B$3:$B$38)</f>
        <v>194001</v>
      </c>
      <c r="C833" s="55" t="str">
        <f>LOOKUP(A833,Seznamy!$A$3:$A$38,Seznamy!$C$3:$C$38)</f>
        <v>Třeboň</v>
      </c>
      <c r="D833" s="56">
        <f>LOOKUP(A833,Seznamy!$A$3:$A$38,Seznamy!$F$3:$F$38)</f>
        <v>9963</v>
      </c>
      <c r="E833" s="56">
        <f>LOOKUP(A833,Seznamy!$A$3:$A$38,Seznamy!$G$3:$G$38)</f>
        <v>176808.4</v>
      </c>
      <c r="F833" s="57">
        <f>LOOKUP(A833,Seznamy!$A$3:$A$38,Seznamy!$J$3:$J$38)</f>
        <v>60</v>
      </c>
      <c r="G833" s="57">
        <v>31</v>
      </c>
      <c r="H833" s="55">
        <f>LOOKUP(G833,Komplexní!$A$40:$A$82,Komplexní!$B$40:$B$82)</f>
        <v>0</v>
      </c>
      <c r="I833" s="58">
        <f t="array" ref="I833">SUM(IF((Komplexní!$A$3:$A$38=A833)*(Komplexní!$D$1:$AJ$1=G833),Komplexní!$D$3:$AJ$38))</f>
        <v>0</v>
      </c>
      <c r="J833" s="115" t="str">
        <f>IF(I833=0,"",I833)</f>
        <v/>
      </c>
      <c r="K833" s="59" t="str">
        <f>IF(I833=MIN($J$803:$J$852),1,"")</f>
        <v/>
      </c>
    </row>
    <row r="834" spans="1:11" hidden="1">
      <c r="A834" s="53">
        <v>17</v>
      </c>
      <c r="B834" s="54">
        <f>LOOKUP(A834,Seznamy!$A$3:$A$38,Seznamy!$B$3:$B$38)</f>
        <v>194001</v>
      </c>
      <c r="C834" s="55" t="str">
        <f>LOOKUP(A834,Seznamy!$A$3:$A$38,Seznamy!$C$3:$C$38)</f>
        <v>Třeboň</v>
      </c>
      <c r="D834" s="56">
        <f>LOOKUP(A834,Seznamy!$A$3:$A$38,Seznamy!$F$3:$F$38)</f>
        <v>9963</v>
      </c>
      <c r="E834" s="56">
        <f>LOOKUP(A834,Seznamy!$A$3:$A$38,Seznamy!$G$3:$G$38)</f>
        <v>176808.4</v>
      </c>
      <c r="F834" s="57">
        <f>LOOKUP(A834,Seznamy!$A$3:$A$38,Seznamy!$J$3:$J$38)</f>
        <v>60</v>
      </c>
      <c r="G834" s="57">
        <v>32</v>
      </c>
      <c r="H834" s="55">
        <f>LOOKUP(G834,Komplexní!$A$40:$A$82,Komplexní!$B$40:$B$82)</f>
        <v>0</v>
      </c>
      <c r="I834" s="58">
        <f t="array" ref="I834">SUM(IF((Komplexní!$A$3:$A$38=A834)*(Komplexní!$D$1:$AJ$1=G834),Komplexní!$D$3:$AJ$38))</f>
        <v>0</v>
      </c>
      <c r="J834" s="115" t="str">
        <f>IF(I834=0,"",I834)</f>
        <v/>
      </c>
      <c r="K834" s="59" t="str">
        <f>IF(I834=MIN($J$803:$J$852),1,"")</f>
        <v/>
      </c>
    </row>
    <row r="835" spans="1:11" hidden="1">
      <c r="A835" s="53">
        <v>17</v>
      </c>
      <c r="B835" s="54">
        <f>LOOKUP(A835,Seznamy!$A$3:$A$38,Seznamy!$B$3:$B$38)</f>
        <v>194001</v>
      </c>
      <c r="C835" s="55" t="str">
        <f>LOOKUP(A835,Seznamy!$A$3:$A$38,Seznamy!$C$3:$C$38)</f>
        <v>Třeboň</v>
      </c>
      <c r="D835" s="56">
        <f>LOOKUP(A835,Seznamy!$A$3:$A$38,Seznamy!$F$3:$F$38)</f>
        <v>9963</v>
      </c>
      <c r="E835" s="56">
        <f>LOOKUP(A835,Seznamy!$A$3:$A$38,Seznamy!$G$3:$G$38)</f>
        <v>176808.4</v>
      </c>
      <c r="F835" s="57">
        <f>LOOKUP(A835,Seznamy!$A$3:$A$38,Seznamy!$J$3:$J$38)</f>
        <v>60</v>
      </c>
      <c r="G835" s="57">
        <v>33</v>
      </c>
      <c r="H835" s="55">
        <f>LOOKUP(G835,Komplexní!$A$40:$A$82,Komplexní!$B$40:$B$82)</f>
        <v>0</v>
      </c>
      <c r="I835" s="58">
        <f t="array" ref="I835">SUM(IF((Komplexní!$A$3:$A$38=A835)*(Komplexní!$D$1:$AJ$1=G835),Komplexní!$D$3:$AJ$38))</f>
        <v>0</v>
      </c>
      <c r="J835" s="115" t="str">
        <f>IF(I835=0,"",I835)</f>
        <v/>
      </c>
      <c r="K835" s="59" t="str">
        <f>IF(I835=MIN($J$803:$J$852),1,"")</f>
        <v/>
      </c>
    </row>
    <row r="836" spans="1:11" hidden="1">
      <c r="A836" s="53">
        <v>17</v>
      </c>
      <c r="B836" s="54">
        <f>LOOKUP(A836,Seznamy!$A$3:$A$38,Seznamy!$B$3:$B$38)</f>
        <v>194001</v>
      </c>
      <c r="C836" s="55" t="str">
        <f>LOOKUP(A836,Seznamy!$A$3:$A$38,Seznamy!$C$3:$C$38)</f>
        <v>Třeboň</v>
      </c>
      <c r="D836" s="56">
        <f>LOOKUP(A836,Seznamy!$A$3:$A$38,Seznamy!$F$3:$F$38)</f>
        <v>9963</v>
      </c>
      <c r="E836" s="56">
        <f>LOOKUP(A836,Seznamy!$A$3:$A$38,Seznamy!$G$3:$G$38)</f>
        <v>176808.4</v>
      </c>
      <c r="F836" s="57">
        <f>LOOKUP(A836,Seznamy!$A$3:$A$38,Seznamy!$J$3:$J$38)</f>
        <v>60</v>
      </c>
      <c r="G836" s="57">
        <v>34</v>
      </c>
      <c r="H836" s="55">
        <f>LOOKUP(G836,Komplexní!$A$40:$A$82,Komplexní!$B$40:$B$82)</f>
        <v>0</v>
      </c>
      <c r="I836" s="58">
        <f t="array" ref="I836">SUM(IF((Komplexní!$A$3:$A$38=A836)*(Komplexní!$D$1:$AJ$1=G836),Komplexní!$D$3:$AJ$38))</f>
        <v>0</v>
      </c>
      <c r="J836" s="115" t="str">
        <f>IF(I836=0,"",I836)</f>
        <v/>
      </c>
      <c r="K836" s="59" t="str">
        <f>IF(I836=MIN($J$803:$J$852),1,"")</f>
        <v/>
      </c>
    </row>
    <row r="837" spans="1:11" hidden="1">
      <c r="A837" s="53">
        <v>17</v>
      </c>
      <c r="B837" s="54">
        <f>LOOKUP(A837,Seznamy!$A$3:$A$38,Seznamy!$B$3:$B$38)</f>
        <v>194001</v>
      </c>
      <c r="C837" s="55" t="str">
        <f>LOOKUP(A837,Seznamy!$A$3:$A$38,Seznamy!$C$3:$C$38)</f>
        <v>Třeboň</v>
      </c>
      <c r="D837" s="56">
        <f>LOOKUP(A837,Seznamy!$A$3:$A$38,Seznamy!$F$3:$F$38)</f>
        <v>9963</v>
      </c>
      <c r="E837" s="56">
        <f>LOOKUP(A837,Seznamy!$A$3:$A$38,Seznamy!$G$3:$G$38)</f>
        <v>176808.4</v>
      </c>
      <c r="F837" s="57">
        <f>LOOKUP(A837,Seznamy!$A$3:$A$38,Seznamy!$J$3:$J$38)</f>
        <v>60</v>
      </c>
      <c r="G837" s="57">
        <v>35</v>
      </c>
      <c r="H837" s="55">
        <f>LOOKUP(G837,Komplexní!$A$40:$A$82,Komplexní!$B$40:$B$82)</f>
        <v>0</v>
      </c>
      <c r="I837" s="58">
        <f t="array" ref="I837">SUM(IF((Komplexní!$A$3:$A$38=A837)*(Komplexní!$D$1:$AJ$1=G837),Komplexní!$D$3:$AJ$38))</f>
        <v>0</v>
      </c>
      <c r="J837" s="115" t="str">
        <f>IF(I837=0,"",I837)</f>
        <v/>
      </c>
      <c r="K837" s="59" t="str">
        <f>IF(I837=MIN($J$803:$J$852),1,"")</f>
        <v/>
      </c>
    </row>
    <row r="838" spans="1:11" hidden="1">
      <c r="A838" s="53">
        <v>17</v>
      </c>
      <c r="B838" s="54">
        <f>LOOKUP(A838,Seznamy!$A$3:$A$38,Seznamy!$B$3:$B$38)</f>
        <v>194001</v>
      </c>
      <c r="C838" s="55" t="str">
        <f>LOOKUP(A838,Seznamy!$A$3:$A$38,Seznamy!$C$3:$C$38)</f>
        <v>Třeboň</v>
      </c>
      <c r="D838" s="56">
        <f>LOOKUP(A838,Seznamy!$A$3:$A$38,Seznamy!$F$3:$F$38)</f>
        <v>9963</v>
      </c>
      <c r="E838" s="56">
        <f>LOOKUP(A838,Seznamy!$A$3:$A$38,Seznamy!$G$3:$G$38)</f>
        <v>176808.4</v>
      </c>
      <c r="F838" s="57">
        <f>LOOKUP(A838,Seznamy!$A$3:$A$38,Seznamy!$J$3:$J$38)</f>
        <v>60</v>
      </c>
      <c r="G838" s="57">
        <v>36</v>
      </c>
      <c r="H838" s="55">
        <f>LOOKUP(G838,Komplexní!$A$40:$A$82,Komplexní!$B$40:$B$82)</f>
        <v>0</v>
      </c>
      <c r="I838" s="58">
        <f t="array" ref="I838">SUM(IF((Komplexní!$A$3:$A$38=A838)*(Komplexní!$D$1:$AJ$1=G838),Komplexní!$D$3:$AJ$38))</f>
        <v>0</v>
      </c>
      <c r="J838" s="115" t="str">
        <f>IF(I838=0,"",I838)</f>
        <v/>
      </c>
      <c r="K838" s="59" t="str">
        <f>IF(I838=MIN($J$803:$J$852),1,"")</f>
        <v/>
      </c>
    </row>
    <row r="839" spans="1:11" hidden="1">
      <c r="A839" s="53">
        <v>17</v>
      </c>
      <c r="B839" s="54">
        <f>LOOKUP(A839,Seznamy!$A$3:$A$38,Seznamy!$B$3:$B$38)</f>
        <v>194001</v>
      </c>
      <c r="C839" s="55" t="str">
        <f>LOOKUP(A839,Seznamy!$A$3:$A$38,Seznamy!$C$3:$C$38)</f>
        <v>Třeboň</v>
      </c>
      <c r="D839" s="56">
        <f>LOOKUP(A839,Seznamy!$A$3:$A$38,Seznamy!$F$3:$F$38)</f>
        <v>9963</v>
      </c>
      <c r="E839" s="56">
        <f>LOOKUP(A839,Seznamy!$A$3:$A$38,Seznamy!$G$3:$G$38)</f>
        <v>176808.4</v>
      </c>
      <c r="F839" s="57">
        <f>LOOKUP(A839,Seznamy!$A$3:$A$38,Seznamy!$J$3:$J$38)</f>
        <v>60</v>
      </c>
      <c r="G839" s="57">
        <v>37</v>
      </c>
      <c r="H839" s="55">
        <f>LOOKUP(G839,Komplexní!$A$40:$A$82,Komplexní!$B$40:$B$82)</f>
        <v>0</v>
      </c>
      <c r="I839" s="58">
        <f t="array" ref="I839">SUM(IF((Komplexní!$A$3:$A$38=A839)*(Komplexní!$D$1:$AJ$1=G839),Komplexní!$D$3:$AJ$38))</f>
        <v>0</v>
      </c>
      <c r="J839" s="115" t="str">
        <f>IF(I839=0,"",I839)</f>
        <v/>
      </c>
      <c r="K839" s="59" t="str">
        <f>IF(I839=MIN($J$803:$J$852),1,"")</f>
        <v/>
      </c>
    </row>
    <row r="840" spans="1:11" hidden="1">
      <c r="A840" s="53">
        <v>17</v>
      </c>
      <c r="B840" s="54">
        <f>LOOKUP(A840,Seznamy!$A$3:$A$38,Seznamy!$B$3:$B$38)</f>
        <v>194001</v>
      </c>
      <c r="C840" s="55" t="str">
        <f>LOOKUP(A840,Seznamy!$A$3:$A$38,Seznamy!$C$3:$C$38)</f>
        <v>Třeboň</v>
      </c>
      <c r="D840" s="56">
        <f>LOOKUP(A840,Seznamy!$A$3:$A$38,Seznamy!$F$3:$F$38)</f>
        <v>9963</v>
      </c>
      <c r="E840" s="56">
        <f>LOOKUP(A840,Seznamy!$A$3:$A$38,Seznamy!$G$3:$G$38)</f>
        <v>176808.4</v>
      </c>
      <c r="F840" s="57">
        <f>LOOKUP(A840,Seznamy!$A$3:$A$38,Seznamy!$J$3:$J$38)</f>
        <v>60</v>
      </c>
      <c r="G840" s="57">
        <v>38</v>
      </c>
      <c r="H840" s="55">
        <f>LOOKUP(G840,Komplexní!$A$40:$A$82,Komplexní!$B$40:$B$82)</f>
        <v>0</v>
      </c>
      <c r="I840" s="58">
        <f t="array" ref="I840">SUM(IF((Komplexní!$A$3:$A$38=A840)*(Komplexní!$D$1:$AJ$1=G840),Komplexní!$D$3:$AJ$38))</f>
        <v>0</v>
      </c>
      <c r="J840" s="115" t="str">
        <f>IF(I840=0,"",I840)</f>
        <v/>
      </c>
      <c r="K840" s="59" t="str">
        <f>IF(I840=MIN($J$803:$J$852),1,"")</f>
        <v/>
      </c>
    </row>
    <row r="841" spans="1:11" hidden="1">
      <c r="A841" s="53">
        <v>17</v>
      </c>
      <c r="B841" s="54">
        <f>LOOKUP(A841,Seznamy!$A$3:$A$38,Seznamy!$B$3:$B$38)</f>
        <v>194001</v>
      </c>
      <c r="C841" s="55" t="str">
        <f>LOOKUP(A841,Seznamy!$A$3:$A$38,Seznamy!$C$3:$C$38)</f>
        <v>Třeboň</v>
      </c>
      <c r="D841" s="56">
        <f>LOOKUP(A841,Seznamy!$A$3:$A$38,Seznamy!$F$3:$F$38)</f>
        <v>9963</v>
      </c>
      <c r="E841" s="56">
        <f>LOOKUP(A841,Seznamy!$A$3:$A$38,Seznamy!$G$3:$G$38)</f>
        <v>176808.4</v>
      </c>
      <c r="F841" s="57">
        <f>LOOKUP(A841,Seznamy!$A$3:$A$38,Seznamy!$J$3:$J$38)</f>
        <v>60</v>
      </c>
      <c r="G841" s="57">
        <v>39</v>
      </c>
      <c r="H841" s="55">
        <f>LOOKUP(G841,Komplexní!$A$40:$A$82,Komplexní!$B$40:$B$82)</f>
        <v>0</v>
      </c>
      <c r="I841" s="58">
        <f t="array" ref="I841">SUM(IF((Komplexní!$A$3:$A$38=A841)*(Komplexní!$D$1:$AJ$1=G841),Komplexní!$D$3:$AJ$38))</f>
        <v>0</v>
      </c>
      <c r="J841" s="115" t="str">
        <f>IF(I841=0,"",I841)</f>
        <v/>
      </c>
      <c r="K841" s="59" t="str">
        <f>IF(I841=MIN($J$803:$J$852),1,"")</f>
        <v/>
      </c>
    </row>
    <row r="842" spans="1:11" hidden="1">
      <c r="A842" s="53">
        <v>17</v>
      </c>
      <c r="B842" s="54">
        <f>LOOKUP(A842,Seznamy!$A$3:$A$38,Seznamy!$B$3:$B$38)</f>
        <v>194001</v>
      </c>
      <c r="C842" s="55" t="str">
        <f>LOOKUP(A842,Seznamy!$A$3:$A$38,Seznamy!$C$3:$C$38)</f>
        <v>Třeboň</v>
      </c>
      <c r="D842" s="56">
        <f>LOOKUP(A842,Seznamy!$A$3:$A$38,Seznamy!$F$3:$F$38)</f>
        <v>9963</v>
      </c>
      <c r="E842" s="56">
        <f>LOOKUP(A842,Seznamy!$A$3:$A$38,Seznamy!$G$3:$G$38)</f>
        <v>176808.4</v>
      </c>
      <c r="F842" s="57">
        <f>LOOKUP(A842,Seznamy!$A$3:$A$38,Seznamy!$J$3:$J$38)</f>
        <v>60</v>
      </c>
      <c r="G842" s="57">
        <v>40</v>
      </c>
      <c r="H842" s="55">
        <f>LOOKUP(G842,Komplexní!$A$40:$A$82,Komplexní!$B$40:$B$82)</f>
        <v>0</v>
      </c>
      <c r="I842" s="58">
        <f t="array" ref="I842">SUM(IF((Komplexní!$A$3:$A$38=A842)*(Komplexní!$D$1:$AJ$1=G842),Komplexní!$D$3:$AJ$38))</f>
        <v>0</v>
      </c>
      <c r="J842" s="115" t="str">
        <f>IF(I842=0,"",I842)</f>
        <v/>
      </c>
      <c r="K842" s="59" t="str">
        <f>IF(I842=MIN($J$803:$J$852),1,"")</f>
        <v/>
      </c>
    </row>
    <row r="843" spans="1:11" hidden="1">
      <c r="A843" s="53">
        <v>17</v>
      </c>
      <c r="B843" s="54">
        <f>LOOKUP(A843,Seznamy!$A$3:$A$38,Seznamy!$B$3:$B$38)</f>
        <v>194001</v>
      </c>
      <c r="C843" s="55" t="str">
        <f>LOOKUP(A843,Seznamy!$A$3:$A$38,Seznamy!$C$3:$C$38)</f>
        <v>Třeboň</v>
      </c>
      <c r="D843" s="56">
        <f>LOOKUP(A843,Seznamy!$A$3:$A$38,Seznamy!$F$3:$F$38)</f>
        <v>9963</v>
      </c>
      <c r="E843" s="56">
        <f>LOOKUP(A843,Seznamy!$A$3:$A$38,Seznamy!$G$3:$G$38)</f>
        <v>176808.4</v>
      </c>
      <c r="F843" s="57">
        <f>LOOKUP(A843,Seznamy!$A$3:$A$38,Seznamy!$J$3:$J$38)</f>
        <v>60</v>
      </c>
      <c r="G843" s="57">
        <v>41</v>
      </c>
      <c r="H843" s="55">
        <f>LOOKUP(G843,Komplexní!$A$40:$A$82,Komplexní!$B$40:$B$82)</f>
        <v>0</v>
      </c>
      <c r="I843" s="58">
        <f t="array" ref="I843">SUM(IF((Komplexní!$A$3:$A$38=A843)*(Komplexní!$D$1:$AJ$1=G843),Komplexní!$D$3:$AJ$38))</f>
        <v>0</v>
      </c>
      <c r="J843" s="115" t="str">
        <f>IF(I843=0,"",I843)</f>
        <v/>
      </c>
      <c r="K843" s="59" t="str">
        <f>IF(I843=MIN($J$803:$J$852),1,"")</f>
        <v/>
      </c>
    </row>
    <row r="844" spans="1:11" hidden="1">
      <c r="A844" s="53">
        <v>17</v>
      </c>
      <c r="B844" s="54">
        <f>LOOKUP(A844,Seznamy!$A$3:$A$38,Seznamy!$B$3:$B$38)</f>
        <v>194001</v>
      </c>
      <c r="C844" s="55" t="str">
        <f>LOOKUP(A844,Seznamy!$A$3:$A$38,Seznamy!$C$3:$C$38)</f>
        <v>Třeboň</v>
      </c>
      <c r="D844" s="56">
        <f>LOOKUP(A844,Seznamy!$A$3:$A$38,Seznamy!$F$3:$F$38)</f>
        <v>9963</v>
      </c>
      <c r="E844" s="56">
        <f>LOOKUP(A844,Seznamy!$A$3:$A$38,Seznamy!$G$3:$G$38)</f>
        <v>176808.4</v>
      </c>
      <c r="F844" s="57">
        <f>LOOKUP(A844,Seznamy!$A$3:$A$38,Seznamy!$J$3:$J$38)</f>
        <v>60</v>
      </c>
      <c r="G844" s="57">
        <v>42</v>
      </c>
      <c r="H844" s="55">
        <f>LOOKUP(G844,Komplexní!$A$40:$A$82,Komplexní!$B$40:$B$82)</f>
        <v>0</v>
      </c>
      <c r="I844" s="58">
        <f t="array" ref="I844">SUM(IF((Komplexní!$A$3:$A$38=A844)*(Komplexní!$D$1:$AJ$1=G844),Komplexní!$D$3:$AJ$38))</f>
        <v>0</v>
      </c>
      <c r="J844" s="115" t="str">
        <f>IF(I844=0,"",I844)</f>
        <v/>
      </c>
      <c r="K844" s="59" t="str">
        <f>IF(I844=MIN($J$803:$J$852),1,"")</f>
        <v/>
      </c>
    </row>
    <row r="845" spans="1:11" hidden="1">
      <c r="A845" s="53">
        <v>17</v>
      </c>
      <c r="B845" s="54">
        <f>LOOKUP(A845,Seznamy!$A$3:$A$38,Seznamy!$B$3:$B$38)</f>
        <v>194001</v>
      </c>
      <c r="C845" s="55" t="str">
        <f>LOOKUP(A845,Seznamy!$A$3:$A$38,Seznamy!$C$3:$C$38)</f>
        <v>Třeboň</v>
      </c>
      <c r="D845" s="56">
        <f>LOOKUP(A845,Seznamy!$A$3:$A$38,Seznamy!$F$3:$F$38)</f>
        <v>9963</v>
      </c>
      <c r="E845" s="56">
        <f>LOOKUP(A845,Seznamy!$A$3:$A$38,Seznamy!$G$3:$G$38)</f>
        <v>176808.4</v>
      </c>
      <c r="F845" s="57">
        <f>LOOKUP(A845,Seznamy!$A$3:$A$38,Seznamy!$J$3:$J$38)</f>
        <v>60</v>
      </c>
      <c r="G845" s="57">
        <v>43</v>
      </c>
      <c r="H845" s="55">
        <f>LOOKUP(G845,Komplexní!$A$40:$A$82,Komplexní!$B$40:$B$82)</f>
        <v>0</v>
      </c>
      <c r="I845" s="58">
        <f t="array" ref="I845">SUM(IF((Komplexní!$A$3:$A$38=A845)*(Komplexní!$D$1:$AJ$1=G845),Komplexní!$D$3:$AJ$38))</f>
        <v>0</v>
      </c>
      <c r="J845" s="115" t="str">
        <f>IF(I845=0,"",I845)</f>
        <v/>
      </c>
      <c r="K845" s="59" t="str">
        <f>IF(I845=MIN($J$803:$J$852),1,"")</f>
        <v/>
      </c>
    </row>
    <row r="846" spans="1:11" hidden="1">
      <c r="A846" s="53">
        <v>17</v>
      </c>
      <c r="B846" s="54">
        <f>LOOKUP(A846,Seznamy!$A$3:$A$38,Seznamy!$B$3:$B$38)</f>
        <v>194001</v>
      </c>
      <c r="C846" s="55" t="str">
        <f>LOOKUP(A846,Seznamy!$A$3:$A$38,Seznamy!$C$3:$C$38)</f>
        <v>Třeboň</v>
      </c>
      <c r="D846" s="56">
        <f>LOOKUP(A846,Seznamy!$A$3:$A$38,Seznamy!$F$3:$F$38)</f>
        <v>9963</v>
      </c>
      <c r="E846" s="56">
        <f>LOOKUP(A846,Seznamy!$A$3:$A$38,Seznamy!$G$3:$G$38)</f>
        <v>176808.4</v>
      </c>
      <c r="F846" s="57">
        <f>LOOKUP(A846,Seznamy!$A$3:$A$38,Seznamy!$J$3:$J$38)</f>
        <v>60</v>
      </c>
      <c r="G846" s="57">
        <v>44</v>
      </c>
      <c r="H846" s="55">
        <f>LOOKUP(G846,Komplexní!$A$40:$A$82,Komplexní!$B$40:$B$82)</f>
        <v>0</v>
      </c>
      <c r="I846" s="58">
        <f t="array" ref="I846">SUM(IF((Komplexní!$A$3:$A$38=A846)*(Komplexní!$D$1:$AJ$1=G846),Komplexní!$D$3:$AJ$38))</f>
        <v>0</v>
      </c>
      <c r="J846" s="115" t="str">
        <f>IF(I846=0,"",I846)</f>
        <v/>
      </c>
      <c r="K846" s="59" t="str">
        <f>IF(I846=MIN($J$803:$J$852),1,"")</f>
        <v/>
      </c>
    </row>
    <row r="847" spans="1:11" hidden="1">
      <c r="A847" s="53">
        <v>17</v>
      </c>
      <c r="B847" s="54">
        <f>LOOKUP(A847,Seznamy!$A$3:$A$38,Seznamy!$B$3:$B$38)</f>
        <v>194001</v>
      </c>
      <c r="C847" s="55" t="str">
        <f>LOOKUP(A847,Seznamy!$A$3:$A$38,Seznamy!$C$3:$C$38)</f>
        <v>Třeboň</v>
      </c>
      <c r="D847" s="56">
        <f>LOOKUP(A847,Seznamy!$A$3:$A$38,Seznamy!$F$3:$F$38)</f>
        <v>9963</v>
      </c>
      <c r="E847" s="56">
        <f>LOOKUP(A847,Seznamy!$A$3:$A$38,Seznamy!$G$3:$G$38)</f>
        <v>176808.4</v>
      </c>
      <c r="F847" s="57">
        <f>LOOKUP(A847,Seznamy!$A$3:$A$38,Seznamy!$J$3:$J$38)</f>
        <v>60</v>
      </c>
      <c r="G847" s="57">
        <v>45</v>
      </c>
      <c r="H847" s="55">
        <f>LOOKUP(G847,Komplexní!$A$40:$A$82,Komplexní!$B$40:$B$82)</f>
        <v>0</v>
      </c>
      <c r="I847" s="58">
        <f t="array" ref="I847">SUM(IF((Komplexní!$A$3:$A$38=A847)*(Komplexní!$D$1:$AJ$1=G847),Komplexní!$D$3:$AJ$38))</f>
        <v>0</v>
      </c>
      <c r="J847" s="115" t="str">
        <f>IF(I847=0,"",I847)</f>
        <v/>
      </c>
      <c r="K847" s="59" t="str">
        <f>IF(I847=MIN($J$803:$J$852),1,"")</f>
        <v/>
      </c>
    </row>
    <row r="848" spans="1:11" hidden="1">
      <c r="A848" s="53">
        <v>17</v>
      </c>
      <c r="B848" s="54">
        <f>LOOKUP(A848,Seznamy!$A$3:$A$38,Seznamy!$B$3:$B$38)</f>
        <v>194001</v>
      </c>
      <c r="C848" s="55" t="str">
        <f>LOOKUP(A848,Seznamy!$A$3:$A$38,Seznamy!$C$3:$C$38)</f>
        <v>Třeboň</v>
      </c>
      <c r="D848" s="56">
        <f>LOOKUP(A848,Seznamy!$A$3:$A$38,Seznamy!$F$3:$F$38)</f>
        <v>9963</v>
      </c>
      <c r="E848" s="56">
        <f>LOOKUP(A848,Seznamy!$A$3:$A$38,Seznamy!$G$3:$G$38)</f>
        <v>176808.4</v>
      </c>
      <c r="F848" s="57">
        <f>LOOKUP(A848,Seznamy!$A$3:$A$38,Seznamy!$J$3:$J$38)</f>
        <v>60</v>
      </c>
      <c r="G848" s="57">
        <v>46</v>
      </c>
      <c r="H848" s="55">
        <f>LOOKUP(G848,Komplexní!$A$40:$A$82,Komplexní!$B$40:$B$82)</f>
        <v>0</v>
      </c>
      <c r="I848" s="58">
        <f t="array" ref="I848">SUM(IF((Komplexní!$A$3:$A$38=A848)*(Komplexní!$D$1:$AJ$1=G848),Komplexní!$D$3:$AJ$38))</f>
        <v>0</v>
      </c>
      <c r="J848" s="115" t="str">
        <f>IF(I848=0,"",I848)</f>
        <v/>
      </c>
      <c r="K848" s="59" t="str">
        <f>IF(I848=MIN($J$803:$J$852),1,"")</f>
        <v/>
      </c>
    </row>
    <row r="849" spans="1:11" hidden="1">
      <c r="A849" s="53">
        <v>17</v>
      </c>
      <c r="B849" s="54">
        <f>LOOKUP(A849,Seznamy!$A$3:$A$38,Seznamy!$B$3:$B$38)</f>
        <v>194001</v>
      </c>
      <c r="C849" s="55" t="str">
        <f>LOOKUP(A849,Seznamy!$A$3:$A$38,Seznamy!$C$3:$C$38)</f>
        <v>Třeboň</v>
      </c>
      <c r="D849" s="56">
        <f>LOOKUP(A849,Seznamy!$A$3:$A$38,Seznamy!$F$3:$F$38)</f>
        <v>9963</v>
      </c>
      <c r="E849" s="56">
        <f>LOOKUP(A849,Seznamy!$A$3:$A$38,Seznamy!$G$3:$G$38)</f>
        <v>176808.4</v>
      </c>
      <c r="F849" s="57">
        <f>LOOKUP(A849,Seznamy!$A$3:$A$38,Seznamy!$J$3:$J$38)</f>
        <v>60</v>
      </c>
      <c r="G849" s="57">
        <v>47</v>
      </c>
      <c r="H849" s="55">
        <f>LOOKUP(G849,Komplexní!$A$40:$A$82,Komplexní!$B$40:$B$82)</f>
        <v>0</v>
      </c>
      <c r="I849" s="58">
        <f t="array" ref="I849">SUM(IF((Komplexní!$A$3:$A$38=A849)*(Komplexní!$D$1:$AJ$1=G849),Komplexní!$D$3:$AJ$38))</f>
        <v>0</v>
      </c>
      <c r="J849" s="115" t="str">
        <f>IF(I849=0,"",I849)</f>
        <v/>
      </c>
      <c r="K849" s="59" t="str">
        <f>IF(I849=MIN($J$803:$J$852),1,"")</f>
        <v/>
      </c>
    </row>
    <row r="850" spans="1:11" hidden="1">
      <c r="A850" s="53">
        <v>17</v>
      </c>
      <c r="B850" s="54">
        <f>LOOKUP(A850,Seznamy!$A$3:$A$38,Seznamy!$B$3:$B$38)</f>
        <v>194001</v>
      </c>
      <c r="C850" s="55" t="str">
        <f>LOOKUP(A850,Seznamy!$A$3:$A$38,Seznamy!$C$3:$C$38)</f>
        <v>Třeboň</v>
      </c>
      <c r="D850" s="56">
        <f>LOOKUP(A850,Seznamy!$A$3:$A$38,Seznamy!$F$3:$F$38)</f>
        <v>9963</v>
      </c>
      <c r="E850" s="56">
        <f>LOOKUP(A850,Seznamy!$A$3:$A$38,Seznamy!$G$3:$G$38)</f>
        <v>176808.4</v>
      </c>
      <c r="F850" s="57">
        <f>LOOKUP(A850,Seznamy!$A$3:$A$38,Seznamy!$J$3:$J$38)</f>
        <v>60</v>
      </c>
      <c r="G850" s="57">
        <v>48</v>
      </c>
      <c r="H850" s="55">
        <f>LOOKUP(G850,Komplexní!$A$40:$A$82,Komplexní!$B$40:$B$82)</f>
        <v>0</v>
      </c>
      <c r="I850" s="58">
        <f t="array" ref="I850">SUM(IF((Komplexní!$A$3:$A$38=A850)*(Komplexní!$D$1:$AJ$1=G850),Komplexní!$D$3:$AJ$38))</f>
        <v>0</v>
      </c>
      <c r="J850" s="115" t="str">
        <f>IF(I850=0,"",I850)</f>
        <v/>
      </c>
      <c r="K850" s="59" t="str">
        <f>IF(I850=MIN($J$803:$J$852),1,"")</f>
        <v/>
      </c>
    </row>
    <row r="851" spans="1:11" hidden="1">
      <c r="A851" s="53">
        <v>17</v>
      </c>
      <c r="B851" s="54">
        <f>LOOKUP(A851,Seznamy!$A$3:$A$38,Seznamy!$B$3:$B$38)</f>
        <v>194001</v>
      </c>
      <c r="C851" s="55" t="str">
        <f>LOOKUP(A851,Seznamy!$A$3:$A$38,Seznamy!$C$3:$C$38)</f>
        <v>Třeboň</v>
      </c>
      <c r="D851" s="56">
        <f>LOOKUP(A851,Seznamy!$A$3:$A$38,Seznamy!$F$3:$F$38)</f>
        <v>9963</v>
      </c>
      <c r="E851" s="56">
        <f>LOOKUP(A851,Seznamy!$A$3:$A$38,Seznamy!$G$3:$G$38)</f>
        <v>176808.4</v>
      </c>
      <c r="F851" s="57">
        <f>LOOKUP(A851,Seznamy!$A$3:$A$38,Seznamy!$J$3:$J$38)</f>
        <v>60</v>
      </c>
      <c r="G851" s="57">
        <v>49</v>
      </c>
      <c r="H851" s="55">
        <f>LOOKUP(G851,Komplexní!$A$40:$A$82,Komplexní!$B$40:$B$82)</f>
        <v>0</v>
      </c>
      <c r="I851" s="58">
        <f t="array" ref="I851">SUM(IF((Komplexní!$A$3:$A$38=A851)*(Komplexní!$D$1:$AJ$1=G851),Komplexní!$D$3:$AJ$38))</f>
        <v>0</v>
      </c>
      <c r="J851" s="115" t="str">
        <f>IF(I851=0,"",I851)</f>
        <v/>
      </c>
      <c r="K851" s="59" t="str">
        <f>IF(I851=MIN($J$803:$J$852),1,"")</f>
        <v/>
      </c>
    </row>
    <row r="852" spans="1:11" hidden="1">
      <c r="A852" s="53">
        <v>17</v>
      </c>
      <c r="B852" s="54">
        <f>LOOKUP(A852,Seznamy!$A$3:$A$38,Seznamy!$B$3:$B$38)</f>
        <v>194001</v>
      </c>
      <c r="C852" s="55" t="str">
        <f>LOOKUP(A852,Seznamy!$A$3:$A$38,Seznamy!$C$3:$C$38)</f>
        <v>Třeboň</v>
      </c>
      <c r="D852" s="56">
        <f>LOOKUP(A852,Seznamy!$A$3:$A$38,Seznamy!$F$3:$F$38)</f>
        <v>9963</v>
      </c>
      <c r="E852" s="56">
        <f>LOOKUP(A852,Seznamy!$A$3:$A$38,Seznamy!$G$3:$G$38)</f>
        <v>176808.4</v>
      </c>
      <c r="F852" s="57">
        <f>LOOKUP(A852,Seznamy!$A$3:$A$38,Seznamy!$J$3:$J$38)</f>
        <v>60</v>
      </c>
      <c r="G852" s="57">
        <v>50</v>
      </c>
      <c r="H852" s="55">
        <f>LOOKUP(G852,Komplexní!$A$40:$A$82,Komplexní!$B$40:$B$82)</f>
        <v>0</v>
      </c>
      <c r="I852" s="58">
        <f t="array" ref="I852">SUM(IF((Komplexní!$A$3:$A$38=A852)*(Komplexní!$D$1:$AJ$1=G852),Komplexní!$D$3:$AJ$38))</f>
        <v>0</v>
      </c>
      <c r="J852" s="115" t="str">
        <f>IF(I852=0,"",I852)</f>
        <v/>
      </c>
      <c r="K852" s="59" t="str">
        <f>IF(I852=MIN($J$803:$J$852),1,"")</f>
        <v/>
      </c>
    </row>
    <row r="853" spans="1:11" hidden="1">
      <c r="A853" s="87">
        <v>18</v>
      </c>
      <c r="B853" s="88">
        <f>LOOKUP(A853,Seznamy!$A$3:$A$38,Seznamy!$B$3:$B$38)</f>
        <v>194002</v>
      </c>
      <c r="C853" s="89" t="str">
        <f>LOOKUP(A853,Seznamy!$A$3:$A$38,Seznamy!$C$3:$C$38)</f>
        <v>Domanín</v>
      </c>
      <c r="D853" s="90">
        <f>LOOKUP(A853,Seznamy!$A$3:$A$38,Seznamy!$F$3:$F$38)</f>
        <v>3736</v>
      </c>
      <c r="E853" s="90">
        <f>LOOKUP(A853,Seznamy!$A$3:$A$38,Seznamy!$G$3:$G$38)</f>
        <v>63500</v>
      </c>
      <c r="F853" s="91">
        <f>LOOKUP(A853,Seznamy!$A$3:$A$38,Seznamy!$J$3:$J$38)</f>
        <v>60</v>
      </c>
      <c r="G853" s="91">
        <v>27</v>
      </c>
      <c r="H853" s="89">
        <f>LOOKUP(G853,Komplexní!$A$40:$A$82,Komplexní!$B$40:$B$82)</f>
        <v>0</v>
      </c>
      <c r="I853" s="92">
        <f t="array" ref="I853">SUM(IF((Komplexní!$A$3:$A$38=A853)*(Komplexní!$D$1:$AJ$1=G853),Komplexní!$D$3:$AJ$38))</f>
        <v>0</v>
      </c>
      <c r="J853" s="116" t="str">
        <f>IF(I853=0,"",I853)</f>
        <v/>
      </c>
      <c r="K853" s="93" t="str">
        <f>IF(I853=MIN($J$853:$J$902),1,"")</f>
        <v/>
      </c>
    </row>
    <row r="854" spans="1:11">
      <c r="A854" s="87">
        <v>18</v>
      </c>
      <c r="B854" s="88">
        <f>LOOKUP(A854,Seznamy!$A$3:$A$38,Seznamy!$B$3:$B$38)</f>
        <v>194002</v>
      </c>
      <c r="C854" s="89" t="str">
        <f>LOOKUP(A854,Seznamy!$A$3:$A$38,Seznamy!$C$3:$C$38)</f>
        <v>Domanín</v>
      </c>
      <c r="D854" s="90">
        <f>LOOKUP(A854,Seznamy!$A$3:$A$38,Seznamy!$F$3:$F$38)</f>
        <v>3736</v>
      </c>
      <c r="E854" s="90">
        <f>LOOKUP(A854,Seznamy!$A$3:$A$38,Seznamy!$G$3:$G$38)</f>
        <v>63500</v>
      </c>
      <c r="F854" s="91">
        <f>LOOKUP(A854,Seznamy!$A$3:$A$38,Seznamy!$J$3:$J$38)</f>
        <v>60</v>
      </c>
      <c r="G854" s="91">
        <v>22</v>
      </c>
      <c r="H854" s="89" t="str">
        <f>LOOKUP(G854,Komplexní!$A$40:$A$82,Komplexní!$B$40:$B$82)</f>
        <v>Lesní společnost Ledeč nad Sázavou, a.s.</v>
      </c>
      <c r="I854" s="92">
        <f t="array" ref="I854">SUM(IF((Komplexní!$A$3:$A$38=A854)*(Komplexní!$D$1:$AJ$1=G854),Komplexní!$D$3:$AJ$38))</f>
        <v>-38129310</v>
      </c>
      <c r="J854" s="116">
        <f>IF(I854=0,"",I854)</f>
        <v>-38129310</v>
      </c>
      <c r="K854" s="93">
        <f>IF(I854=MIN($J$853:$J$902),1,"")</f>
        <v>1</v>
      </c>
    </row>
    <row r="855" spans="1:11">
      <c r="A855" s="87">
        <v>18</v>
      </c>
      <c r="B855" s="88">
        <f>LOOKUP(A855,Seznamy!$A$3:$A$38,Seznamy!$B$3:$B$38)</f>
        <v>194002</v>
      </c>
      <c r="C855" s="89" t="str">
        <f>LOOKUP(A855,Seznamy!$A$3:$A$38,Seznamy!$C$3:$C$38)</f>
        <v>Domanín</v>
      </c>
      <c r="D855" s="90">
        <f>LOOKUP(A855,Seznamy!$A$3:$A$38,Seznamy!$F$3:$F$38)</f>
        <v>3736</v>
      </c>
      <c r="E855" s="90">
        <f>LOOKUP(A855,Seznamy!$A$3:$A$38,Seznamy!$G$3:$G$38)</f>
        <v>63500</v>
      </c>
      <c r="F855" s="91">
        <f>LOOKUP(A855,Seznamy!$A$3:$A$38,Seznamy!$J$3:$J$38)</f>
        <v>60</v>
      </c>
      <c r="G855" s="91">
        <v>5</v>
      </c>
      <c r="H855" s="89" t="str">
        <f>LOOKUP(G855,Komplexní!$A$40:$A$82,Komplexní!$B$40:$B$82)</f>
        <v>T.E.P. HOLZ, s.r.o.</v>
      </c>
      <c r="I855" s="92">
        <f t="array" ref="I855">SUM(IF((Komplexní!$A$3:$A$38=A855)*(Komplexní!$D$1:$AJ$1=G855),Komplexní!$D$3:$AJ$38))</f>
        <v>-37434410</v>
      </c>
      <c r="J855" s="116">
        <f>IF(I855=0,"",I855)</f>
        <v>-37434410</v>
      </c>
      <c r="K855" s="93" t="str">
        <f>IF(I855=MIN($J$853:$J$902),1,"")</f>
        <v/>
      </c>
    </row>
    <row r="856" spans="1:11">
      <c r="A856" s="87">
        <v>18</v>
      </c>
      <c r="B856" s="88">
        <f>LOOKUP(A856,Seznamy!$A$3:$A$38,Seznamy!$B$3:$B$38)</f>
        <v>194002</v>
      </c>
      <c r="C856" s="89" t="str">
        <f>LOOKUP(A856,Seznamy!$A$3:$A$38,Seznamy!$C$3:$C$38)</f>
        <v>Domanín</v>
      </c>
      <c r="D856" s="90">
        <f>LOOKUP(A856,Seznamy!$A$3:$A$38,Seznamy!$F$3:$F$38)</f>
        <v>3736</v>
      </c>
      <c r="E856" s="90">
        <f>LOOKUP(A856,Seznamy!$A$3:$A$38,Seznamy!$G$3:$G$38)</f>
        <v>63500</v>
      </c>
      <c r="F856" s="91">
        <f>LOOKUP(A856,Seznamy!$A$3:$A$38,Seznamy!$J$3:$J$38)</f>
        <v>60</v>
      </c>
      <c r="G856" s="91">
        <v>9</v>
      </c>
      <c r="H856" s="89" t="str">
        <f>LOOKUP(G856,Komplexní!$A$40:$A$82,Komplexní!$B$40:$B$82)</f>
        <v>Stora Enso Wood Products Planá s.r.o.</v>
      </c>
      <c r="I856" s="92">
        <f t="array" ref="I856">SUM(IF((Komplexní!$A$3:$A$38=A856)*(Komplexní!$D$1:$AJ$1=G856),Komplexní!$D$3:$AJ$38))</f>
        <v>-29344375</v>
      </c>
      <c r="J856" s="116">
        <f>IF(I856=0,"",I856)</f>
        <v>-29344375</v>
      </c>
      <c r="K856" s="93" t="str">
        <f>IF(I856=MIN($J$853:$J$902),1,"")</f>
        <v/>
      </c>
    </row>
    <row r="857" spans="1:11" hidden="1">
      <c r="A857" s="87">
        <v>18</v>
      </c>
      <c r="B857" s="88">
        <f>LOOKUP(A857,Seznamy!$A$3:$A$38,Seznamy!$B$3:$B$38)</f>
        <v>194002</v>
      </c>
      <c r="C857" s="89" t="str">
        <f>LOOKUP(A857,Seznamy!$A$3:$A$38,Seznamy!$C$3:$C$38)</f>
        <v>Domanín</v>
      </c>
      <c r="D857" s="90">
        <f>LOOKUP(A857,Seznamy!$A$3:$A$38,Seznamy!$F$3:$F$38)</f>
        <v>3736</v>
      </c>
      <c r="E857" s="90">
        <f>LOOKUP(A857,Seznamy!$A$3:$A$38,Seznamy!$G$3:$G$38)</f>
        <v>63500</v>
      </c>
      <c r="F857" s="91">
        <f>LOOKUP(A857,Seznamy!$A$3:$A$38,Seznamy!$J$3:$J$38)</f>
        <v>60</v>
      </c>
      <c r="G857" s="91">
        <v>1</v>
      </c>
      <c r="H857" s="89" t="str">
        <f>LOOKUP(G857,Komplexní!$A$40:$A$82,Komplexní!$B$40:$B$82)</f>
        <v>KAISER s.r.o.</v>
      </c>
      <c r="I857" s="92">
        <f t="array" ref="I857">SUM(IF((Komplexní!$A$3:$A$38=A857)*(Komplexní!$D$1:$AJ$1=G857),Komplexní!$D$3:$AJ$38))</f>
        <v>0</v>
      </c>
      <c r="J857" s="116" t="str">
        <f>IF(I857=0,"",I857)</f>
        <v/>
      </c>
      <c r="K857" s="93" t="str">
        <f>IF(I857=MIN($J$853:$J$902),1,"")</f>
        <v/>
      </c>
    </row>
    <row r="858" spans="1:11" hidden="1">
      <c r="A858" s="87">
        <v>18</v>
      </c>
      <c r="B858" s="88">
        <f>LOOKUP(A858,Seznamy!$A$3:$A$38,Seznamy!$B$3:$B$38)</f>
        <v>194002</v>
      </c>
      <c r="C858" s="89" t="str">
        <f>LOOKUP(A858,Seznamy!$A$3:$A$38,Seznamy!$C$3:$C$38)</f>
        <v>Domanín</v>
      </c>
      <c r="D858" s="90">
        <f>LOOKUP(A858,Seznamy!$A$3:$A$38,Seznamy!$F$3:$F$38)</f>
        <v>3736</v>
      </c>
      <c r="E858" s="90">
        <f>LOOKUP(A858,Seznamy!$A$3:$A$38,Seznamy!$G$3:$G$38)</f>
        <v>63500</v>
      </c>
      <c r="F858" s="91">
        <f>LOOKUP(A858,Seznamy!$A$3:$A$38,Seznamy!$J$3:$J$38)</f>
        <v>60</v>
      </c>
      <c r="G858" s="91">
        <v>2</v>
      </c>
      <c r="H858" s="89" t="str">
        <f>LOOKUP(G858,Komplexní!$A$40:$A$82,Komplexní!$B$40:$B$82)</f>
        <v>Lesní společnost Přimda, a.s.</v>
      </c>
      <c r="I858" s="92">
        <f t="array" ref="I858">SUM(IF((Komplexní!$A$3:$A$38=A858)*(Komplexní!$D$1:$AJ$1=G858),Komplexní!$D$3:$AJ$38))</f>
        <v>0</v>
      </c>
      <c r="J858" s="116" t="str">
        <f>IF(I858=0,"",I858)</f>
        <v/>
      </c>
      <c r="K858" s="93" t="str">
        <f>IF(I858=MIN($J$853:$J$902),1,"")</f>
        <v/>
      </c>
    </row>
    <row r="859" spans="1:11" hidden="1">
      <c r="A859" s="87">
        <v>18</v>
      </c>
      <c r="B859" s="88">
        <f>LOOKUP(A859,Seznamy!$A$3:$A$38,Seznamy!$B$3:$B$38)</f>
        <v>194002</v>
      </c>
      <c r="C859" s="89" t="str">
        <f>LOOKUP(A859,Seznamy!$A$3:$A$38,Seznamy!$C$3:$C$38)</f>
        <v>Domanín</v>
      </c>
      <c r="D859" s="90">
        <f>LOOKUP(A859,Seznamy!$A$3:$A$38,Seznamy!$F$3:$F$38)</f>
        <v>3736</v>
      </c>
      <c r="E859" s="90">
        <f>LOOKUP(A859,Seznamy!$A$3:$A$38,Seznamy!$G$3:$G$38)</f>
        <v>63500</v>
      </c>
      <c r="F859" s="91">
        <f>LOOKUP(A859,Seznamy!$A$3:$A$38,Seznamy!$J$3:$J$38)</f>
        <v>60</v>
      </c>
      <c r="G859" s="91">
        <v>3</v>
      </c>
      <c r="H859" s="89" t="str">
        <f>LOOKUP(G859,Komplexní!$A$40:$A$82,Komplexní!$B$40:$B$82)</f>
        <v>ACLESIA, spol. s r.o.</v>
      </c>
      <c r="I859" s="92">
        <f t="array" ref="I859">SUM(IF((Komplexní!$A$3:$A$38=A859)*(Komplexní!$D$1:$AJ$1=G859),Komplexní!$D$3:$AJ$38))</f>
        <v>0</v>
      </c>
      <c r="J859" s="116" t="str">
        <f>IF(I859=0,"",I859)</f>
        <v/>
      </c>
      <c r="K859" s="93" t="str">
        <f>IF(I859=MIN($J$853:$J$902),1,"")</f>
        <v/>
      </c>
    </row>
    <row r="860" spans="1:11" hidden="1">
      <c r="A860" s="87">
        <v>18</v>
      </c>
      <c r="B860" s="88">
        <f>LOOKUP(A860,Seznamy!$A$3:$A$38,Seznamy!$B$3:$B$38)</f>
        <v>194002</v>
      </c>
      <c r="C860" s="89" t="str">
        <f>LOOKUP(A860,Seznamy!$A$3:$A$38,Seznamy!$C$3:$C$38)</f>
        <v>Domanín</v>
      </c>
      <c r="D860" s="90">
        <f>LOOKUP(A860,Seznamy!$A$3:$A$38,Seznamy!$F$3:$F$38)</f>
        <v>3736</v>
      </c>
      <c r="E860" s="90">
        <f>LOOKUP(A860,Seznamy!$A$3:$A$38,Seznamy!$G$3:$G$38)</f>
        <v>63500</v>
      </c>
      <c r="F860" s="91">
        <f>LOOKUP(A860,Seznamy!$A$3:$A$38,Seznamy!$J$3:$J$38)</f>
        <v>60</v>
      </c>
      <c r="G860" s="91">
        <v>4</v>
      </c>
      <c r="H860" s="89" t="str">
        <f>LOOKUP(G860,Komplexní!$A$40:$A$82,Komplexní!$B$40:$B$82)</f>
        <v>LST a.s.</v>
      </c>
      <c r="I860" s="92">
        <f t="array" ref="I860">SUM(IF((Komplexní!$A$3:$A$38=A860)*(Komplexní!$D$1:$AJ$1=G860),Komplexní!$D$3:$AJ$38))</f>
        <v>0</v>
      </c>
      <c r="J860" s="116" t="str">
        <f>IF(I860=0,"",I860)</f>
        <v/>
      </c>
      <c r="K860" s="93" t="str">
        <f>IF(I860=MIN($J$853:$J$902),1,"")</f>
        <v/>
      </c>
    </row>
    <row r="861" spans="1:11" hidden="1">
      <c r="A861" s="87">
        <v>18</v>
      </c>
      <c r="B861" s="88">
        <f>LOOKUP(A861,Seznamy!$A$3:$A$38,Seznamy!$B$3:$B$38)</f>
        <v>194002</v>
      </c>
      <c r="C861" s="89" t="str">
        <f>LOOKUP(A861,Seznamy!$A$3:$A$38,Seznamy!$C$3:$C$38)</f>
        <v>Domanín</v>
      </c>
      <c r="D861" s="90">
        <f>LOOKUP(A861,Seznamy!$A$3:$A$38,Seznamy!$F$3:$F$38)</f>
        <v>3736</v>
      </c>
      <c r="E861" s="90">
        <f>LOOKUP(A861,Seznamy!$A$3:$A$38,Seznamy!$G$3:$G$38)</f>
        <v>63500</v>
      </c>
      <c r="F861" s="91">
        <f>LOOKUP(A861,Seznamy!$A$3:$A$38,Seznamy!$J$3:$J$38)</f>
        <v>60</v>
      </c>
      <c r="G861" s="91">
        <v>6</v>
      </c>
      <c r="H861" s="89" t="str">
        <f>LOOKUP(G861,Komplexní!$A$40:$A$82,Komplexní!$B$40:$B$82)</f>
        <v>Petra spol. s r.o.</v>
      </c>
      <c r="I861" s="92">
        <f t="array" ref="I861">SUM(IF((Komplexní!$A$3:$A$38=A861)*(Komplexní!$D$1:$AJ$1=G861),Komplexní!$D$3:$AJ$38))</f>
        <v>0</v>
      </c>
      <c r="J861" s="116" t="str">
        <f>IF(I861=0,"",I861)</f>
        <v/>
      </c>
      <c r="K861" s="93" t="str">
        <f>IF(I861=MIN($J$853:$J$902),1,"")</f>
        <v/>
      </c>
    </row>
    <row r="862" spans="1:11" hidden="1">
      <c r="A862" s="87">
        <v>18</v>
      </c>
      <c r="B862" s="88">
        <f>LOOKUP(A862,Seznamy!$A$3:$A$38,Seznamy!$B$3:$B$38)</f>
        <v>194002</v>
      </c>
      <c r="C862" s="89" t="str">
        <f>LOOKUP(A862,Seznamy!$A$3:$A$38,Seznamy!$C$3:$C$38)</f>
        <v>Domanín</v>
      </c>
      <c r="D862" s="90">
        <f>LOOKUP(A862,Seznamy!$A$3:$A$38,Seznamy!$F$3:$F$38)</f>
        <v>3736</v>
      </c>
      <c r="E862" s="90">
        <f>LOOKUP(A862,Seznamy!$A$3:$A$38,Seznamy!$G$3:$G$38)</f>
        <v>63500</v>
      </c>
      <c r="F862" s="91">
        <f>LOOKUP(A862,Seznamy!$A$3:$A$38,Seznamy!$J$3:$J$38)</f>
        <v>60</v>
      </c>
      <c r="G862" s="91">
        <v>7</v>
      </c>
      <c r="H862" s="89" t="str">
        <f>LOOKUP(G862,Komplexní!$A$40:$A$82,Komplexní!$B$40:$B$82)</f>
        <v>Sušická lesní a obchodní s.r.o.</v>
      </c>
      <c r="I862" s="92">
        <f t="array" ref="I862">SUM(IF((Komplexní!$A$3:$A$38=A862)*(Komplexní!$D$1:$AJ$1=G862),Komplexní!$D$3:$AJ$38))</f>
        <v>0</v>
      </c>
      <c r="J862" s="116" t="str">
        <f>IF(I862=0,"",I862)</f>
        <v/>
      </c>
      <c r="K862" s="93" t="str">
        <f>IF(I862=MIN($J$853:$J$902),1,"")</f>
        <v/>
      </c>
    </row>
    <row r="863" spans="1:11" hidden="1">
      <c r="A863" s="87">
        <v>18</v>
      </c>
      <c r="B863" s="88">
        <f>LOOKUP(A863,Seznamy!$A$3:$A$38,Seznamy!$B$3:$B$38)</f>
        <v>194002</v>
      </c>
      <c r="C863" s="89" t="str">
        <f>LOOKUP(A863,Seznamy!$A$3:$A$38,Seznamy!$C$3:$C$38)</f>
        <v>Domanín</v>
      </c>
      <c r="D863" s="90">
        <f>LOOKUP(A863,Seznamy!$A$3:$A$38,Seznamy!$F$3:$F$38)</f>
        <v>3736</v>
      </c>
      <c r="E863" s="90">
        <f>LOOKUP(A863,Seznamy!$A$3:$A$38,Seznamy!$G$3:$G$38)</f>
        <v>63500</v>
      </c>
      <c r="F863" s="91">
        <f>LOOKUP(A863,Seznamy!$A$3:$A$38,Seznamy!$J$3:$J$38)</f>
        <v>60</v>
      </c>
      <c r="G863" s="91">
        <v>8</v>
      </c>
      <c r="H863" s="89" t="str">
        <f>LOOKUP(G863,Komplexní!$A$40:$A$82,Komplexní!$B$40:$B$82)</f>
        <v>ARBOLES s.r.o.</v>
      </c>
      <c r="I863" s="92">
        <f t="array" ref="I863">SUM(IF((Komplexní!$A$3:$A$38=A863)*(Komplexní!$D$1:$AJ$1=G863),Komplexní!$D$3:$AJ$38))</f>
        <v>0</v>
      </c>
      <c r="J863" s="116" t="str">
        <f>IF(I863=0,"",I863)</f>
        <v/>
      </c>
      <c r="K863" s="93" t="str">
        <f>IF(I863=MIN($J$853:$J$902),1,"")</f>
        <v/>
      </c>
    </row>
    <row r="864" spans="1:11" hidden="1">
      <c r="A864" s="87">
        <v>18</v>
      </c>
      <c r="B864" s="88">
        <f>LOOKUP(A864,Seznamy!$A$3:$A$38,Seznamy!$B$3:$B$38)</f>
        <v>194002</v>
      </c>
      <c r="C864" s="89" t="str">
        <f>LOOKUP(A864,Seznamy!$A$3:$A$38,Seznamy!$C$3:$C$38)</f>
        <v>Domanín</v>
      </c>
      <c r="D864" s="90">
        <f>LOOKUP(A864,Seznamy!$A$3:$A$38,Seznamy!$F$3:$F$38)</f>
        <v>3736</v>
      </c>
      <c r="E864" s="90">
        <f>LOOKUP(A864,Seznamy!$A$3:$A$38,Seznamy!$G$3:$G$38)</f>
        <v>63500</v>
      </c>
      <c r="F864" s="91">
        <f>LOOKUP(A864,Seznamy!$A$3:$A$38,Seznamy!$J$3:$J$38)</f>
        <v>60</v>
      </c>
      <c r="G864" s="91">
        <v>10</v>
      </c>
      <c r="H864" s="89" t="str">
        <f>LOOKUP(G864,Komplexní!$A$40:$A$82,Komplexní!$B$40:$B$82)</f>
        <v>Stora Enso Wood Products Ždírec s.r.o.</v>
      </c>
      <c r="I864" s="92">
        <f t="array" ref="I864">SUM(IF((Komplexní!$A$3:$A$38=A864)*(Komplexní!$D$1:$AJ$1=G864),Komplexní!$D$3:$AJ$38))</f>
        <v>0</v>
      </c>
      <c r="J864" s="116" t="str">
        <f>IF(I864=0,"",I864)</f>
        <v/>
      </c>
      <c r="K864" s="93" t="str">
        <f>IF(I864=MIN($J$853:$J$902),1,"")</f>
        <v/>
      </c>
    </row>
    <row r="865" spans="1:11" hidden="1">
      <c r="A865" s="87">
        <v>18</v>
      </c>
      <c r="B865" s="88">
        <f>LOOKUP(A865,Seznamy!$A$3:$A$38,Seznamy!$B$3:$B$38)</f>
        <v>194002</v>
      </c>
      <c r="C865" s="89" t="str">
        <f>LOOKUP(A865,Seznamy!$A$3:$A$38,Seznamy!$C$3:$C$38)</f>
        <v>Domanín</v>
      </c>
      <c r="D865" s="90">
        <f>LOOKUP(A865,Seznamy!$A$3:$A$38,Seznamy!$F$3:$F$38)</f>
        <v>3736</v>
      </c>
      <c r="E865" s="90">
        <f>LOOKUP(A865,Seznamy!$A$3:$A$38,Seznamy!$G$3:$G$38)</f>
        <v>63500</v>
      </c>
      <c r="F865" s="91">
        <f>LOOKUP(A865,Seznamy!$A$3:$A$38,Seznamy!$J$3:$J$38)</f>
        <v>60</v>
      </c>
      <c r="G865" s="91">
        <v>12</v>
      </c>
      <c r="H865" s="89" t="str">
        <f>LOOKUP(G865,Komplexní!$A$40:$A$82,Komplexní!$B$40:$B$82)</f>
        <v>Jihozápadní dřevařská a.s.</v>
      </c>
      <c r="I865" s="92">
        <f t="array" ref="I865">SUM(IF((Komplexní!$A$3:$A$38=A865)*(Komplexní!$D$1:$AJ$1=G865),Komplexní!$D$3:$AJ$38))</f>
        <v>0</v>
      </c>
      <c r="J865" s="116" t="str">
        <f>IF(I865=0,"",I865)</f>
        <v/>
      </c>
      <c r="K865" s="93" t="str">
        <f>IF(I865=MIN($J$853:$J$902),1,"")</f>
        <v/>
      </c>
    </row>
    <row r="866" spans="1:11" hidden="1">
      <c r="A866" s="87">
        <v>18</v>
      </c>
      <c r="B866" s="88">
        <f>LOOKUP(A866,Seznamy!$A$3:$A$38,Seznamy!$B$3:$B$38)</f>
        <v>194002</v>
      </c>
      <c r="C866" s="89" t="str">
        <f>LOOKUP(A866,Seznamy!$A$3:$A$38,Seznamy!$C$3:$C$38)</f>
        <v>Domanín</v>
      </c>
      <c r="D866" s="90">
        <f>LOOKUP(A866,Seznamy!$A$3:$A$38,Seznamy!$F$3:$F$38)</f>
        <v>3736</v>
      </c>
      <c r="E866" s="90">
        <f>LOOKUP(A866,Seznamy!$A$3:$A$38,Seznamy!$G$3:$G$38)</f>
        <v>63500</v>
      </c>
      <c r="F866" s="91">
        <f>LOOKUP(A866,Seznamy!$A$3:$A$38,Seznamy!$J$3:$J$38)</f>
        <v>60</v>
      </c>
      <c r="G866" s="91">
        <v>13</v>
      </c>
      <c r="H866" s="89" t="str">
        <f>LOOKUP(G866,Komplexní!$A$40:$A$82,Komplexní!$B$40:$B$82)</f>
        <v>LDF Rožnov a.s.</v>
      </c>
      <c r="I866" s="92">
        <f t="array" ref="I866">SUM(IF((Komplexní!$A$3:$A$38=A866)*(Komplexní!$D$1:$AJ$1=G866),Komplexní!$D$3:$AJ$38))</f>
        <v>0</v>
      </c>
      <c r="J866" s="116" t="str">
        <f>IF(I866=0,"",I866)</f>
        <v/>
      </c>
      <c r="K866" s="93" t="str">
        <f>IF(I866=MIN($J$853:$J$902),1,"")</f>
        <v/>
      </c>
    </row>
    <row r="867" spans="1:11" hidden="1">
      <c r="A867" s="87">
        <v>18</v>
      </c>
      <c r="B867" s="88">
        <f>LOOKUP(A867,Seznamy!$A$3:$A$38,Seznamy!$B$3:$B$38)</f>
        <v>194002</v>
      </c>
      <c r="C867" s="89" t="str">
        <f>LOOKUP(A867,Seznamy!$A$3:$A$38,Seznamy!$C$3:$C$38)</f>
        <v>Domanín</v>
      </c>
      <c r="D867" s="90">
        <f>LOOKUP(A867,Seznamy!$A$3:$A$38,Seznamy!$F$3:$F$38)</f>
        <v>3736</v>
      </c>
      <c r="E867" s="90">
        <f>LOOKUP(A867,Seznamy!$A$3:$A$38,Seznamy!$G$3:$G$38)</f>
        <v>63500</v>
      </c>
      <c r="F867" s="91">
        <f>LOOKUP(A867,Seznamy!$A$3:$A$38,Seznamy!$J$3:$J$38)</f>
        <v>60</v>
      </c>
      <c r="G867" s="91">
        <v>14</v>
      </c>
      <c r="H867" s="89" t="str">
        <f>LOOKUP(G867,Komplexní!$A$40:$A$82,Komplexní!$B$40:$B$82)</f>
        <v>Kloboucká lesní s.r.o.</v>
      </c>
      <c r="I867" s="92">
        <f t="array" ref="I867">SUM(IF((Komplexní!$A$3:$A$38=A867)*(Komplexní!$D$1:$AJ$1=G867),Komplexní!$D$3:$AJ$38))</f>
        <v>0</v>
      </c>
      <c r="J867" s="116" t="str">
        <f>IF(I867=0,"",I867)</f>
        <v/>
      </c>
      <c r="K867" s="93" t="str">
        <f>IF(I867=MIN($J$853:$J$902),1,"")</f>
        <v/>
      </c>
    </row>
    <row r="868" spans="1:11" hidden="1">
      <c r="A868" s="87">
        <v>18</v>
      </c>
      <c r="B868" s="88">
        <f>LOOKUP(A868,Seznamy!$A$3:$A$38,Seznamy!$B$3:$B$38)</f>
        <v>194002</v>
      </c>
      <c r="C868" s="89" t="str">
        <f>LOOKUP(A868,Seznamy!$A$3:$A$38,Seznamy!$C$3:$C$38)</f>
        <v>Domanín</v>
      </c>
      <c r="D868" s="90">
        <f>LOOKUP(A868,Seznamy!$A$3:$A$38,Seznamy!$F$3:$F$38)</f>
        <v>3736</v>
      </c>
      <c r="E868" s="90">
        <f>LOOKUP(A868,Seznamy!$A$3:$A$38,Seznamy!$G$3:$G$38)</f>
        <v>63500</v>
      </c>
      <c r="F868" s="91">
        <f>LOOKUP(A868,Seznamy!$A$3:$A$38,Seznamy!$J$3:$J$38)</f>
        <v>60</v>
      </c>
      <c r="G868" s="91">
        <v>15</v>
      </c>
      <c r="H868" s="89" t="str">
        <f>LOOKUP(G868,Komplexní!$A$40:$A$82,Komplexní!$B$40:$B$82)</f>
        <v>Opavská lesní a.s.</v>
      </c>
      <c r="I868" s="92">
        <f t="array" ref="I868">SUM(IF((Komplexní!$A$3:$A$38=A868)*(Komplexní!$D$1:$AJ$1=G868),Komplexní!$D$3:$AJ$38))</f>
        <v>0</v>
      </c>
      <c r="J868" s="116" t="str">
        <f>IF(I868=0,"",I868)</f>
        <v/>
      </c>
      <c r="K868" s="93" t="str">
        <f>IF(I868=MIN($J$853:$J$902),1,"")</f>
        <v/>
      </c>
    </row>
    <row r="869" spans="1:11" hidden="1">
      <c r="A869" s="87">
        <v>18</v>
      </c>
      <c r="B869" s="88">
        <f>LOOKUP(A869,Seznamy!$A$3:$A$38,Seznamy!$B$3:$B$38)</f>
        <v>194002</v>
      </c>
      <c r="C869" s="89" t="str">
        <f>LOOKUP(A869,Seznamy!$A$3:$A$38,Seznamy!$C$3:$C$38)</f>
        <v>Domanín</v>
      </c>
      <c r="D869" s="90">
        <f>LOOKUP(A869,Seznamy!$A$3:$A$38,Seznamy!$F$3:$F$38)</f>
        <v>3736</v>
      </c>
      <c r="E869" s="90">
        <f>LOOKUP(A869,Seznamy!$A$3:$A$38,Seznamy!$G$3:$G$38)</f>
        <v>63500</v>
      </c>
      <c r="F869" s="91">
        <f>LOOKUP(A869,Seznamy!$A$3:$A$38,Seznamy!$J$3:$J$38)</f>
        <v>60</v>
      </c>
      <c r="G869" s="91">
        <v>16</v>
      </c>
      <c r="H869" s="89" t="str">
        <f>LOOKUP(G869,Komplexní!$A$40:$A$82,Komplexní!$B$40:$B$82)</f>
        <v>Lesostavby Frýdek-Místek a.s.</v>
      </c>
      <c r="I869" s="92">
        <f t="array" ref="I869">SUM(IF((Komplexní!$A$3:$A$38=A869)*(Komplexní!$D$1:$AJ$1=G869),Komplexní!$D$3:$AJ$38))</f>
        <v>0</v>
      </c>
      <c r="J869" s="116" t="str">
        <f>IF(I869=0,"",I869)</f>
        <v/>
      </c>
      <c r="K869" s="93" t="str">
        <f>IF(I869=MIN($J$853:$J$902),1,"")</f>
        <v/>
      </c>
    </row>
    <row r="870" spans="1:11" hidden="1">
      <c r="A870" s="87">
        <v>18</v>
      </c>
      <c r="B870" s="88">
        <f>LOOKUP(A870,Seznamy!$A$3:$A$38,Seznamy!$B$3:$B$38)</f>
        <v>194002</v>
      </c>
      <c r="C870" s="89" t="str">
        <f>LOOKUP(A870,Seznamy!$A$3:$A$38,Seznamy!$C$3:$C$38)</f>
        <v>Domanín</v>
      </c>
      <c r="D870" s="90">
        <f>LOOKUP(A870,Seznamy!$A$3:$A$38,Seznamy!$F$3:$F$38)</f>
        <v>3736</v>
      </c>
      <c r="E870" s="90">
        <f>LOOKUP(A870,Seznamy!$A$3:$A$38,Seznamy!$G$3:$G$38)</f>
        <v>63500</v>
      </c>
      <c r="F870" s="91">
        <f>LOOKUP(A870,Seznamy!$A$3:$A$38,Seznamy!$J$3:$J$38)</f>
        <v>60</v>
      </c>
      <c r="G870" s="91">
        <v>17</v>
      </c>
      <c r="H870" s="89" t="str">
        <f>LOOKUP(G870,Komplexní!$A$40:$A$82,Komplexní!$B$40:$B$82)</f>
        <v>Drevo-Málek s.r.o.</v>
      </c>
      <c r="I870" s="92">
        <f t="array" ref="I870">SUM(IF((Komplexní!$A$3:$A$38=A870)*(Komplexní!$D$1:$AJ$1=G870),Komplexní!$D$3:$AJ$38))</f>
        <v>0</v>
      </c>
      <c r="J870" s="116" t="str">
        <f>IF(I870=0,"",I870)</f>
        <v/>
      </c>
      <c r="K870" s="93" t="str">
        <f>IF(I870=MIN($J$853:$J$902),1,"")</f>
        <v/>
      </c>
    </row>
    <row r="871" spans="1:11" hidden="1">
      <c r="A871" s="87">
        <v>18</v>
      </c>
      <c r="B871" s="88">
        <f>LOOKUP(A871,Seznamy!$A$3:$A$38,Seznamy!$B$3:$B$38)</f>
        <v>194002</v>
      </c>
      <c r="C871" s="89" t="str">
        <f>LOOKUP(A871,Seznamy!$A$3:$A$38,Seznamy!$C$3:$C$38)</f>
        <v>Domanín</v>
      </c>
      <c r="D871" s="90">
        <f>LOOKUP(A871,Seznamy!$A$3:$A$38,Seznamy!$F$3:$F$38)</f>
        <v>3736</v>
      </c>
      <c r="E871" s="90">
        <f>LOOKUP(A871,Seznamy!$A$3:$A$38,Seznamy!$G$3:$G$38)</f>
        <v>63500</v>
      </c>
      <c r="F871" s="91">
        <f>LOOKUP(A871,Seznamy!$A$3:$A$38,Seznamy!$J$3:$J$38)</f>
        <v>60</v>
      </c>
      <c r="G871" s="91">
        <v>18</v>
      </c>
      <c r="H871" s="89" t="str">
        <f>LOOKUP(G871,Komplexní!$A$40:$A$82,Komplexní!$B$40:$B$82)</f>
        <v>Lesní společnost Bečov, s.r.o.</v>
      </c>
      <c r="I871" s="92">
        <f t="array" ref="I871">SUM(IF((Komplexní!$A$3:$A$38=A871)*(Komplexní!$D$1:$AJ$1=G871),Komplexní!$D$3:$AJ$38))</f>
        <v>0</v>
      </c>
      <c r="J871" s="116" t="str">
        <f>IF(I871=0,"",I871)</f>
        <v/>
      </c>
      <c r="K871" s="93" t="str">
        <f>IF(I871=MIN($J$853:$J$902),1,"")</f>
        <v/>
      </c>
    </row>
    <row r="872" spans="1:11" hidden="1">
      <c r="A872" s="87">
        <v>18</v>
      </c>
      <c r="B872" s="88">
        <f>LOOKUP(A872,Seznamy!$A$3:$A$38,Seznamy!$B$3:$B$38)</f>
        <v>194002</v>
      </c>
      <c r="C872" s="89" t="str">
        <f>LOOKUP(A872,Seznamy!$A$3:$A$38,Seznamy!$C$3:$C$38)</f>
        <v>Domanín</v>
      </c>
      <c r="D872" s="90">
        <f>LOOKUP(A872,Seznamy!$A$3:$A$38,Seznamy!$F$3:$F$38)</f>
        <v>3736</v>
      </c>
      <c r="E872" s="90">
        <f>LOOKUP(A872,Seznamy!$A$3:$A$38,Seznamy!$G$3:$G$38)</f>
        <v>63500</v>
      </c>
      <c r="F872" s="91">
        <f>LOOKUP(A872,Seznamy!$A$3:$A$38,Seznamy!$J$3:$J$38)</f>
        <v>60</v>
      </c>
      <c r="G872" s="91">
        <v>19</v>
      </c>
      <c r="H872" s="89" t="str">
        <f>LOOKUP(G872,Komplexní!$A$40:$A$82,Komplexní!$B$40:$B$82)</f>
        <v>SOLITERA spol. s r.o.</v>
      </c>
      <c r="I872" s="92">
        <f t="array" ref="I872">SUM(IF((Komplexní!$A$3:$A$38=A872)*(Komplexní!$D$1:$AJ$1=G872),Komplexní!$D$3:$AJ$38))</f>
        <v>0</v>
      </c>
      <c r="J872" s="116" t="str">
        <f>IF(I872=0,"",I872)</f>
        <v/>
      </c>
      <c r="K872" s="93" t="str">
        <f>IF(I872=MIN($J$853:$J$902),1,"")</f>
        <v/>
      </c>
    </row>
    <row r="873" spans="1:11" hidden="1">
      <c r="A873" s="87">
        <v>18</v>
      </c>
      <c r="B873" s="88">
        <f>LOOKUP(A873,Seznamy!$A$3:$A$38,Seznamy!$B$3:$B$38)</f>
        <v>194002</v>
      </c>
      <c r="C873" s="89" t="str">
        <f>LOOKUP(A873,Seznamy!$A$3:$A$38,Seznamy!$C$3:$C$38)</f>
        <v>Domanín</v>
      </c>
      <c r="D873" s="90">
        <f>LOOKUP(A873,Seznamy!$A$3:$A$38,Seznamy!$F$3:$F$38)</f>
        <v>3736</v>
      </c>
      <c r="E873" s="90">
        <f>LOOKUP(A873,Seznamy!$A$3:$A$38,Seznamy!$G$3:$G$38)</f>
        <v>63500</v>
      </c>
      <c r="F873" s="91">
        <f>LOOKUP(A873,Seznamy!$A$3:$A$38,Seznamy!$J$3:$J$38)</f>
        <v>60</v>
      </c>
      <c r="G873" s="91">
        <v>20</v>
      </c>
      <c r="H873" s="89" t="str">
        <f>LOOKUP(G873,Komplexní!$A$40:$A$82,Komplexní!$B$40:$B$82)</f>
        <v>Lesy Beskydy, a.s.</v>
      </c>
      <c r="I873" s="92">
        <f t="array" ref="I873">SUM(IF((Komplexní!$A$3:$A$38=A873)*(Komplexní!$D$1:$AJ$1=G873),Komplexní!$D$3:$AJ$38))</f>
        <v>0</v>
      </c>
      <c r="J873" s="116" t="str">
        <f>IF(I873=0,"",I873)</f>
        <v/>
      </c>
      <c r="K873" s="93" t="str">
        <f>IF(I873=MIN($J$853:$J$902),1,"")</f>
        <v/>
      </c>
    </row>
    <row r="874" spans="1:11" hidden="1">
      <c r="A874" s="87">
        <v>18</v>
      </c>
      <c r="B874" s="88">
        <f>LOOKUP(A874,Seznamy!$A$3:$A$38,Seznamy!$B$3:$B$38)</f>
        <v>194002</v>
      </c>
      <c r="C874" s="89" t="str">
        <f>LOOKUP(A874,Seznamy!$A$3:$A$38,Seznamy!$C$3:$C$38)</f>
        <v>Domanín</v>
      </c>
      <c r="D874" s="90">
        <f>LOOKUP(A874,Seznamy!$A$3:$A$38,Seznamy!$F$3:$F$38)</f>
        <v>3736</v>
      </c>
      <c r="E874" s="90">
        <f>LOOKUP(A874,Seznamy!$A$3:$A$38,Seznamy!$G$3:$G$38)</f>
        <v>63500</v>
      </c>
      <c r="F874" s="91">
        <f>LOOKUP(A874,Seznamy!$A$3:$A$38,Seznamy!$J$3:$J$38)</f>
        <v>60</v>
      </c>
      <c r="G874" s="91">
        <v>21</v>
      </c>
      <c r="H874" s="89" t="str">
        <f>LOOKUP(G874,Komplexní!$A$40:$A$82,Komplexní!$B$40:$B$82)</f>
        <v>Triumfa Energo s.r.o.</v>
      </c>
      <c r="I874" s="92">
        <f t="array" ref="I874">SUM(IF((Komplexní!$A$3:$A$38=A874)*(Komplexní!$D$1:$AJ$1=G874),Komplexní!$D$3:$AJ$38))</f>
        <v>0</v>
      </c>
      <c r="J874" s="116" t="str">
        <f>IF(I874=0,"",I874)</f>
        <v/>
      </c>
      <c r="K874" s="93" t="str">
        <f>IF(I874=MIN($J$853:$J$902),1,"")</f>
        <v/>
      </c>
    </row>
    <row r="875" spans="1:11">
      <c r="A875" s="87">
        <v>18</v>
      </c>
      <c r="B875" s="88">
        <f>LOOKUP(A875,Seznamy!$A$3:$A$38,Seznamy!$B$3:$B$38)</f>
        <v>194002</v>
      </c>
      <c r="C875" s="89" t="str">
        <f>LOOKUP(A875,Seznamy!$A$3:$A$38,Seznamy!$C$3:$C$38)</f>
        <v>Domanín</v>
      </c>
      <c r="D875" s="90">
        <f>LOOKUP(A875,Seznamy!$A$3:$A$38,Seznamy!$F$3:$F$38)</f>
        <v>3736</v>
      </c>
      <c r="E875" s="90">
        <f>LOOKUP(A875,Seznamy!$A$3:$A$38,Seznamy!$G$3:$G$38)</f>
        <v>63500</v>
      </c>
      <c r="F875" s="91">
        <f>LOOKUP(A875,Seznamy!$A$3:$A$38,Seznamy!$J$3:$J$38)</f>
        <v>60</v>
      </c>
      <c r="G875" s="91">
        <v>11</v>
      </c>
      <c r="H875" s="89" t="str">
        <f>LOOKUP(G875,Komplexní!$A$40:$A$82,Komplexní!$B$40:$B$82)</f>
        <v>UNILES a.s.</v>
      </c>
      <c r="I875" s="92">
        <f t="array" ref="I875">SUM(IF((Komplexní!$A$3:$A$38=A875)*(Komplexní!$D$1:$AJ$1=G875),Komplexní!$D$3:$AJ$38))</f>
        <v>-26073714</v>
      </c>
      <c r="J875" s="116">
        <f>IF(I875=0,"",I875)</f>
        <v>-26073714</v>
      </c>
      <c r="K875" s="93" t="str">
        <f>IF(I875=MIN($J$853:$J$902),1,"")</f>
        <v/>
      </c>
    </row>
    <row r="876" spans="1:11" hidden="1">
      <c r="A876" s="87">
        <v>18</v>
      </c>
      <c r="B876" s="88">
        <f>LOOKUP(A876,Seznamy!$A$3:$A$38,Seznamy!$B$3:$B$38)</f>
        <v>194002</v>
      </c>
      <c r="C876" s="89" t="str">
        <f>LOOKUP(A876,Seznamy!$A$3:$A$38,Seznamy!$C$3:$C$38)</f>
        <v>Domanín</v>
      </c>
      <c r="D876" s="90">
        <f>LOOKUP(A876,Seznamy!$A$3:$A$38,Seznamy!$F$3:$F$38)</f>
        <v>3736</v>
      </c>
      <c r="E876" s="90">
        <f>LOOKUP(A876,Seznamy!$A$3:$A$38,Seznamy!$G$3:$G$38)</f>
        <v>63500</v>
      </c>
      <c r="F876" s="91">
        <f>LOOKUP(A876,Seznamy!$A$3:$A$38,Seznamy!$J$3:$J$38)</f>
        <v>60</v>
      </c>
      <c r="G876" s="91">
        <v>23</v>
      </c>
      <c r="H876" s="89" t="str">
        <f>LOOKUP(G876,Komplexní!$A$40:$A$82,Komplexní!$B$40:$B$82)</f>
        <v>Pradědský lesní závod, a.s.</v>
      </c>
      <c r="I876" s="92">
        <f t="array" ref="I876">SUM(IF((Komplexní!$A$3:$A$38=A876)*(Komplexní!$D$1:$AJ$1=G876),Komplexní!$D$3:$AJ$38))</f>
        <v>0</v>
      </c>
      <c r="J876" s="116" t="str">
        <f>IF(I876=0,"",I876)</f>
        <v/>
      </c>
      <c r="K876" s="93" t="str">
        <f>IF(I876=MIN($J$853:$J$902),1,"")</f>
        <v/>
      </c>
    </row>
    <row r="877" spans="1:11" hidden="1">
      <c r="A877" s="87">
        <v>18</v>
      </c>
      <c r="B877" s="88">
        <f>LOOKUP(A877,Seznamy!$A$3:$A$38,Seznamy!$B$3:$B$38)</f>
        <v>194002</v>
      </c>
      <c r="C877" s="89" t="str">
        <f>LOOKUP(A877,Seznamy!$A$3:$A$38,Seznamy!$C$3:$C$38)</f>
        <v>Domanín</v>
      </c>
      <c r="D877" s="90">
        <f>LOOKUP(A877,Seznamy!$A$3:$A$38,Seznamy!$F$3:$F$38)</f>
        <v>3736</v>
      </c>
      <c r="E877" s="90">
        <f>LOOKUP(A877,Seznamy!$A$3:$A$38,Seznamy!$G$3:$G$38)</f>
        <v>63500</v>
      </c>
      <c r="F877" s="91">
        <f>LOOKUP(A877,Seznamy!$A$3:$A$38,Seznamy!$J$3:$J$38)</f>
        <v>60</v>
      </c>
      <c r="G877" s="91">
        <v>24</v>
      </c>
      <c r="H877" s="89" t="str">
        <f>LOOKUP(G877,Komplexní!$A$40:$A$82,Komplexní!$B$40:$B$82)</f>
        <v>JACER - CZ a.s.</v>
      </c>
      <c r="I877" s="92">
        <f t="array" ref="I877">SUM(IF((Komplexní!$A$3:$A$38=A877)*(Komplexní!$D$1:$AJ$1=G877),Komplexní!$D$3:$AJ$38))</f>
        <v>0</v>
      </c>
      <c r="J877" s="116" t="str">
        <f>IF(I877=0,"",I877)</f>
        <v/>
      </c>
      <c r="K877" s="93" t="str">
        <f>IF(I877=MIN($J$853:$J$902),1,"")</f>
        <v/>
      </c>
    </row>
    <row r="878" spans="1:11" hidden="1">
      <c r="A878" s="87">
        <v>18</v>
      </c>
      <c r="B878" s="88">
        <f>LOOKUP(A878,Seznamy!$A$3:$A$38,Seznamy!$B$3:$B$38)</f>
        <v>194002</v>
      </c>
      <c r="C878" s="89" t="str">
        <f>LOOKUP(A878,Seznamy!$A$3:$A$38,Seznamy!$C$3:$C$38)</f>
        <v>Domanín</v>
      </c>
      <c r="D878" s="90">
        <f>LOOKUP(A878,Seznamy!$A$3:$A$38,Seznamy!$F$3:$F$38)</f>
        <v>3736</v>
      </c>
      <c r="E878" s="90">
        <f>LOOKUP(A878,Seznamy!$A$3:$A$38,Seznamy!$G$3:$G$38)</f>
        <v>63500</v>
      </c>
      <c r="F878" s="91">
        <f>LOOKUP(A878,Seznamy!$A$3:$A$38,Seznamy!$J$3:$J$38)</f>
        <v>60</v>
      </c>
      <c r="G878" s="91">
        <v>25</v>
      </c>
      <c r="H878" s="89" t="str">
        <f>LOOKUP(G878,Komplexní!$A$40:$A$82,Komplexní!$B$40:$B$82)</f>
        <v>KATR a.s.</v>
      </c>
      <c r="I878" s="92">
        <f t="array" ref="I878">SUM(IF((Komplexní!$A$3:$A$38=A878)*(Komplexní!$D$1:$AJ$1=G878),Komplexní!$D$3:$AJ$38))</f>
        <v>0</v>
      </c>
      <c r="J878" s="116" t="str">
        <f>IF(I878=0,"",I878)</f>
        <v/>
      </c>
      <c r="K878" s="93" t="str">
        <f>IF(I878=MIN($J$853:$J$902),1,"")</f>
        <v/>
      </c>
    </row>
    <row r="879" spans="1:11" hidden="1">
      <c r="A879" s="87">
        <v>18</v>
      </c>
      <c r="B879" s="88">
        <f>LOOKUP(A879,Seznamy!$A$3:$A$38,Seznamy!$B$3:$B$38)</f>
        <v>194002</v>
      </c>
      <c r="C879" s="89" t="str">
        <f>LOOKUP(A879,Seznamy!$A$3:$A$38,Seznamy!$C$3:$C$38)</f>
        <v>Domanín</v>
      </c>
      <c r="D879" s="90">
        <f>LOOKUP(A879,Seznamy!$A$3:$A$38,Seznamy!$F$3:$F$38)</f>
        <v>3736</v>
      </c>
      <c r="E879" s="90">
        <f>LOOKUP(A879,Seznamy!$A$3:$A$38,Seznamy!$G$3:$G$38)</f>
        <v>63500</v>
      </c>
      <c r="F879" s="91">
        <f>LOOKUP(A879,Seznamy!$A$3:$A$38,Seznamy!$J$3:$J$38)</f>
        <v>60</v>
      </c>
      <c r="G879" s="91">
        <v>26</v>
      </c>
      <c r="H879" s="89" t="str">
        <f>LOOKUP(G879,Komplexní!$A$40:$A$82,Komplexní!$B$40:$B$82)</f>
        <v>DEBLICE - lesy s.r.o.</v>
      </c>
      <c r="I879" s="92">
        <f t="array" ref="I879">SUM(IF((Komplexní!$A$3:$A$38=A879)*(Komplexní!$D$1:$AJ$1=G879),Komplexní!$D$3:$AJ$38))</f>
        <v>0</v>
      </c>
      <c r="J879" s="116" t="str">
        <f>IF(I879=0,"",I879)</f>
        <v/>
      </c>
      <c r="K879" s="93" t="str">
        <f>IF(I879=MIN($J$853:$J$902),1,"")</f>
        <v/>
      </c>
    </row>
    <row r="880" spans="1:11" hidden="1">
      <c r="A880" s="87">
        <v>18</v>
      </c>
      <c r="B880" s="88">
        <f>LOOKUP(A880,Seznamy!$A$3:$A$38,Seznamy!$B$3:$B$38)</f>
        <v>194002</v>
      </c>
      <c r="C880" s="89" t="str">
        <f>LOOKUP(A880,Seznamy!$A$3:$A$38,Seznamy!$C$3:$C$38)</f>
        <v>Domanín</v>
      </c>
      <c r="D880" s="90">
        <f>LOOKUP(A880,Seznamy!$A$3:$A$38,Seznamy!$F$3:$F$38)</f>
        <v>3736</v>
      </c>
      <c r="E880" s="90">
        <f>LOOKUP(A880,Seznamy!$A$3:$A$38,Seznamy!$G$3:$G$38)</f>
        <v>63500</v>
      </c>
      <c r="F880" s="91">
        <f>LOOKUP(A880,Seznamy!$A$3:$A$38,Seznamy!$J$3:$J$38)</f>
        <v>60</v>
      </c>
      <c r="G880" s="91">
        <v>28</v>
      </c>
      <c r="H880" s="89">
        <f>LOOKUP(G880,Komplexní!$A$40:$A$82,Komplexní!$B$40:$B$82)</f>
        <v>0</v>
      </c>
      <c r="I880" s="92">
        <f t="array" ref="I880">SUM(IF((Komplexní!$A$3:$A$38=A880)*(Komplexní!$D$1:$AJ$1=G880),Komplexní!$D$3:$AJ$38))</f>
        <v>0</v>
      </c>
      <c r="J880" s="116" t="str">
        <f>IF(I880=0,"",I880)</f>
        <v/>
      </c>
      <c r="K880" s="93" t="str">
        <f>IF(I880=MIN($J$853:$J$902),1,"")</f>
        <v/>
      </c>
    </row>
    <row r="881" spans="1:11" hidden="1">
      <c r="A881" s="87">
        <v>18</v>
      </c>
      <c r="B881" s="88">
        <f>LOOKUP(A881,Seznamy!$A$3:$A$38,Seznamy!$B$3:$B$38)</f>
        <v>194002</v>
      </c>
      <c r="C881" s="89" t="str">
        <f>LOOKUP(A881,Seznamy!$A$3:$A$38,Seznamy!$C$3:$C$38)</f>
        <v>Domanín</v>
      </c>
      <c r="D881" s="90">
        <f>LOOKUP(A881,Seznamy!$A$3:$A$38,Seznamy!$F$3:$F$38)</f>
        <v>3736</v>
      </c>
      <c r="E881" s="90">
        <f>LOOKUP(A881,Seznamy!$A$3:$A$38,Seznamy!$G$3:$G$38)</f>
        <v>63500</v>
      </c>
      <c r="F881" s="91">
        <f>LOOKUP(A881,Seznamy!$A$3:$A$38,Seznamy!$J$3:$J$38)</f>
        <v>60</v>
      </c>
      <c r="G881" s="91">
        <v>29</v>
      </c>
      <c r="H881" s="89">
        <f>LOOKUP(G881,Komplexní!$A$40:$A$82,Komplexní!$B$40:$B$82)</f>
        <v>0</v>
      </c>
      <c r="I881" s="92">
        <f t="array" ref="I881">SUM(IF((Komplexní!$A$3:$A$38=A881)*(Komplexní!$D$1:$AJ$1=G881),Komplexní!$D$3:$AJ$38))</f>
        <v>0</v>
      </c>
      <c r="J881" s="116" t="str">
        <f>IF(I881=0,"",I881)</f>
        <v/>
      </c>
      <c r="K881" s="93" t="str">
        <f>IF(I881=MIN($J$853:$J$902),1,"")</f>
        <v/>
      </c>
    </row>
    <row r="882" spans="1:11" hidden="1">
      <c r="A882" s="87">
        <v>18</v>
      </c>
      <c r="B882" s="88">
        <f>LOOKUP(A882,Seznamy!$A$3:$A$38,Seznamy!$B$3:$B$38)</f>
        <v>194002</v>
      </c>
      <c r="C882" s="89" t="str">
        <f>LOOKUP(A882,Seznamy!$A$3:$A$38,Seznamy!$C$3:$C$38)</f>
        <v>Domanín</v>
      </c>
      <c r="D882" s="90">
        <f>LOOKUP(A882,Seznamy!$A$3:$A$38,Seznamy!$F$3:$F$38)</f>
        <v>3736</v>
      </c>
      <c r="E882" s="90">
        <f>LOOKUP(A882,Seznamy!$A$3:$A$38,Seznamy!$G$3:$G$38)</f>
        <v>63500</v>
      </c>
      <c r="F882" s="91">
        <f>LOOKUP(A882,Seznamy!$A$3:$A$38,Seznamy!$J$3:$J$38)</f>
        <v>60</v>
      </c>
      <c r="G882" s="91">
        <v>30</v>
      </c>
      <c r="H882" s="89">
        <f>LOOKUP(G882,Komplexní!$A$40:$A$82,Komplexní!$B$40:$B$82)</f>
        <v>0</v>
      </c>
      <c r="I882" s="92">
        <f t="array" ref="I882">SUM(IF((Komplexní!$A$3:$A$38=A882)*(Komplexní!$D$1:$AJ$1=G882),Komplexní!$D$3:$AJ$38))</f>
        <v>0</v>
      </c>
      <c r="J882" s="116" t="str">
        <f>IF(I882=0,"",I882)</f>
        <v/>
      </c>
      <c r="K882" s="93" t="str">
        <f>IF(I882=MIN($J$853:$J$902),1,"")</f>
        <v/>
      </c>
    </row>
    <row r="883" spans="1:11" hidden="1">
      <c r="A883" s="87">
        <v>18</v>
      </c>
      <c r="B883" s="88">
        <f>LOOKUP(A883,Seznamy!$A$3:$A$38,Seznamy!$B$3:$B$38)</f>
        <v>194002</v>
      </c>
      <c r="C883" s="89" t="str">
        <f>LOOKUP(A883,Seznamy!$A$3:$A$38,Seznamy!$C$3:$C$38)</f>
        <v>Domanín</v>
      </c>
      <c r="D883" s="90">
        <f>LOOKUP(A883,Seznamy!$A$3:$A$38,Seznamy!$F$3:$F$38)</f>
        <v>3736</v>
      </c>
      <c r="E883" s="90">
        <f>LOOKUP(A883,Seznamy!$A$3:$A$38,Seznamy!$G$3:$G$38)</f>
        <v>63500</v>
      </c>
      <c r="F883" s="91">
        <f>LOOKUP(A883,Seznamy!$A$3:$A$38,Seznamy!$J$3:$J$38)</f>
        <v>60</v>
      </c>
      <c r="G883" s="91">
        <v>31</v>
      </c>
      <c r="H883" s="89">
        <f>LOOKUP(G883,Komplexní!$A$40:$A$82,Komplexní!$B$40:$B$82)</f>
        <v>0</v>
      </c>
      <c r="I883" s="92">
        <f t="array" ref="I883">SUM(IF((Komplexní!$A$3:$A$38=A883)*(Komplexní!$D$1:$AJ$1=G883),Komplexní!$D$3:$AJ$38))</f>
        <v>0</v>
      </c>
      <c r="J883" s="116" t="str">
        <f>IF(I883=0,"",I883)</f>
        <v/>
      </c>
      <c r="K883" s="93" t="str">
        <f>IF(I883=MIN($J$853:$J$902),1,"")</f>
        <v/>
      </c>
    </row>
    <row r="884" spans="1:11" hidden="1">
      <c r="A884" s="87">
        <v>18</v>
      </c>
      <c r="B884" s="88">
        <f>LOOKUP(A884,Seznamy!$A$3:$A$38,Seznamy!$B$3:$B$38)</f>
        <v>194002</v>
      </c>
      <c r="C884" s="89" t="str">
        <f>LOOKUP(A884,Seznamy!$A$3:$A$38,Seznamy!$C$3:$C$38)</f>
        <v>Domanín</v>
      </c>
      <c r="D884" s="90">
        <f>LOOKUP(A884,Seznamy!$A$3:$A$38,Seznamy!$F$3:$F$38)</f>
        <v>3736</v>
      </c>
      <c r="E884" s="90">
        <f>LOOKUP(A884,Seznamy!$A$3:$A$38,Seznamy!$G$3:$G$38)</f>
        <v>63500</v>
      </c>
      <c r="F884" s="91">
        <f>LOOKUP(A884,Seznamy!$A$3:$A$38,Seznamy!$J$3:$J$38)</f>
        <v>60</v>
      </c>
      <c r="G884" s="91">
        <v>32</v>
      </c>
      <c r="H884" s="89">
        <f>LOOKUP(G884,Komplexní!$A$40:$A$82,Komplexní!$B$40:$B$82)</f>
        <v>0</v>
      </c>
      <c r="I884" s="92">
        <f t="array" ref="I884">SUM(IF((Komplexní!$A$3:$A$38=A884)*(Komplexní!$D$1:$AJ$1=G884),Komplexní!$D$3:$AJ$38))</f>
        <v>0</v>
      </c>
      <c r="J884" s="116" t="str">
        <f>IF(I884=0,"",I884)</f>
        <v/>
      </c>
      <c r="K884" s="93" t="str">
        <f>IF(I884=MIN($J$853:$J$902),1,"")</f>
        <v/>
      </c>
    </row>
    <row r="885" spans="1:11" hidden="1">
      <c r="A885" s="87">
        <v>18</v>
      </c>
      <c r="B885" s="88">
        <f>LOOKUP(A885,Seznamy!$A$3:$A$38,Seznamy!$B$3:$B$38)</f>
        <v>194002</v>
      </c>
      <c r="C885" s="89" t="str">
        <f>LOOKUP(A885,Seznamy!$A$3:$A$38,Seznamy!$C$3:$C$38)</f>
        <v>Domanín</v>
      </c>
      <c r="D885" s="90">
        <f>LOOKUP(A885,Seznamy!$A$3:$A$38,Seznamy!$F$3:$F$38)</f>
        <v>3736</v>
      </c>
      <c r="E885" s="90">
        <f>LOOKUP(A885,Seznamy!$A$3:$A$38,Seznamy!$G$3:$G$38)</f>
        <v>63500</v>
      </c>
      <c r="F885" s="91">
        <f>LOOKUP(A885,Seznamy!$A$3:$A$38,Seznamy!$J$3:$J$38)</f>
        <v>60</v>
      </c>
      <c r="G885" s="91">
        <v>33</v>
      </c>
      <c r="H885" s="89">
        <f>LOOKUP(G885,Komplexní!$A$40:$A$82,Komplexní!$B$40:$B$82)</f>
        <v>0</v>
      </c>
      <c r="I885" s="92">
        <f t="array" ref="I885">SUM(IF((Komplexní!$A$3:$A$38=A885)*(Komplexní!$D$1:$AJ$1=G885),Komplexní!$D$3:$AJ$38))</f>
        <v>0</v>
      </c>
      <c r="J885" s="116" t="str">
        <f>IF(I885=0,"",I885)</f>
        <v/>
      </c>
      <c r="K885" s="93" t="str">
        <f>IF(I885=MIN($J$853:$J$902),1,"")</f>
        <v/>
      </c>
    </row>
    <row r="886" spans="1:11" hidden="1">
      <c r="A886" s="87">
        <v>18</v>
      </c>
      <c r="B886" s="88">
        <f>LOOKUP(A886,Seznamy!$A$3:$A$38,Seznamy!$B$3:$B$38)</f>
        <v>194002</v>
      </c>
      <c r="C886" s="89" t="str">
        <f>LOOKUP(A886,Seznamy!$A$3:$A$38,Seznamy!$C$3:$C$38)</f>
        <v>Domanín</v>
      </c>
      <c r="D886" s="90">
        <f>LOOKUP(A886,Seznamy!$A$3:$A$38,Seznamy!$F$3:$F$38)</f>
        <v>3736</v>
      </c>
      <c r="E886" s="90">
        <f>LOOKUP(A886,Seznamy!$A$3:$A$38,Seznamy!$G$3:$G$38)</f>
        <v>63500</v>
      </c>
      <c r="F886" s="91">
        <f>LOOKUP(A886,Seznamy!$A$3:$A$38,Seznamy!$J$3:$J$38)</f>
        <v>60</v>
      </c>
      <c r="G886" s="91">
        <v>34</v>
      </c>
      <c r="H886" s="89">
        <f>LOOKUP(G886,Komplexní!$A$40:$A$82,Komplexní!$B$40:$B$82)</f>
        <v>0</v>
      </c>
      <c r="I886" s="92">
        <f t="array" ref="I886">SUM(IF((Komplexní!$A$3:$A$38=A886)*(Komplexní!$D$1:$AJ$1=G886),Komplexní!$D$3:$AJ$38))</f>
        <v>0</v>
      </c>
      <c r="J886" s="116" t="str">
        <f>IF(I886=0,"",I886)</f>
        <v/>
      </c>
      <c r="K886" s="93" t="str">
        <f>IF(I886=MIN($J$853:$J$902),1,"")</f>
        <v/>
      </c>
    </row>
    <row r="887" spans="1:11" hidden="1">
      <c r="A887" s="87">
        <v>18</v>
      </c>
      <c r="B887" s="88">
        <f>LOOKUP(A887,Seznamy!$A$3:$A$38,Seznamy!$B$3:$B$38)</f>
        <v>194002</v>
      </c>
      <c r="C887" s="89" t="str">
        <f>LOOKUP(A887,Seznamy!$A$3:$A$38,Seznamy!$C$3:$C$38)</f>
        <v>Domanín</v>
      </c>
      <c r="D887" s="90">
        <f>LOOKUP(A887,Seznamy!$A$3:$A$38,Seznamy!$F$3:$F$38)</f>
        <v>3736</v>
      </c>
      <c r="E887" s="90">
        <f>LOOKUP(A887,Seznamy!$A$3:$A$38,Seznamy!$G$3:$G$38)</f>
        <v>63500</v>
      </c>
      <c r="F887" s="91">
        <f>LOOKUP(A887,Seznamy!$A$3:$A$38,Seznamy!$J$3:$J$38)</f>
        <v>60</v>
      </c>
      <c r="G887" s="91">
        <v>35</v>
      </c>
      <c r="H887" s="89">
        <f>LOOKUP(G887,Komplexní!$A$40:$A$82,Komplexní!$B$40:$B$82)</f>
        <v>0</v>
      </c>
      <c r="I887" s="92">
        <f t="array" ref="I887">SUM(IF((Komplexní!$A$3:$A$38=A887)*(Komplexní!$D$1:$AJ$1=G887),Komplexní!$D$3:$AJ$38))</f>
        <v>0</v>
      </c>
      <c r="J887" s="116" t="str">
        <f>IF(I887=0,"",I887)</f>
        <v/>
      </c>
      <c r="K887" s="93" t="str">
        <f>IF(I887=MIN($J$853:$J$902),1,"")</f>
        <v/>
      </c>
    </row>
    <row r="888" spans="1:11" hidden="1">
      <c r="A888" s="87">
        <v>18</v>
      </c>
      <c r="B888" s="88">
        <f>LOOKUP(A888,Seznamy!$A$3:$A$38,Seznamy!$B$3:$B$38)</f>
        <v>194002</v>
      </c>
      <c r="C888" s="89" t="str">
        <f>LOOKUP(A888,Seznamy!$A$3:$A$38,Seznamy!$C$3:$C$38)</f>
        <v>Domanín</v>
      </c>
      <c r="D888" s="90">
        <f>LOOKUP(A888,Seznamy!$A$3:$A$38,Seznamy!$F$3:$F$38)</f>
        <v>3736</v>
      </c>
      <c r="E888" s="90">
        <f>LOOKUP(A888,Seznamy!$A$3:$A$38,Seznamy!$G$3:$G$38)</f>
        <v>63500</v>
      </c>
      <c r="F888" s="91">
        <f>LOOKUP(A888,Seznamy!$A$3:$A$38,Seznamy!$J$3:$J$38)</f>
        <v>60</v>
      </c>
      <c r="G888" s="91">
        <v>36</v>
      </c>
      <c r="H888" s="89">
        <f>LOOKUP(G888,Komplexní!$A$40:$A$82,Komplexní!$B$40:$B$82)</f>
        <v>0</v>
      </c>
      <c r="I888" s="92">
        <f t="array" ref="I888">SUM(IF((Komplexní!$A$3:$A$38=A888)*(Komplexní!$D$1:$AJ$1=G888),Komplexní!$D$3:$AJ$38))</f>
        <v>0</v>
      </c>
      <c r="J888" s="116" t="str">
        <f>IF(I888=0,"",I888)</f>
        <v/>
      </c>
      <c r="K888" s="93" t="str">
        <f>IF(I888=MIN($J$853:$J$902),1,"")</f>
        <v/>
      </c>
    </row>
    <row r="889" spans="1:11" hidden="1">
      <c r="A889" s="87">
        <v>18</v>
      </c>
      <c r="B889" s="88">
        <f>LOOKUP(A889,Seznamy!$A$3:$A$38,Seznamy!$B$3:$B$38)</f>
        <v>194002</v>
      </c>
      <c r="C889" s="89" t="str">
        <f>LOOKUP(A889,Seznamy!$A$3:$A$38,Seznamy!$C$3:$C$38)</f>
        <v>Domanín</v>
      </c>
      <c r="D889" s="90">
        <f>LOOKUP(A889,Seznamy!$A$3:$A$38,Seznamy!$F$3:$F$38)</f>
        <v>3736</v>
      </c>
      <c r="E889" s="90">
        <f>LOOKUP(A889,Seznamy!$A$3:$A$38,Seznamy!$G$3:$G$38)</f>
        <v>63500</v>
      </c>
      <c r="F889" s="91">
        <f>LOOKUP(A889,Seznamy!$A$3:$A$38,Seznamy!$J$3:$J$38)</f>
        <v>60</v>
      </c>
      <c r="G889" s="91">
        <v>37</v>
      </c>
      <c r="H889" s="89">
        <f>LOOKUP(G889,Komplexní!$A$40:$A$82,Komplexní!$B$40:$B$82)</f>
        <v>0</v>
      </c>
      <c r="I889" s="92">
        <f t="array" ref="I889">SUM(IF((Komplexní!$A$3:$A$38=A889)*(Komplexní!$D$1:$AJ$1=G889),Komplexní!$D$3:$AJ$38))</f>
        <v>0</v>
      </c>
      <c r="J889" s="116" t="str">
        <f>IF(I889=0,"",I889)</f>
        <v/>
      </c>
      <c r="K889" s="93" t="str">
        <f>IF(I889=MIN($J$853:$J$902),1,"")</f>
        <v/>
      </c>
    </row>
    <row r="890" spans="1:11" hidden="1">
      <c r="A890" s="87">
        <v>18</v>
      </c>
      <c r="B890" s="88">
        <f>LOOKUP(A890,Seznamy!$A$3:$A$38,Seznamy!$B$3:$B$38)</f>
        <v>194002</v>
      </c>
      <c r="C890" s="89" t="str">
        <f>LOOKUP(A890,Seznamy!$A$3:$A$38,Seznamy!$C$3:$C$38)</f>
        <v>Domanín</v>
      </c>
      <c r="D890" s="90">
        <f>LOOKUP(A890,Seznamy!$A$3:$A$38,Seznamy!$F$3:$F$38)</f>
        <v>3736</v>
      </c>
      <c r="E890" s="90">
        <f>LOOKUP(A890,Seznamy!$A$3:$A$38,Seznamy!$G$3:$G$38)</f>
        <v>63500</v>
      </c>
      <c r="F890" s="91">
        <f>LOOKUP(A890,Seznamy!$A$3:$A$38,Seznamy!$J$3:$J$38)</f>
        <v>60</v>
      </c>
      <c r="G890" s="91">
        <v>38</v>
      </c>
      <c r="H890" s="89">
        <f>LOOKUP(G890,Komplexní!$A$40:$A$82,Komplexní!$B$40:$B$82)</f>
        <v>0</v>
      </c>
      <c r="I890" s="92">
        <f t="array" ref="I890">SUM(IF((Komplexní!$A$3:$A$38=A890)*(Komplexní!$D$1:$AJ$1=G890),Komplexní!$D$3:$AJ$38))</f>
        <v>0</v>
      </c>
      <c r="J890" s="116" t="str">
        <f>IF(I890=0,"",I890)</f>
        <v/>
      </c>
      <c r="K890" s="93" t="str">
        <f>IF(I890=MIN($J$853:$J$902),1,"")</f>
        <v/>
      </c>
    </row>
    <row r="891" spans="1:11" hidden="1">
      <c r="A891" s="87">
        <v>18</v>
      </c>
      <c r="B891" s="88">
        <f>LOOKUP(A891,Seznamy!$A$3:$A$38,Seznamy!$B$3:$B$38)</f>
        <v>194002</v>
      </c>
      <c r="C891" s="89" t="str">
        <f>LOOKUP(A891,Seznamy!$A$3:$A$38,Seznamy!$C$3:$C$38)</f>
        <v>Domanín</v>
      </c>
      <c r="D891" s="90">
        <f>LOOKUP(A891,Seznamy!$A$3:$A$38,Seznamy!$F$3:$F$38)</f>
        <v>3736</v>
      </c>
      <c r="E891" s="90">
        <f>LOOKUP(A891,Seznamy!$A$3:$A$38,Seznamy!$G$3:$G$38)</f>
        <v>63500</v>
      </c>
      <c r="F891" s="91">
        <f>LOOKUP(A891,Seznamy!$A$3:$A$38,Seznamy!$J$3:$J$38)</f>
        <v>60</v>
      </c>
      <c r="G891" s="91">
        <v>39</v>
      </c>
      <c r="H891" s="89">
        <f>LOOKUP(G891,Komplexní!$A$40:$A$82,Komplexní!$B$40:$B$82)</f>
        <v>0</v>
      </c>
      <c r="I891" s="92">
        <f t="array" ref="I891">SUM(IF((Komplexní!$A$3:$A$38=A891)*(Komplexní!$D$1:$AJ$1=G891),Komplexní!$D$3:$AJ$38))</f>
        <v>0</v>
      </c>
      <c r="J891" s="116" t="str">
        <f>IF(I891=0,"",I891)</f>
        <v/>
      </c>
      <c r="K891" s="93" t="str">
        <f>IF(I891=MIN($J$853:$J$902),1,"")</f>
        <v/>
      </c>
    </row>
    <row r="892" spans="1:11" hidden="1">
      <c r="A892" s="87">
        <v>18</v>
      </c>
      <c r="B892" s="88">
        <f>LOOKUP(A892,Seznamy!$A$3:$A$38,Seznamy!$B$3:$B$38)</f>
        <v>194002</v>
      </c>
      <c r="C892" s="89" t="str">
        <f>LOOKUP(A892,Seznamy!$A$3:$A$38,Seznamy!$C$3:$C$38)</f>
        <v>Domanín</v>
      </c>
      <c r="D892" s="90">
        <f>LOOKUP(A892,Seznamy!$A$3:$A$38,Seznamy!$F$3:$F$38)</f>
        <v>3736</v>
      </c>
      <c r="E892" s="90">
        <f>LOOKUP(A892,Seznamy!$A$3:$A$38,Seznamy!$G$3:$G$38)</f>
        <v>63500</v>
      </c>
      <c r="F892" s="91">
        <f>LOOKUP(A892,Seznamy!$A$3:$A$38,Seznamy!$J$3:$J$38)</f>
        <v>60</v>
      </c>
      <c r="G892" s="91">
        <v>40</v>
      </c>
      <c r="H892" s="89">
        <f>LOOKUP(G892,Komplexní!$A$40:$A$82,Komplexní!$B$40:$B$82)</f>
        <v>0</v>
      </c>
      <c r="I892" s="92">
        <f t="array" ref="I892">SUM(IF((Komplexní!$A$3:$A$38=A892)*(Komplexní!$D$1:$AJ$1=G892),Komplexní!$D$3:$AJ$38))</f>
        <v>0</v>
      </c>
      <c r="J892" s="116" t="str">
        <f>IF(I892=0,"",I892)</f>
        <v/>
      </c>
      <c r="K892" s="93" t="str">
        <f>IF(I892=MIN($J$853:$J$902),1,"")</f>
        <v/>
      </c>
    </row>
    <row r="893" spans="1:11" hidden="1">
      <c r="A893" s="87">
        <v>18</v>
      </c>
      <c r="B893" s="88">
        <f>LOOKUP(A893,Seznamy!$A$3:$A$38,Seznamy!$B$3:$B$38)</f>
        <v>194002</v>
      </c>
      <c r="C893" s="89" t="str">
        <f>LOOKUP(A893,Seznamy!$A$3:$A$38,Seznamy!$C$3:$C$38)</f>
        <v>Domanín</v>
      </c>
      <c r="D893" s="90">
        <f>LOOKUP(A893,Seznamy!$A$3:$A$38,Seznamy!$F$3:$F$38)</f>
        <v>3736</v>
      </c>
      <c r="E893" s="90">
        <f>LOOKUP(A893,Seznamy!$A$3:$A$38,Seznamy!$G$3:$G$38)</f>
        <v>63500</v>
      </c>
      <c r="F893" s="91">
        <f>LOOKUP(A893,Seznamy!$A$3:$A$38,Seznamy!$J$3:$J$38)</f>
        <v>60</v>
      </c>
      <c r="G893" s="91">
        <v>41</v>
      </c>
      <c r="H893" s="89">
        <f>LOOKUP(G893,Komplexní!$A$40:$A$82,Komplexní!$B$40:$B$82)</f>
        <v>0</v>
      </c>
      <c r="I893" s="92">
        <f t="array" ref="I893">SUM(IF((Komplexní!$A$3:$A$38=A893)*(Komplexní!$D$1:$AJ$1=G893),Komplexní!$D$3:$AJ$38))</f>
        <v>0</v>
      </c>
      <c r="J893" s="116" t="str">
        <f>IF(I893=0,"",I893)</f>
        <v/>
      </c>
      <c r="K893" s="93" t="str">
        <f>IF(I893=MIN($J$853:$J$902),1,"")</f>
        <v/>
      </c>
    </row>
    <row r="894" spans="1:11" hidden="1">
      <c r="A894" s="87">
        <v>18</v>
      </c>
      <c r="B894" s="88">
        <f>LOOKUP(A894,Seznamy!$A$3:$A$38,Seznamy!$B$3:$B$38)</f>
        <v>194002</v>
      </c>
      <c r="C894" s="89" t="str">
        <f>LOOKUP(A894,Seznamy!$A$3:$A$38,Seznamy!$C$3:$C$38)</f>
        <v>Domanín</v>
      </c>
      <c r="D894" s="90">
        <f>LOOKUP(A894,Seznamy!$A$3:$A$38,Seznamy!$F$3:$F$38)</f>
        <v>3736</v>
      </c>
      <c r="E894" s="90">
        <f>LOOKUP(A894,Seznamy!$A$3:$A$38,Seznamy!$G$3:$G$38)</f>
        <v>63500</v>
      </c>
      <c r="F894" s="91">
        <f>LOOKUP(A894,Seznamy!$A$3:$A$38,Seznamy!$J$3:$J$38)</f>
        <v>60</v>
      </c>
      <c r="G894" s="91">
        <v>42</v>
      </c>
      <c r="H894" s="89">
        <f>LOOKUP(G894,Komplexní!$A$40:$A$82,Komplexní!$B$40:$B$82)</f>
        <v>0</v>
      </c>
      <c r="I894" s="92">
        <f t="array" ref="I894">SUM(IF((Komplexní!$A$3:$A$38=A894)*(Komplexní!$D$1:$AJ$1=G894),Komplexní!$D$3:$AJ$38))</f>
        <v>0</v>
      </c>
      <c r="J894" s="116" t="str">
        <f>IF(I894=0,"",I894)</f>
        <v/>
      </c>
      <c r="K894" s="93" t="str">
        <f>IF(I894=MIN($J$853:$J$902),1,"")</f>
        <v/>
      </c>
    </row>
    <row r="895" spans="1:11" hidden="1">
      <c r="A895" s="87">
        <v>18</v>
      </c>
      <c r="B895" s="88">
        <f>LOOKUP(A895,Seznamy!$A$3:$A$38,Seznamy!$B$3:$B$38)</f>
        <v>194002</v>
      </c>
      <c r="C895" s="89" t="str">
        <f>LOOKUP(A895,Seznamy!$A$3:$A$38,Seznamy!$C$3:$C$38)</f>
        <v>Domanín</v>
      </c>
      <c r="D895" s="90">
        <f>LOOKUP(A895,Seznamy!$A$3:$A$38,Seznamy!$F$3:$F$38)</f>
        <v>3736</v>
      </c>
      <c r="E895" s="90">
        <f>LOOKUP(A895,Seznamy!$A$3:$A$38,Seznamy!$G$3:$G$38)</f>
        <v>63500</v>
      </c>
      <c r="F895" s="91">
        <f>LOOKUP(A895,Seznamy!$A$3:$A$38,Seznamy!$J$3:$J$38)</f>
        <v>60</v>
      </c>
      <c r="G895" s="91">
        <v>43</v>
      </c>
      <c r="H895" s="89">
        <f>LOOKUP(G895,Komplexní!$A$40:$A$82,Komplexní!$B$40:$B$82)</f>
        <v>0</v>
      </c>
      <c r="I895" s="92">
        <f t="array" ref="I895">SUM(IF((Komplexní!$A$3:$A$38=A895)*(Komplexní!$D$1:$AJ$1=G895),Komplexní!$D$3:$AJ$38))</f>
        <v>0</v>
      </c>
      <c r="J895" s="116" t="str">
        <f>IF(I895=0,"",I895)</f>
        <v/>
      </c>
      <c r="K895" s="93" t="str">
        <f>IF(I895=MIN($J$853:$J$902),1,"")</f>
        <v/>
      </c>
    </row>
    <row r="896" spans="1:11" hidden="1">
      <c r="A896" s="87">
        <v>18</v>
      </c>
      <c r="B896" s="88">
        <f>LOOKUP(A896,Seznamy!$A$3:$A$38,Seznamy!$B$3:$B$38)</f>
        <v>194002</v>
      </c>
      <c r="C896" s="89" t="str">
        <f>LOOKUP(A896,Seznamy!$A$3:$A$38,Seznamy!$C$3:$C$38)</f>
        <v>Domanín</v>
      </c>
      <c r="D896" s="90">
        <f>LOOKUP(A896,Seznamy!$A$3:$A$38,Seznamy!$F$3:$F$38)</f>
        <v>3736</v>
      </c>
      <c r="E896" s="90">
        <f>LOOKUP(A896,Seznamy!$A$3:$A$38,Seznamy!$G$3:$G$38)</f>
        <v>63500</v>
      </c>
      <c r="F896" s="91">
        <f>LOOKUP(A896,Seznamy!$A$3:$A$38,Seznamy!$J$3:$J$38)</f>
        <v>60</v>
      </c>
      <c r="G896" s="91">
        <v>44</v>
      </c>
      <c r="H896" s="89">
        <f>LOOKUP(G896,Komplexní!$A$40:$A$82,Komplexní!$B$40:$B$82)</f>
        <v>0</v>
      </c>
      <c r="I896" s="92">
        <f t="array" ref="I896">SUM(IF((Komplexní!$A$3:$A$38=A896)*(Komplexní!$D$1:$AJ$1=G896),Komplexní!$D$3:$AJ$38))</f>
        <v>0</v>
      </c>
      <c r="J896" s="116" t="str">
        <f>IF(I896=0,"",I896)</f>
        <v/>
      </c>
      <c r="K896" s="93" t="str">
        <f>IF(I896=MIN($J$853:$J$902),1,"")</f>
        <v/>
      </c>
    </row>
    <row r="897" spans="1:11" hidden="1">
      <c r="A897" s="87">
        <v>18</v>
      </c>
      <c r="B897" s="88">
        <f>LOOKUP(A897,Seznamy!$A$3:$A$38,Seznamy!$B$3:$B$38)</f>
        <v>194002</v>
      </c>
      <c r="C897" s="89" t="str">
        <f>LOOKUP(A897,Seznamy!$A$3:$A$38,Seznamy!$C$3:$C$38)</f>
        <v>Domanín</v>
      </c>
      <c r="D897" s="90">
        <f>LOOKUP(A897,Seznamy!$A$3:$A$38,Seznamy!$F$3:$F$38)</f>
        <v>3736</v>
      </c>
      <c r="E897" s="90">
        <f>LOOKUP(A897,Seznamy!$A$3:$A$38,Seznamy!$G$3:$G$38)</f>
        <v>63500</v>
      </c>
      <c r="F897" s="91">
        <f>LOOKUP(A897,Seznamy!$A$3:$A$38,Seznamy!$J$3:$J$38)</f>
        <v>60</v>
      </c>
      <c r="G897" s="91">
        <v>45</v>
      </c>
      <c r="H897" s="89">
        <f>LOOKUP(G897,Komplexní!$A$40:$A$82,Komplexní!$B$40:$B$82)</f>
        <v>0</v>
      </c>
      <c r="I897" s="92">
        <f t="array" ref="I897">SUM(IF((Komplexní!$A$3:$A$38=A897)*(Komplexní!$D$1:$AJ$1=G897),Komplexní!$D$3:$AJ$38))</f>
        <v>0</v>
      </c>
      <c r="J897" s="116" t="str">
        <f>IF(I897=0,"",I897)</f>
        <v/>
      </c>
      <c r="K897" s="93" t="str">
        <f>IF(I897=MIN($J$853:$J$902),1,"")</f>
        <v/>
      </c>
    </row>
    <row r="898" spans="1:11" hidden="1">
      <c r="A898" s="87">
        <v>18</v>
      </c>
      <c r="B898" s="88">
        <f>LOOKUP(A898,Seznamy!$A$3:$A$38,Seznamy!$B$3:$B$38)</f>
        <v>194002</v>
      </c>
      <c r="C898" s="89" t="str">
        <f>LOOKUP(A898,Seznamy!$A$3:$A$38,Seznamy!$C$3:$C$38)</f>
        <v>Domanín</v>
      </c>
      <c r="D898" s="90">
        <f>LOOKUP(A898,Seznamy!$A$3:$A$38,Seznamy!$F$3:$F$38)</f>
        <v>3736</v>
      </c>
      <c r="E898" s="90">
        <f>LOOKUP(A898,Seznamy!$A$3:$A$38,Seznamy!$G$3:$G$38)</f>
        <v>63500</v>
      </c>
      <c r="F898" s="91">
        <f>LOOKUP(A898,Seznamy!$A$3:$A$38,Seznamy!$J$3:$J$38)</f>
        <v>60</v>
      </c>
      <c r="G898" s="91">
        <v>46</v>
      </c>
      <c r="H898" s="89">
        <f>LOOKUP(G898,Komplexní!$A$40:$A$82,Komplexní!$B$40:$B$82)</f>
        <v>0</v>
      </c>
      <c r="I898" s="92">
        <f t="array" ref="I898">SUM(IF((Komplexní!$A$3:$A$38=A898)*(Komplexní!$D$1:$AJ$1=G898),Komplexní!$D$3:$AJ$38))</f>
        <v>0</v>
      </c>
      <c r="J898" s="116" t="str">
        <f>IF(I898=0,"",I898)</f>
        <v/>
      </c>
      <c r="K898" s="93" t="str">
        <f>IF(I898=MIN($J$853:$J$902),1,"")</f>
        <v/>
      </c>
    </row>
    <row r="899" spans="1:11" hidden="1">
      <c r="A899" s="87">
        <v>18</v>
      </c>
      <c r="B899" s="88">
        <f>LOOKUP(A899,Seznamy!$A$3:$A$38,Seznamy!$B$3:$B$38)</f>
        <v>194002</v>
      </c>
      <c r="C899" s="89" t="str">
        <f>LOOKUP(A899,Seznamy!$A$3:$A$38,Seznamy!$C$3:$C$38)</f>
        <v>Domanín</v>
      </c>
      <c r="D899" s="90">
        <f>LOOKUP(A899,Seznamy!$A$3:$A$38,Seznamy!$F$3:$F$38)</f>
        <v>3736</v>
      </c>
      <c r="E899" s="90">
        <f>LOOKUP(A899,Seznamy!$A$3:$A$38,Seznamy!$G$3:$G$38)</f>
        <v>63500</v>
      </c>
      <c r="F899" s="91">
        <f>LOOKUP(A899,Seznamy!$A$3:$A$38,Seznamy!$J$3:$J$38)</f>
        <v>60</v>
      </c>
      <c r="G899" s="91">
        <v>47</v>
      </c>
      <c r="H899" s="89">
        <f>LOOKUP(G899,Komplexní!$A$40:$A$82,Komplexní!$B$40:$B$82)</f>
        <v>0</v>
      </c>
      <c r="I899" s="92">
        <f t="array" ref="I899">SUM(IF((Komplexní!$A$3:$A$38=A899)*(Komplexní!$D$1:$AJ$1=G899),Komplexní!$D$3:$AJ$38))</f>
        <v>0</v>
      </c>
      <c r="J899" s="116" t="str">
        <f>IF(I899=0,"",I899)</f>
        <v/>
      </c>
      <c r="K899" s="93" t="str">
        <f>IF(I899=MIN($J$853:$J$902),1,"")</f>
        <v/>
      </c>
    </row>
    <row r="900" spans="1:11" hidden="1">
      <c r="A900" s="87">
        <v>18</v>
      </c>
      <c r="B900" s="88">
        <f>LOOKUP(A900,Seznamy!$A$3:$A$38,Seznamy!$B$3:$B$38)</f>
        <v>194002</v>
      </c>
      <c r="C900" s="89" t="str">
        <f>LOOKUP(A900,Seznamy!$A$3:$A$38,Seznamy!$C$3:$C$38)</f>
        <v>Domanín</v>
      </c>
      <c r="D900" s="90">
        <f>LOOKUP(A900,Seznamy!$A$3:$A$38,Seznamy!$F$3:$F$38)</f>
        <v>3736</v>
      </c>
      <c r="E900" s="90">
        <f>LOOKUP(A900,Seznamy!$A$3:$A$38,Seznamy!$G$3:$G$38)</f>
        <v>63500</v>
      </c>
      <c r="F900" s="91">
        <f>LOOKUP(A900,Seznamy!$A$3:$A$38,Seznamy!$J$3:$J$38)</f>
        <v>60</v>
      </c>
      <c r="G900" s="91">
        <v>48</v>
      </c>
      <c r="H900" s="89">
        <f>LOOKUP(G900,Komplexní!$A$40:$A$82,Komplexní!$B$40:$B$82)</f>
        <v>0</v>
      </c>
      <c r="I900" s="92">
        <f t="array" ref="I900">SUM(IF((Komplexní!$A$3:$A$38=A900)*(Komplexní!$D$1:$AJ$1=G900),Komplexní!$D$3:$AJ$38))</f>
        <v>0</v>
      </c>
      <c r="J900" s="116" t="str">
        <f>IF(I900=0,"",I900)</f>
        <v/>
      </c>
      <c r="K900" s="93" t="str">
        <f>IF(I900=MIN($J$853:$J$902),1,"")</f>
        <v/>
      </c>
    </row>
    <row r="901" spans="1:11" hidden="1">
      <c r="A901" s="87">
        <v>18</v>
      </c>
      <c r="B901" s="88">
        <f>LOOKUP(A901,Seznamy!$A$3:$A$38,Seznamy!$B$3:$B$38)</f>
        <v>194002</v>
      </c>
      <c r="C901" s="89" t="str">
        <f>LOOKUP(A901,Seznamy!$A$3:$A$38,Seznamy!$C$3:$C$38)</f>
        <v>Domanín</v>
      </c>
      <c r="D901" s="90">
        <f>LOOKUP(A901,Seznamy!$A$3:$A$38,Seznamy!$F$3:$F$38)</f>
        <v>3736</v>
      </c>
      <c r="E901" s="90">
        <f>LOOKUP(A901,Seznamy!$A$3:$A$38,Seznamy!$G$3:$G$38)</f>
        <v>63500</v>
      </c>
      <c r="F901" s="91">
        <f>LOOKUP(A901,Seznamy!$A$3:$A$38,Seznamy!$J$3:$J$38)</f>
        <v>60</v>
      </c>
      <c r="G901" s="91">
        <v>49</v>
      </c>
      <c r="H901" s="89">
        <f>LOOKUP(G901,Komplexní!$A$40:$A$82,Komplexní!$B$40:$B$82)</f>
        <v>0</v>
      </c>
      <c r="I901" s="92">
        <f t="array" ref="I901">SUM(IF((Komplexní!$A$3:$A$38=A901)*(Komplexní!$D$1:$AJ$1=G901),Komplexní!$D$3:$AJ$38))</f>
        <v>0</v>
      </c>
      <c r="J901" s="116" t="str">
        <f>IF(I901=0,"",I901)</f>
        <v/>
      </c>
      <c r="K901" s="93" t="str">
        <f>IF(I901=MIN($J$853:$J$902),1,"")</f>
        <v/>
      </c>
    </row>
    <row r="902" spans="1:11" hidden="1">
      <c r="A902" s="87">
        <v>18</v>
      </c>
      <c r="B902" s="88">
        <f>LOOKUP(A902,Seznamy!$A$3:$A$38,Seznamy!$B$3:$B$38)</f>
        <v>194002</v>
      </c>
      <c r="C902" s="89" t="str">
        <f>LOOKUP(A902,Seznamy!$A$3:$A$38,Seznamy!$C$3:$C$38)</f>
        <v>Domanín</v>
      </c>
      <c r="D902" s="90">
        <f>LOOKUP(A902,Seznamy!$A$3:$A$38,Seznamy!$F$3:$F$38)</f>
        <v>3736</v>
      </c>
      <c r="E902" s="90">
        <f>LOOKUP(A902,Seznamy!$A$3:$A$38,Seznamy!$G$3:$G$38)</f>
        <v>63500</v>
      </c>
      <c r="F902" s="91">
        <f>LOOKUP(A902,Seznamy!$A$3:$A$38,Seznamy!$J$3:$J$38)</f>
        <v>60</v>
      </c>
      <c r="G902" s="91">
        <v>50</v>
      </c>
      <c r="H902" s="89">
        <f>LOOKUP(G902,Komplexní!$A$40:$A$82,Komplexní!$B$40:$B$82)</f>
        <v>0</v>
      </c>
      <c r="I902" s="92">
        <f t="array" ref="I902">SUM(IF((Komplexní!$A$3:$A$38=A902)*(Komplexní!$D$1:$AJ$1=G902),Komplexní!$D$3:$AJ$38))</f>
        <v>0</v>
      </c>
      <c r="J902" s="116" t="str">
        <f>IF(I902=0,"",I902)</f>
        <v/>
      </c>
      <c r="K902" s="93" t="str">
        <f>IF(I902=MIN($J$853:$J$902),1,"")</f>
        <v/>
      </c>
    </row>
    <row r="903" spans="1:11">
      <c r="A903" s="53">
        <v>19</v>
      </c>
      <c r="B903" s="54">
        <f>LOOKUP(A903,Seznamy!$A$3:$A$38,Seznamy!$B$3:$B$38)</f>
        <v>199114</v>
      </c>
      <c r="C903" s="55" t="str">
        <f>LOOKUP(A903,Seznamy!$A$3:$A$38,Seznamy!$C$3:$C$38)</f>
        <v>Vodňany</v>
      </c>
      <c r="D903" s="56">
        <f>LOOKUP(A903,Seznamy!$A$3:$A$38,Seznamy!$F$3:$F$38)</f>
        <v>9440</v>
      </c>
      <c r="E903" s="56">
        <f>LOOKUP(A903,Seznamy!$A$3:$A$38,Seznamy!$G$3:$G$38)</f>
        <v>200000</v>
      </c>
      <c r="F903" s="57">
        <f>LOOKUP(A903,Seznamy!$A$3:$A$38,Seznamy!$J$3:$J$38)</f>
        <v>60</v>
      </c>
      <c r="G903" s="57">
        <v>11</v>
      </c>
      <c r="H903" s="55" t="str">
        <f>LOOKUP(G903,Komplexní!$A$40:$A$82,Komplexní!$B$40:$B$82)</f>
        <v>UNILES a.s.</v>
      </c>
      <c r="I903" s="58">
        <f t="array" ref="I903">SUM(IF((Komplexní!$A$3:$A$38=A903)*(Komplexní!$D$1:$AJ$1=G903),Komplexní!$D$3:$AJ$38))</f>
        <v>-106218258</v>
      </c>
      <c r="J903" s="115">
        <f>IF(I903=0,"",I903)</f>
        <v>-106218258</v>
      </c>
      <c r="K903" s="59">
        <f>IF(I903=MIN($J$903:$J$952),1,"")</f>
        <v>1</v>
      </c>
    </row>
    <row r="904" spans="1:11" hidden="1">
      <c r="A904" s="53">
        <v>19</v>
      </c>
      <c r="B904" s="54">
        <f>LOOKUP(A904,Seznamy!$A$3:$A$38,Seznamy!$B$3:$B$38)</f>
        <v>199114</v>
      </c>
      <c r="C904" s="55" t="str">
        <f>LOOKUP(A904,Seznamy!$A$3:$A$38,Seznamy!$C$3:$C$38)</f>
        <v>Vodňany</v>
      </c>
      <c r="D904" s="56">
        <f>LOOKUP(A904,Seznamy!$A$3:$A$38,Seznamy!$F$3:$F$38)</f>
        <v>9440</v>
      </c>
      <c r="E904" s="56">
        <f>LOOKUP(A904,Seznamy!$A$3:$A$38,Seznamy!$G$3:$G$38)</f>
        <v>200000</v>
      </c>
      <c r="F904" s="57">
        <f>LOOKUP(A904,Seznamy!$A$3:$A$38,Seznamy!$J$3:$J$38)</f>
        <v>60</v>
      </c>
      <c r="G904" s="57">
        <v>27</v>
      </c>
      <c r="H904" s="55">
        <f>LOOKUP(G904,Komplexní!$A$40:$A$82,Komplexní!$B$40:$B$82)</f>
        <v>0</v>
      </c>
      <c r="I904" s="58">
        <f t="array" ref="I904">SUM(IF((Komplexní!$A$3:$A$38=A904)*(Komplexní!$D$1:$AJ$1=G904),Komplexní!$D$3:$AJ$38))</f>
        <v>0</v>
      </c>
      <c r="J904" s="115" t="str">
        <f>IF(I904=0,"",I904)</f>
        <v/>
      </c>
      <c r="K904" s="59" t="str">
        <f>IF(I904=MIN($J$903:$J$952),1,"")</f>
        <v/>
      </c>
    </row>
    <row r="905" spans="1:11">
      <c r="A905" s="53">
        <v>19</v>
      </c>
      <c r="B905" s="54">
        <f>LOOKUP(A905,Seznamy!$A$3:$A$38,Seznamy!$B$3:$B$38)</f>
        <v>199114</v>
      </c>
      <c r="C905" s="55" t="str">
        <f>LOOKUP(A905,Seznamy!$A$3:$A$38,Seznamy!$C$3:$C$38)</f>
        <v>Vodňany</v>
      </c>
      <c r="D905" s="56">
        <f>LOOKUP(A905,Seznamy!$A$3:$A$38,Seznamy!$F$3:$F$38)</f>
        <v>9440</v>
      </c>
      <c r="E905" s="56">
        <f>LOOKUP(A905,Seznamy!$A$3:$A$38,Seznamy!$G$3:$G$38)</f>
        <v>200000</v>
      </c>
      <c r="F905" s="57">
        <f>LOOKUP(A905,Seznamy!$A$3:$A$38,Seznamy!$J$3:$J$38)</f>
        <v>60</v>
      </c>
      <c r="G905" s="57">
        <v>22</v>
      </c>
      <c r="H905" s="55" t="str">
        <f>LOOKUP(G905,Komplexní!$A$40:$A$82,Komplexní!$B$40:$B$82)</f>
        <v>Lesní společnost Ledeč nad Sázavou, a.s.</v>
      </c>
      <c r="I905" s="58">
        <f t="array" ref="I905">SUM(IF((Komplexní!$A$3:$A$38=A905)*(Komplexní!$D$1:$AJ$1=G905),Komplexní!$D$3:$AJ$38))</f>
        <v>-75349820</v>
      </c>
      <c r="J905" s="115">
        <f>IF(I905=0,"",I905)</f>
        <v>-75349820</v>
      </c>
      <c r="K905" s="59" t="str">
        <f>IF(I905=MIN($J$903:$J$952),1,"")</f>
        <v/>
      </c>
    </row>
    <row r="906" spans="1:11">
      <c r="A906" s="53">
        <v>19</v>
      </c>
      <c r="B906" s="54">
        <f>LOOKUP(A906,Seznamy!$A$3:$A$38,Seznamy!$B$3:$B$38)</f>
        <v>199114</v>
      </c>
      <c r="C906" s="55" t="str">
        <f>LOOKUP(A906,Seznamy!$A$3:$A$38,Seznamy!$C$3:$C$38)</f>
        <v>Vodňany</v>
      </c>
      <c r="D906" s="56">
        <f>LOOKUP(A906,Seznamy!$A$3:$A$38,Seznamy!$F$3:$F$38)</f>
        <v>9440</v>
      </c>
      <c r="E906" s="56">
        <f>LOOKUP(A906,Seznamy!$A$3:$A$38,Seznamy!$G$3:$G$38)</f>
        <v>200000</v>
      </c>
      <c r="F906" s="57">
        <f>LOOKUP(A906,Seznamy!$A$3:$A$38,Seznamy!$J$3:$J$38)</f>
        <v>60</v>
      </c>
      <c r="G906" s="57">
        <v>4</v>
      </c>
      <c r="H906" s="55" t="str">
        <f>LOOKUP(G906,Komplexní!$A$40:$A$82,Komplexní!$B$40:$B$82)</f>
        <v>LST a.s.</v>
      </c>
      <c r="I906" s="58">
        <f t="array" ref="I906">SUM(IF((Komplexní!$A$3:$A$38=A906)*(Komplexní!$D$1:$AJ$1=G906),Komplexní!$D$3:$AJ$38))</f>
        <v>-63771650</v>
      </c>
      <c r="J906" s="115">
        <f>IF(I906=0,"",I906)</f>
        <v>-63771650</v>
      </c>
      <c r="K906" s="59" t="str">
        <f>IF(I906=MIN($J$903:$J$952),1,"")</f>
        <v/>
      </c>
    </row>
    <row r="907" spans="1:11">
      <c r="A907" s="53">
        <v>19</v>
      </c>
      <c r="B907" s="54">
        <f>LOOKUP(A907,Seznamy!$A$3:$A$38,Seznamy!$B$3:$B$38)</f>
        <v>199114</v>
      </c>
      <c r="C907" s="55" t="str">
        <f>LOOKUP(A907,Seznamy!$A$3:$A$38,Seznamy!$C$3:$C$38)</f>
        <v>Vodňany</v>
      </c>
      <c r="D907" s="56">
        <f>LOOKUP(A907,Seznamy!$A$3:$A$38,Seznamy!$F$3:$F$38)</f>
        <v>9440</v>
      </c>
      <c r="E907" s="56">
        <f>LOOKUP(A907,Seznamy!$A$3:$A$38,Seznamy!$G$3:$G$38)</f>
        <v>200000</v>
      </c>
      <c r="F907" s="57">
        <f>LOOKUP(A907,Seznamy!$A$3:$A$38,Seznamy!$J$3:$J$38)</f>
        <v>60</v>
      </c>
      <c r="G907" s="57">
        <v>7</v>
      </c>
      <c r="H907" s="55" t="str">
        <f>LOOKUP(G907,Komplexní!$A$40:$A$82,Komplexní!$B$40:$B$82)</f>
        <v>Sušická lesní a obchodní s.r.o.</v>
      </c>
      <c r="I907" s="58">
        <f t="array" ref="I907">SUM(IF((Komplexní!$A$3:$A$38=A907)*(Komplexní!$D$1:$AJ$1=G907),Komplexní!$D$3:$AJ$38))</f>
        <v>-60213264</v>
      </c>
      <c r="J907" s="115">
        <f>IF(I907=0,"",I907)</f>
        <v>-60213264</v>
      </c>
      <c r="K907" s="59" t="str">
        <f>IF(I907=MIN($J$903:$J$952),1,"")</f>
        <v/>
      </c>
    </row>
    <row r="908" spans="1:11">
      <c r="A908" s="53">
        <v>19</v>
      </c>
      <c r="B908" s="54">
        <f>LOOKUP(A908,Seznamy!$A$3:$A$38,Seznamy!$B$3:$B$38)</f>
        <v>199114</v>
      </c>
      <c r="C908" s="55" t="str">
        <f>LOOKUP(A908,Seznamy!$A$3:$A$38,Seznamy!$C$3:$C$38)</f>
        <v>Vodňany</v>
      </c>
      <c r="D908" s="56">
        <f>LOOKUP(A908,Seznamy!$A$3:$A$38,Seznamy!$F$3:$F$38)</f>
        <v>9440</v>
      </c>
      <c r="E908" s="56">
        <f>LOOKUP(A908,Seznamy!$A$3:$A$38,Seznamy!$G$3:$G$38)</f>
        <v>200000</v>
      </c>
      <c r="F908" s="57">
        <f>LOOKUP(A908,Seznamy!$A$3:$A$38,Seznamy!$J$3:$J$38)</f>
        <v>60</v>
      </c>
      <c r="G908" s="57">
        <v>9</v>
      </c>
      <c r="H908" s="55" t="str">
        <f>LOOKUP(G908,Komplexní!$A$40:$A$82,Komplexní!$B$40:$B$82)</f>
        <v>Stora Enso Wood Products Planá s.r.o.</v>
      </c>
      <c r="I908" s="58">
        <f t="array" ref="I908">SUM(IF((Komplexní!$A$3:$A$38=A908)*(Komplexní!$D$1:$AJ$1=G908),Komplexní!$D$3:$AJ$38))</f>
        <v>-60132386</v>
      </c>
      <c r="J908" s="115">
        <f>IF(I908=0,"",I908)</f>
        <v>-60132386</v>
      </c>
      <c r="K908" s="59" t="str">
        <f>IF(I908=MIN($J$903:$J$952),1,"")</f>
        <v/>
      </c>
    </row>
    <row r="909" spans="1:11" hidden="1">
      <c r="A909" s="53">
        <v>19</v>
      </c>
      <c r="B909" s="54">
        <f>LOOKUP(A909,Seznamy!$A$3:$A$38,Seznamy!$B$3:$B$38)</f>
        <v>199114</v>
      </c>
      <c r="C909" s="55" t="str">
        <f>LOOKUP(A909,Seznamy!$A$3:$A$38,Seznamy!$C$3:$C$38)</f>
        <v>Vodňany</v>
      </c>
      <c r="D909" s="56">
        <f>LOOKUP(A909,Seznamy!$A$3:$A$38,Seznamy!$F$3:$F$38)</f>
        <v>9440</v>
      </c>
      <c r="E909" s="56">
        <f>LOOKUP(A909,Seznamy!$A$3:$A$38,Seznamy!$G$3:$G$38)</f>
        <v>200000</v>
      </c>
      <c r="F909" s="57">
        <f>LOOKUP(A909,Seznamy!$A$3:$A$38,Seznamy!$J$3:$J$38)</f>
        <v>60</v>
      </c>
      <c r="G909" s="57">
        <v>1</v>
      </c>
      <c r="H909" s="55" t="str">
        <f>LOOKUP(G909,Komplexní!$A$40:$A$82,Komplexní!$B$40:$B$82)</f>
        <v>KAISER s.r.o.</v>
      </c>
      <c r="I909" s="58">
        <f t="array" ref="I909">SUM(IF((Komplexní!$A$3:$A$38=A909)*(Komplexní!$D$1:$AJ$1=G909),Komplexní!$D$3:$AJ$38))</f>
        <v>0</v>
      </c>
      <c r="J909" s="115" t="str">
        <f>IF(I909=0,"",I909)</f>
        <v/>
      </c>
      <c r="K909" s="59" t="str">
        <f>IF(I909=MIN($J$903:$J$952),1,"")</f>
        <v/>
      </c>
    </row>
    <row r="910" spans="1:11" hidden="1">
      <c r="A910" s="53">
        <v>19</v>
      </c>
      <c r="B910" s="54">
        <f>LOOKUP(A910,Seznamy!$A$3:$A$38,Seznamy!$B$3:$B$38)</f>
        <v>199114</v>
      </c>
      <c r="C910" s="55" t="str">
        <f>LOOKUP(A910,Seznamy!$A$3:$A$38,Seznamy!$C$3:$C$38)</f>
        <v>Vodňany</v>
      </c>
      <c r="D910" s="56">
        <f>LOOKUP(A910,Seznamy!$A$3:$A$38,Seznamy!$F$3:$F$38)</f>
        <v>9440</v>
      </c>
      <c r="E910" s="56">
        <f>LOOKUP(A910,Seznamy!$A$3:$A$38,Seznamy!$G$3:$G$38)</f>
        <v>200000</v>
      </c>
      <c r="F910" s="57">
        <f>LOOKUP(A910,Seznamy!$A$3:$A$38,Seznamy!$J$3:$J$38)</f>
        <v>60</v>
      </c>
      <c r="G910" s="57">
        <v>2</v>
      </c>
      <c r="H910" s="55" t="str">
        <f>LOOKUP(G910,Komplexní!$A$40:$A$82,Komplexní!$B$40:$B$82)</f>
        <v>Lesní společnost Přimda, a.s.</v>
      </c>
      <c r="I910" s="58">
        <f t="array" ref="I910">SUM(IF((Komplexní!$A$3:$A$38=A910)*(Komplexní!$D$1:$AJ$1=G910),Komplexní!$D$3:$AJ$38))</f>
        <v>0</v>
      </c>
      <c r="J910" s="115" t="str">
        <f>IF(I910=0,"",I910)</f>
        <v/>
      </c>
      <c r="K910" s="59" t="str">
        <f>IF(I910=MIN($J$903:$J$952),1,"")</f>
        <v/>
      </c>
    </row>
    <row r="911" spans="1:11" hidden="1">
      <c r="A911" s="53">
        <v>19</v>
      </c>
      <c r="B911" s="54">
        <f>LOOKUP(A911,Seznamy!$A$3:$A$38,Seznamy!$B$3:$B$38)</f>
        <v>199114</v>
      </c>
      <c r="C911" s="55" t="str">
        <f>LOOKUP(A911,Seznamy!$A$3:$A$38,Seznamy!$C$3:$C$38)</f>
        <v>Vodňany</v>
      </c>
      <c r="D911" s="56">
        <f>LOOKUP(A911,Seznamy!$A$3:$A$38,Seznamy!$F$3:$F$38)</f>
        <v>9440</v>
      </c>
      <c r="E911" s="56">
        <f>LOOKUP(A911,Seznamy!$A$3:$A$38,Seznamy!$G$3:$G$38)</f>
        <v>200000</v>
      </c>
      <c r="F911" s="57">
        <f>LOOKUP(A911,Seznamy!$A$3:$A$38,Seznamy!$J$3:$J$38)</f>
        <v>60</v>
      </c>
      <c r="G911" s="57">
        <v>5</v>
      </c>
      <c r="H911" s="55" t="str">
        <f>LOOKUP(G911,Komplexní!$A$40:$A$82,Komplexní!$B$40:$B$82)</f>
        <v>T.E.P. HOLZ, s.r.o.</v>
      </c>
      <c r="I911" s="58">
        <f t="array" ref="I911">SUM(IF((Komplexní!$A$3:$A$38=A911)*(Komplexní!$D$1:$AJ$1=G911),Komplexní!$D$3:$AJ$38))</f>
        <v>0</v>
      </c>
      <c r="J911" s="115" t="str">
        <f>IF(I911=0,"",I911)</f>
        <v/>
      </c>
      <c r="K911" s="59" t="str">
        <f>IF(I911=MIN($J$903:$J$952),1,"")</f>
        <v/>
      </c>
    </row>
    <row r="912" spans="1:11" hidden="1">
      <c r="A912" s="53">
        <v>19</v>
      </c>
      <c r="B912" s="54">
        <f>LOOKUP(A912,Seznamy!$A$3:$A$38,Seznamy!$B$3:$B$38)</f>
        <v>199114</v>
      </c>
      <c r="C912" s="55" t="str">
        <f>LOOKUP(A912,Seznamy!$A$3:$A$38,Seznamy!$C$3:$C$38)</f>
        <v>Vodňany</v>
      </c>
      <c r="D912" s="56">
        <f>LOOKUP(A912,Seznamy!$A$3:$A$38,Seznamy!$F$3:$F$38)</f>
        <v>9440</v>
      </c>
      <c r="E912" s="56">
        <f>LOOKUP(A912,Seznamy!$A$3:$A$38,Seznamy!$G$3:$G$38)</f>
        <v>200000</v>
      </c>
      <c r="F912" s="57">
        <f>LOOKUP(A912,Seznamy!$A$3:$A$38,Seznamy!$J$3:$J$38)</f>
        <v>60</v>
      </c>
      <c r="G912" s="57">
        <v>6</v>
      </c>
      <c r="H912" s="55" t="str">
        <f>LOOKUP(G912,Komplexní!$A$40:$A$82,Komplexní!$B$40:$B$82)</f>
        <v>Petra spol. s r.o.</v>
      </c>
      <c r="I912" s="58">
        <f t="array" ref="I912">SUM(IF((Komplexní!$A$3:$A$38=A912)*(Komplexní!$D$1:$AJ$1=G912),Komplexní!$D$3:$AJ$38))</f>
        <v>0</v>
      </c>
      <c r="J912" s="115" t="str">
        <f>IF(I912=0,"",I912)</f>
        <v/>
      </c>
      <c r="K912" s="59" t="str">
        <f>IF(I912=MIN($J$903:$J$952),1,"")</f>
        <v/>
      </c>
    </row>
    <row r="913" spans="1:11" hidden="1">
      <c r="A913" s="53">
        <v>19</v>
      </c>
      <c r="B913" s="54">
        <f>LOOKUP(A913,Seznamy!$A$3:$A$38,Seznamy!$B$3:$B$38)</f>
        <v>199114</v>
      </c>
      <c r="C913" s="55" t="str">
        <f>LOOKUP(A913,Seznamy!$A$3:$A$38,Seznamy!$C$3:$C$38)</f>
        <v>Vodňany</v>
      </c>
      <c r="D913" s="56">
        <f>LOOKUP(A913,Seznamy!$A$3:$A$38,Seznamy!$F$3:$F$38)</f>
        <v>9440</v>
      </c>
      <c r="E913" s="56">
        <f>LOOKUP(A913,Seznamy!$A$3:$A$38,Seznamy!$G$3:$G$38)</f>
        <v>200000</v>
      </c>
      <c r="F913" s="57">
        <f>LOOKUP(A913,Seznamy!$A$3:$A$38,Seznamy!$J$3:$J$38)</f>
        <v>60</v>
      </c>
      <c r="G913" s="57">
        <v>8</v>
      </c>
      <c r="H913" s="55" t="str">
        <f>LOOKUP(G913,Komplexní!$A$40:$A$82,Komplexní!$B$40:$B$82)</f>
        <v>ARBOLES s.r.o.</v>
      </c>
      <c r="I913" s="58">
        <f t="array" ref="I913">SUM(IF((Komplexní!$A$3:$A$38=A913)*(Komplexní!$D$1:$AJ$1=G913),Komplexní!$D$3:$AJ$38))</f>
        <v>0</v>
      </c>
      <c r="J913" s="115" t="str">
        <f>IF(I913=0,"",I913)</f>
        <v/>
      </c>
      <c r="K913" s="59" t="str">
        <f>IF(I913=MIN($J$903:$J$952),1,"")</f>
        <v/>
      </c>
    </row>
    <row r="914" spans="1:11" hidden="1">
      <c r="A914" s="53">
        <v>19</v>
      </c>
      <c r="B914" s="54">
        <f>LOOKUP(A914,Seznamy!$A$3:$A$38,Seznamy!$B$3:$B$38)</f>
        <v>199114</v>
      </c>
      <c r="C914" s="55" t="str">
        <f>LOOKUP(A914,Seznamy!$A$3:$A$38,Seznamy!$C$3:$C$38)</f>
        <v>Vodňany</v>
      </c>
      <c r="D914" s="56">
        <f>LOOKUP(A914,Seznamy!$A$3:$A$38,Seznamy!$F$3:$F$38)</f>
        <v>9440</v>
      </c>
      <c r="E914" s="56">
        <f>LOOKUP(A914,Seznamy!$A$3:$A$38,Seznamy!$G$3:$G$38)</f>
        <v>200000</v>
      </c>
      <c r="F914" s="57">
        <f>LOOKUP(A914,Seznamy!$A$3:$A$38,Seznamy!$J$3:$J$38)</f>
        <v>60</v>
      </c>
      <c r="G914" s="57">
        <v>10</v>
      </c>
      <c r="H914" s="55" t="str">
        <f>LOOKUP(G914,Komplexní!$A$40:$A$82,Komplexní!$B$40:$B$82)</f>
        <v>Stora Enso Wood Products Ždírec s.r.o.</v>
      </c>
      <c r="I914" s="58">
        <f t="array" ref="I914">SUM(IF((Komplexní!$A$3:$A$38=A914)*(Komplexní!$D$1:$AJ$1=G914),Komplexní!$D$3:$AJ$38))</f>
        <v>0</v>
      </c>
      <c r="J914" s="115" t="str">
        <f>IF(I914=0,"",I914)</f>
        <v/>
      </c>
      <c r="K914" s="59" t="str">
        <f>IF(I914=MIN($J$903:$J$952),1,"")</f>
        <v/>
      </c>
    </row>
    <row r="915" spans="1:11" hidden="1">
      <c r="A915" s="53">
        <v>19</v>
      </c>
      <c r="B915" s="54">
        <f>LOOKUP(A915,Seznamy!$A$3:$A$38,Seznamy!$B$3:$B$38)</f>
        <v>199114</v>
      </c>
      <c r="C915" s="55" t="str">
        <f>LOOKUP(A915,Seznamy!$A$3:$A$38,Seznamy!$C$3:$C$38)</f>
        <v>Vodňany</v>
      </c>
      <c r="D915" s="56">
        <f>LOOKUP(A915,Seznamy!$A$3:$A$38,Seznamy!$F$3:$F$38)</f>
        <v>9440</v>
      </c>
      <c r="E915" s="56">
        <f>LOOKUP(A915,Seznamy!$A$3:$A$38,Seznamy!$G$3:$G$38)</f>
        <v>200000</v>
      </c>
      <c r="F915" s="57">
        <f>LOOKUP(A915,Seznamy!$A$3:$A$38,Seznamy!$J$3:$J$38)</f>
        <v>60</v>
      </c>
      <c r="G915" s="57">
        <v>12</v>
      </c>
      <c r="H915" s="55" t="str">
        <f>LOOKUP(G915,Komplexní!$A$40:$A$82,Komplexní!$B$40:$B$82)</f>
        <v>Jihozápadní dřevařská a.s.</v>
      </c>
      <c r="I915" s="58">
        <f t="array" ref="I915">SUM(IF((Komplexní!$A$3:$A$38=A915)*(Komplexní!$D$1:$AJ$1=G915),Komplexní!$D$3:$AJ$38))</f>
        <v>0</v>
      </c>
      <c r="J915" s="115" t="str">
        <f>IF(I915=0,"",I915)</f>
        <v/>
      </c>
      <c r="K915" s="59" t="str">
        <f>IF(I915=MIN($J$903:$J$952),1,"")</f>
        <v/>
      </c>
    </row>
    <row r="916" spans="1:11" hidden="1">
      <c r="A916" s="53">
        <v>19</v>
      </c>
      <c r="B916" s="54">
        <f>LOOKUP(A916,Seznamy!$A$3:$A$38,Seznamy!$B$3:$B$38)</f>
        <v>199114</v>
      </c>
      <c r="C916" s="55" t="str">
        <f>LOOKUP(A916,Seznamy!$A$3:$A$38,Seznamy!$C$3:$C$38)</f>
        <v>Vodňany</v>
      </c>
      <c r="D916" s="56">
        <f>LOOKUP(A916,Seznamy!$A$3:$A$38,Seznamy!$F$3:$F$38)</f>
        <v>9440</v>
      </c>
      <c r="E916" s="56">
        <f>LOOKUP(A916,Seznamy!$A$3:$A$38,Seznamy!$G$3:$G$38)</f>
        <v>200000</v>
      </c>
      <c r="F916" s="57">
        <f>LOOKUP(A916,Seznamy!$A$3:$A$38,Seznamy!$J$3:$J$38)</f>
        <v>60</v>
      </c>
      <c r="G916" s="57">
        <v>13</v>
      </c>
      <c r="H916" s="55" t="str">
        <f>LOOKUP(G916,Komplexní!$A$40:$A$82,Komplexní!$B$40:$B$82)</f>
        <v>LDF Rožnov a.s.</v>
      </c>
      <c r="I916" s="58">
        <f t="array" ref="I916">SUM(IF((Komplexní!$A$3:$A$38=A916)*(Komplexní!$D$1:$AJ$1=G916),Komplexní!$D$3:$AJ$38))</f>
        <v>0</v>
      </c>
      <c r="J916" s="115" t="str">
        <f>IF(I916=0,"",I916)</f>
        <v/>
      </c>
      <c r="K916" s="59" t="str">
        <f>IF(I916=MIN($J$903:$J$952),1,"")</f>
        <v/>
      </c>
    </row>
    <row r="917" spans="1:11" hidden="1">
      <c r="A917" s="53">
        <v>19</v>
      </c>
      <c r="B917" s="54">
        <f>LOOKUP(A917,Seznamy!$A$3:$A$38,Seznamy!$B$3:$B$38)</f>
        <v>199114</v>
      </c>
      <c r="C917" s="55" t="str">
        <f>LOOKUP(A917,Seznamy!$A$3:$A$38,Seznamy!$C$3:$C$38)</f>
        <v>Vodňany</v>
      </c>
      <c r="D917" s="56">
        <f>LOOKUP(A917,Seznamy!$A$3:$A$38,Seznamy!$F$3:$F$38)</f>
        <v>9440</v>
      </c>
      <c r="E917" s="56">
        <f>LOOKUP(A917,Seznamy!$A$3:$A$38,Seznamy!$G$3:$G$38)</f>
        <v>200000</v>
      </c>
      <c r="F917" s="57">
        <f>LOOKUP(A917,Seznamy!$A$3:$A$38,Seznamy!$J$3:$J$38)</f>
        <v>60</v>
      </c>
      <c r="G917" s="57">
        <v>14</v>
      </c>
      <c r="H917" s="55" t="str">
        <f>LOOKUP(G917,Komplexní!$A$40:$A$82,Komplexní!$B$40:$B$82)</f>
        <v>Kloboucká lesní s.r.o.</v>
      </c>
      <c r="I917" s="58">
        <f t="array" ref="I917">SUM(IF((Komplexní!$A$3:$A$38=A917)*(Komplexní!$D$1:$AJ$1=G917),Komplexní!$D$3:$AJ$38))</f>
        <v>0</v>
      </c>
      <c r="J917" s="115" t="str">
        <f>IF(I917=0,"",I917)</f>
        <v/>
      </c>
      <c r="K917" s="59" t="str">
        <f>IF(I917=MIN($J$903:$J$952),1,"")</f>
        <v/>
      </c>
    </row>
    <row r="918" spans="1:11" hidden="1">
      <c r="A918" s="53">
        <v>19</v>
      </c>
      <c r="B918" s="54">
        <f>LOOKUP(A918,Seznamy!$A$3:$A$38,Seznamy!$B$3:$B$38)</f>
        <v>199114</v>
      </c>
      <c r="C918" s="55" t="str">
        <f>LOOKUP(A918,Seznamy!$A$3:$A$38,Seznamy!$C$3:$C$38)</f>
        <v>Vodňany</v>
      </c>
      <c r="D918" s="56">
        <f>LOOKUP(A918,Seznamy!$A$3:$A$38,Seznamy!$F$3:$F$38)</f>
        <v>9440</v>
      </c>
      <c r="E918" s="56">
        <f>LOOKUP(A918,Seznamy!$A$3:$A$38,Seznamy!$G$3:$G$38)</f>
        <v>200000</v>
      </c>
      <c r="F918" s="57">
        <f>LOOKUP(A918,Seznamy!$A$3:$A$38,Seznamy!$J$3:$J$38)</f>
        <v>60</v>
      </c>
      <c r="G918" s="57">
        <v>15</v>
      </c>
      <c r="H918" s="55" t="str">
        <f>LOOKUP(G918,Komplexní!$A$40:$A$82,Komplexní!$B$40:$B$82)</f>
        <v>Opavská lesní a.s.</v>
      </c>
      <c r="I918" s="58">
        <f t="array" ref="I918">SUM(IF((Komplexní!$A$3:$A$38=A918)*(Komplexní!$D$1:$AJ$1=G918),Komplexní!$D$3:$AJ$38))</f>
        <v>0</v>
      </c>
      <c r="J918" s="115" t="str">
        <f>IF(I918=0,"",I918)</f>
        <v/>
      </c>
      <c r="K918" s="59" t="str">
        <f>IF(I918=MIN($J$903:$J$952),1,"")</f>
        <v/>
      </c>
    </row>
    <row r="919" spans="1:11" hidden="1">
      <c r="A919" s="53">
        <v>19</v>
      </c>
      <c r="B919" s="54">
        <f>LOOKUP(A919,Seznamy!$A$3:$A$38,Seznamy!$B$3:$B$38)</f>
        <v>199114</v>
      </c>
      <c r="C919" s="55" t="str">
        <f>LOOKUP(A919,Seznamy!$A$3:$A$38,Seznamy!$C$3:$C$38)</f>
        <v>Vodňany</v>
      </c>
      <c r="D919" s="56">
        <f>LOOKUP(A919,Seznamy!$A$3:$A$38,Seznamy!$F$3:$F$38)</f>
        <v>9440</v>
      </c>
      <c r="E919" s="56">
        <f>LOOKUP(A919,Seznamy!$A$3:$A$38,Seznamy!$G$3:$G$38)</f>
        <v>200000</v>
      </c>
      <c r="F919" s="57">
        <f>LOOKUP(A919,Seznamy!$A$3:$A$38,Seznamy!$J$3:$J$38)</f>
        <v>60</v>
      </c>
      <c r="G919" s="57">
        <v>16</v>
      </c>
      <c r="H919" s="55" t="str">
        <f>LOOKUP(G919,Komplexní!$A$40:$A$82,Komplexní!$B$40:$B$82)</f>
        <v>Lesostavby Frýdek-Místek a.s.</v>
      </c>
      <c r="I919" s="58">
        <f t="array" ref="I919">SUM(IF((Komplexní!$A$3:$A$38=A919)*(Komplexní!$D$1:$AJ$1=G919),Komplexní!$D$3:$AJ$38))</f>
        <v>0</v>
      </c>
      <c r="J919" s="115" t="str">
        <f>IF(I919=0,"",I919)</f>
        <v/>
      </c>
      <c r="K919" s="59" t="str">
        <f>IF(I919=MIN($J$903:$J$952),1,"")</f>
        <v/>
      </c>
    </row>
    <row r="920" spans="1:11" hidden="1">
      <c r="A920" s="53">
        <v>19</v>
      </c>
      <c r="B920" s="54">
        <f>LOOKUP(A920,Seznamy!$A$3:$A$38,Seznamy!$B$3:$B$38)</f>
        <v>199114</v>
      </c>
      <c r="C920" s="55" t="str">
        <f>LOOKUP(A920,Seznamy!$A$3:$A$38,Seznamy!$C$3:$C$38)</f>
        <v>Vodňany</v>
      </c>
      <c r="D920" s="56">
        <f>LOOKUP(A920,Seznamy!$A$3:$A$38,Seznamy!$F$3:$F$38)</f>
        <v>9440</v>
      </c>
      <c r="E920" s="56">
        <f>LOOKUP(A920,Seznamy!$A$3:$A$38,Seznamy!$G$3:$G$38)</f>
        <v>200000</v>
      </c>
      <c r="F920" s="57">
        <f>LOOKUP(A920,Seznamy!$A$3:$A$38,Seznamy!$J$3:$J$38)</f>
        <v>60</v>
      </c>
      <c r="G920" s="57">
        <v>17</v>
      </c>
      <c r="H920" s="55" t="str">
        <f>LOOKUP(G920,Komplexní!$A$40:$A$82,Komplexní!$B$40:$B$82)</f>
        <v>Drevo-Málek s.r.o.</v>
      </c>
      <c r="I920" s="58">
        <f t="array" ref="I920">SUM(IF((Komplexní!$A$3:$A$38=A920)*(Komplexní!$D$1:$AJ$1=G920),Komplexní!$D$3:$AJ$38))</f>
        <v>0</v>
      </c>
      <c r="J920" s="115" t="str">
        <f>IF(I920=0,"",I920)</f>
        <v/>
      </c>
      <c r="K920" s="59" t="str">
        <f>IF(I920=MIN($J$903:$J$952),1,"")</f>
        <v/>
      </c>
    </row>
    <row r="921" spans="1:11" hidden="1">
      <c r="A921" s="53">
        <v>19</v>
      </c>
      <c r="B921" s="54">
        <f>LOOKUP(A921,Seznamy!$A$3:$A$38,Seznamy!$B$3:$B$38)</f>
        <v>199114</v>
      </c>
      <c r="C921" s="55" t="str">
        <f>LOOKUP(A921,Seznamy!$A$3:$A$38,Seznamy!$C$3:$C$38)</f>
        <v>Vodňany</v>
      </c>
      <c r="D921" s="56">
        <f>LOOKUP(A921,Seznamy!$A$3:$A$38,Seznamy!$F$3:$F$38)</f>
        <v>9440</v>
      </c>
      <c r="E921" s="56">
        <f>LOOKUP(A921,Seznamy!$A$3:$A$38,Seznamy!$G$3:$G$38)</f>
        <v>200000</v>
      </c>
      <c r="F921" s="57">
        <f>LOOKUP(A921,Seznamy!$A$3:$A$38,Seznamy!$J$3:$J$38)</f>
        <v>60</v>
      </c>
      <c r="G921" s="57">
        <v>18</v>
      </c>
      <c r="H921" s="55" t="str">
        <f>LOOKUP(G921,Komplexní!$A$40:$A$82,Komplexní!$B$40:$B$82)</f>
        <v>Lesní společnost Bečov, s.r.o.</v>
      </c>
      <c r="I921" s="58">
        <f t="array" ref="I921">SUM(IF((Komplexní!$A$3:$A$38=A921)*(Komplexní!$D$1:$AJ$1=G921),Komplexní!$D$3:$AJ$38))</f>
        <v>0</v>
      </c>
      <c r="J921" s="115" t="str">
        <f>IF(I921=0,"",I921)</f>
        <v/>
      </c>
      <c r="K921" s="59" t="str">
        <f>IF(I921=MIN($J$903:$J$952),1,"")</f>
        <v/>
      </c>
    </row>
    <row r="922" spans="1:11" hidden="1">
      <c r="A922" s="53">
        <v>19</v>
      </c>
      <c r="B922" s="54">
        <f>LOOKUP(A922,Seznamy!$A$3:$A$38,Seznamy!$B$3:$B$38)</f>
        <v>199114</v>
      </c>
      <c r="C922" s="55" t="str">
        <f>LOOKUP(A922,Seznamy!$A$3:$A$38,Seznamy!$C$3:$C$38)</f>
        <v>Vodňany</v>
      </c>
      <c r="D922" s="56">
        <f>LOOKUP(A922,Seznamy!$A$3:$A$38,Seznamy!$F$3:$F$38)</f>
        <v>9440</v>
      </c>
      <c r="E922" s="56">
        <f>LOOKUP(A922,Seznamy!$A$3:$A$38,Seznamy!$G$3:$G$38)</f>
        <v>200000</v>
      </c>
      <c r="F922" s="57">
        <f>LOOKUP(A922,Seznamy!$A$3:$A$38,Seznamy!$J$3:$J$38)</f>
        <v>60</v>
      </c>
      <c r="G922" s="57">
        <v>19</v>
      </c>
      <c r="H922" s="55" t="str">
        <f>LOOKUP(G922,Komplexní!$A$40:$A$82,Komplexní!$B$40:$B$82)</f>
        <v>SOLITERA spol. s r.o.</v>
      </c>
      <c r="I922" s="58">
        <f t="array" ref="I922">SUM(IF((Komplexní!$A$3:$A$38=A922)*(Komplexní!$D$1:$AJ$1=G922),Komplexní!$D$3:$AJ$38))</f>
        <v>0</v>
      </c>
      <c r="J922" s="115" t="str">
        <f>IF(I922=0,"",I922)</f>
        <v/>
      </c>
      <c r="K922" s="59" t="str">
        <f>IF(I922=MIN($J$903:$J$952),1,"")</f>
        <v/>
      </c>
    </row>
    <row r="923" spans="1:11" hidden="1">
      <c r="A923" s="53">
        <v>19</v>
      </c>
      <c r="B923" s="54">
        <f>LOOKUP(A923,Seznamy!$A$3:$A$38,Seznamy!$B$3:$B$38)</f>
        <v>199114</v>
      </c>
      <c r="C923" s="55" t="str">
        <f>LOOKUP(A923,Seznamy!$A$3:$A$38,Seznamy!$C$3:$C$38)</f>
        <v>Vodňany</v>
      </c>
      <c r="D923" s="56">
        <f>LOOKUP(A923,Seznamy!$A$3:$A$38,Seznamy!$F$3:$F$38)</f>
        <v>9440</v>
      </c>
      <c r="E923" s="56">
        <f>LOOKUP(A923,Seznamy!$A$3:$A$38,Seznamy!$G$3:$G$38)</f>
        <v>200000</v>
      </c>
      <c r="F923" s="57">
        <f>LOOKUP(A923,Seznamy!$A$3:$A$38,Seznamy!$J$3:$J$38)</f>
        <v>60</v>
      </c>
      <c r="G923" s="57">
        <v>20</v>
      </c>
      <c r="H923" s="55" t="str">
        <f>LOOKUP(G923,Komplexní!$A$40:$A$82,Komplexní!$B$40:$B$82)</f>
        <v>Lesy Beskydy, a.s.</v>
      </c>
      <c r="I923" s="58">
        <f t="array" ref="I923">SUM(IF((Komplexní!$A$3:$A$38=A923)*(Komplexní!$D$1:$AJ$1=G923),Komplexní!$D$3:$AJ$38))</f>
        <v>0</v>
      </c>
      <c r="J923" s="115" t="str">
        <f>IF(I923=0,"",I923)</f>
        <v/>
      </c>
      <c r="K923" s="59" t="str">
        <f>IF(I923=MIN($J$903:$J$952),1,"")</f>
        <v/>
      </c>
    </row>
    <row r="924" spans="1:11" hidden="1">
      <c r="A924" s="53">
        <v>19</v>
      </c>
      <c r="B924" s="54">
        <f>LOOKUP(A924,Seznamy!$A$3:$A$38,Seznamy!$B$3:$B$38)</f>
        <v>199114</v>
      </c>
      <c r="C924" s="55" t="str">
        <f>LOOKUP(A924,Seznamy!$A$3:$A$38,Seznamy!$C$3:$C$38)</f>
        <v>Vodňany</v>
      </c>
      <c r="D924" s="56">
        <f>LOOKUP(A924,Seznamy!$A$3:$A$38,Seznamy!$F$3:$F$38)</f>
        <v>9440</v>
      </c>
      <c r="E924" s="56">
        <f>LOOKUP(A924,Seznamy!$A$3:$A$38,Seznamy!$G$3:$G$38)</f>
        <v>200000</v>
      </c>
      <c r="F924" s="57">
        <f>LOOKUP(A924,Seznamy!$A$3:$A$38,Seznamy!$J$3:$J$38)</f>
        <v>60</v>
      </c>
      <c r="G924" s="57">
        <v>21</v>
      </c>
      <c r="H924" s="55" t="str">
        <f>LOOKUP(G924,Komplexní!$A$40:$A$82,Komplexní!$B$40:$B$82)</f>
        <v>Triumfa Energo s.r.o.</v>
      </c>
      <c r="I924" s="58">
        <f t="array" ref="I924">SUM(IF((Komplexní!$A$3:$A$38=A924)*(Komplexní!$D$1:$AJ$1=G924),Komplexní!$D$3:$AJ$38))</f>
        <v>0</v>
      </c>
      <c r="J924" s="115" t="str">
        <f>IF(I924=0,"",I924)</f>
        <v/>
      </c>
      <c r="K924" s="59" t="str">
        <f>IF(I924=MIN($J$903:$J$952),1,"")</f>
        <v/>
      </c>
    </row>
    <row r="925" spans="1:11">
      <c r="A925" s="53">
        <v>19</v>
      </c>
      <c r="B925" s="54">
        <f>LOOKUP(A925,Seznamy!$A$3:$A$38,Seznamy!$B$3:$B$38)</f>
        <v>199114</v>
      </c>
      <c r="C925" s="55" t="str">
        <f>LOOKUP(A925,Seznamy!$A$3:$A$38,Seznamy!$C$3:$C$38)</f>
        <v>Vodňany</v>
      </c>
      <c r="D925" s="56">
        <f>LOOKUP(A925,Seznamy!$A$3:$A$38,Seznamy!$F$3:$F$38)</f>
        <v>9440</v>
      </c>
      <c r="E925" s="56">
        <f>LOOKUP(A925,Seznamy!$A$3:$A$38,Seznamy!$G$3:$G$38)</f>
        <v>200000</v>
      </c>
      <c r="F925" s="57">
        <f>LOOKUP(A925,Seznamy!$A$3:$A$38,Seznamy!$J$3:$J$38)</f>
        <v>60</v>
      </c>
      <c r="G925" s="57">
        <v>3</v>
      </c>
      <c r="H925" s="55" t="str">
        <f>LOOKUP(G925,Komplexní!$A$40:$A$82,Komplexní!$B$40:$B$82)</f>
        <v>ACLESIA, spol. s r.o.</v>
      </c>
      <c r="I925" s="58">
        <f t="array" ref="I925">SUM(IF((Komplexní!$A$3:$A$38=A925)*(Komplexní!$D$1:$AJ$1=G925),Komplexní!$D$3:$AJ$38))</f>
        <v>-35093623</v>
      </c>
      <c r="J925" s="115">
        <f>IF(I925=0,"",I925)</f>
        <v>-35093623</v>
      </c>
      <c r="K925" s="59" t="str">
        <f>IF(I925=MIN($J$903:$J$952),1,"")</f>
        <v/>
      </c>
    </row>
    <row r="926" spans="1:11" hidden="1">
      <c r="A926" s="53">
        <v>19</v>
      </c>
      <c r="B926" s="54">
        <f>LOOKUP(A926,Seznamy!$A$3:$A$38,Seznamy!$B$3:$B$38)</f>
        <v>199114</v>
      </c>
      <c r="C926" s="55" t="str">
        <f>LOOKUP(A926,Seznamy!$A$3:$A$38,Seznamy!$C$3:$C$38)</f>
        <v>Vodňany</v>
      </c>
      <c r="D926" s="56">
        <f>LOOKUP(A926,Seznamy!$A$3:$A$38,Seznamy!$F$3:$F$38)</f>
        <v>9440</v>
      </c>
      <c r="E926" s="56">
        <f>LOOKUP(A926,Seznamy!$A$3:$A$38,Seznamy!$G$3:$G$38)</f>
        <v>200000</v>
      </c>
      <c r="F926" s="57">
        <f>LOOKUP(A926,Seznamy!$A$3:$A$38,Seznamy!$J$3:$J$38)</f>
        <v>60</v>
      </c>
      <c r="G926" s="57">
        <v>23</v>
      </c>
      <c r="H926" s="55" t="str">
        <f>LOOKUP(G926,Komplexní!$A$40:$A$82,Komplexní!$B$40:$B$82)</f>
        <v>Pradědský lesní závod, a.s.</v>
      </c>
      <c r="I926" s="58">
        <f t="array" ref="I926">SUM(IF((Komplexní!$A$3:$A$38=A926)*(Komplexní!$D$1:$AJ$1=G926),Komplexní!$D$3:$AJ$38))</f>
        <v>0</v>
      </c>
      <c r="J926" s="115" t="str">
        <f>IF(I926=0,"",I926)</f>
        <v/>
      </c>
      <c r="K926" s="59" t="str">
        <f>IF(I926=MIN($J$903:$J$952),1,"")</f>
        <v/>
      </c>
    </row>
    <row r="927" spans="1:11" hidden="1">
      <c r="A927" s="53">
        <v>19</v>
      </c>
      <c r="B927" s="54">
        <f>LOOKUP(A927,Seznamy!$A$3:$A$38,Seznamy!$B$3:$B$38)</f>
        <v>199114</v>
      </c>
      <c r="C927" s="55" t="str">
        <f>LOOKUP(A927,Seznamy!$A$3:$A$38,Seznamy!$C$3:$C$38)</f>
        <v>Vodňany</v>
      </c>
      <c r="D927" s="56">
        <f>LOOKUP(A927,Seznamy!$A$3:$A$38,Seznamy!$F$3:$F$38)</f>
        <v>9440</v>
      </c>
      <c r="E927" s="56">
        <f>LOOKUP(A927,Seznamy!$A$3:$A$38,Seznamy!$G$3:$G$38)</f>
        <v>200000</v>
      </c>
      <c r="F927" s="57">
        <f>LOOKUP(A927,Seznamy!$A$3:$A$38,Seznamy!$J$3:$J$38)</f>
        <v>60</v>
      </c>
      <c r="G927" s="57">
        <v>24</v>
      </c>
      <c r="H927" s="55" t="str">
        <f>LOOKUP(G927,Komplexní!$A$40:$A$82,Komplexní!$B$40:$B$82)</f>
        <v>JACER - CZ a.s.</v>
      </c>
      <c r="I927" s="58">
        <f t="array" ref="I927">SUM(IF((Komplexní!$A$3:$A$38=A927)*(Komplexní!$D$1:$AJ$1=G927),Komplexní!$D$3:$AJ$38))</f>
        <v>0</v>
      </c>
      <c r="J927" s="115" t="str">
        <f>IF(I927=0,"",I927)</f>
        <v/>
      </c>
      <c r="K927" s="59" t="str">
        <f>IF(I927=MIN($J$903:$J$952),1,"")</f>
        <v/>
      </c>
    </row>
    <row r="928" spans="1:11" hidden="1">
      <c r="A928" s="53">
        <v>19</v>
      </c>
      <c r="B928" s="54">
        <f>LOOKUP(A928,Seznamy!$A$3:$A$38,Seznamy!$B$3:$B$38)</f>
        <v>199114</v>
      </c>
      <c r="C928" s="55" t="str">
        <f>LOOKUP(A928,Seznamy!$A$3:$A$38,Seznamy!$C$3:$C$38)</f>
        <v>Vodňany</v>
      </c>
      <c r="D928" s="56">
        <f>LOOKUP(A928,Seznamy!$A$3:$A$38,Seznamy!$F$3:$F$38)</f>
        <v>9440</v>
      </c>
      <c r="E928" s="56">
        <f>LOOKUP(A928,Seznamy!$A$3:$A$38,Seznamy!$G$3:$G$38)</f>
        <v>200000</v>
      </c>
      <c r="F928" s="57">
        <f>LOOKUP(A928,Seznamy!$A$3:$A$38,Seznamy!$J$3:$J$38)</f>
        <v>60</v>
      </c>
      <c r="G928" s="57">
        <v>25</v>
      </c>
      <c r="H928" s="55" t="str">
        <f>LOOKUP(G928,Komplexní!$A$40:$A$82,Komplexní!$B$40:$B$82)</f>
        <v>KATR a.s.</v>
      </c>
      <c r="I928" s="58">
        <f t="array" ref="I928">SUM(IF((Komplexní!$A$3:$A$38=A928)*(Komplexní!$D$1:$AJ$1=G928),Komplexní!$D$3:$AJ$38))</f>
        <v>0</v>
      </c>
      <c r="J928" s="115" t="str">
        <f>IF(I928=0,"",I928)</f>
        <v/>
      </c>
      <c r="K928" s="59" t="str">
        <f>IF(I928=MIN($J$903:$J$952),1,"")</f>
        <v/>
      </c>
    </row>
    <row r="929" spans="1:11" hidden="1">
      <c r="A929" s="53">
        <v>19</v>
      </c>
      <c r="B929" s="54">
        <f>LOOKUP(A929,Seznamy!$A$3:$A$38,Seznamy!$B$3:$B$38)</f>
        <v>199114</v>
      </c>
      <c r="C929" s="55" t="str">
        <f>LOOKUP(A929,Seznamy!$A$3:$A$38,Seznamy!$C$3:$C$38)</f>
        <v>Vodňany</v>
      </c>
      <c r="D929" s="56">
        <f>LOOKUP(A929,Seznamy!$A$3:$A$38,Seznamy!$F$3:$F$38)</f>
        <v>9440</v>
      </c>
      <c r="E929" s="56">
        <f>LOOKUP(A929,Seznamy!$A$3:$A$38,Seznamy!$G$3:$G$38)</f>
        <v>200000</v>
      </c>
      <c r="F929" s="57">
        <f>LOOKUP(A929,Seznamy!$A$3:$A$38,Seznamy!$J$3:$J$38)</f>
        <v>60</v>
      </c>
      <c r="G929" s="57">
        <v>26</v>
      </c>
      <c r="H929" s="55" t="str">
        <f>LOOKUP(G929,Komplexní!$A$40:$A$82,Komplexní!$B$40:$B$82)</f>
        <v>DEBLICE - lesy s.r.o.</v>
      </c>
      <c r="I929" s="58">
        <f t="array" ref="I929">SUM(IF((Komplexní!$A$3:$A$38=A929)*(Komplexní!$D$1:$AJ$1=G929),Komplexní!$D$3:$AJ$38))</f>
        <v>0</v>
      </c>
      <c r="J929" s="115" t="str">
        <f>IF(I929=0,"",I929)</f>
        <v/>
      </c>
      <c r="K929" s="59" t="str">
        <f>IF(I929=MIN($J$903:$J$952),1,"")</f>
        <v/>
      </c>
    </row>
    <row r="930" spans="1:11" hidden="1">
      <c r="A930" s="53">
        <v>19</v>
      </c>
      <c r="B930" s="54">
        <f>LOOKUP(A930,Seznamy!$A$3:$A$38,Seznamy!$B$3:$B$38)</f>
        <v>199114</v>
      </c>
      <c r="C930" s="55" t="str">
        <f>LOOKUP(A930,Seznamy!$A$3:$A$38,Seznamy!$C$3:$C$38)</f>
        <v>Vodňany</v>
      </c>
      <c r="D930" s="56">
        <f>LOOKUP(A930,Seznamy!$A$3:$A$38,Seznamy!$F$3:$F$38)</f>
        <v>9440</v>
      </c>
      <c r="E930" s="56">
        <f>LOOKUP(A930,Seznamy!$A$3:$A$38,Seznamy!$G$3:$G$38)</f>
        <v>200000</v>
      </c>
      <c r="F930" s="57">
        <f>LOOKUP(A930,Seznamy!$A$3:$A$38,Seznamy!$J$3:$J$38)</f>
        <v>60</v>
      </c>
      <c r="G930" s="57">
        <v>28</v>
      </c>
      <c r="H930" s="55">
        <f>LOOKUP(G930,Komplexní!$A$40:$A$82,Komplexní!$B$40:$B$82)</f>
        <v>0</v>
      </c>
      <c r="I930" s="58">
        <f t="array" ref="I930">SUM(IF((Komplexní!$A$3:$A$38=A930)*(Komplexní!$D$1:$AJ$1=G930),Komplexní!$D$3:$AJ$38))</f>
        <v>0</v>
      </c>
      <c r="J930" s="115" t="str">
        <f>IF(I930=0,"",I930)</f>
        <v/>
      </c>
      <c r="K930" s="59" t="str">
        <f>IF(I930=MIN($J$903:$J$952),1,"")</f>
        <v/>
      </c>
    </row>
    <row r="931" spans="1:11" hidden="1">
      <c r="A931" s="53">
        <v>19</v>
      </c>
      <c r="B931" s="54">
        <f>LOOKUP(A931,Seznamy!$A$3:$A$38,Seznamy!$B$3:$B$38)</f>
        <v>199114</v>
      </c>
      <c r="C931" s="55" t="str">
        <f>LOOKUP(A931,Seznamy!$A$3:$A$38,Seznamy!$C$3:$C$38)</f>
        <v>Vodňany</v>
      </c>
      <c r="D931" s="56">
        <f>LOOKUP(A931,Seznamy!$A$3:$A$38,Seznamy!$F$3:$F$38)</f>
        <v>9440</v>
      </c>
      <c r="E931" s="56">
        <f>LOOKUP(A931,Seznamy!$A$3:$A$38,Seznamy!$G$3:$G$38)</f>
        <v>200000</v>
      </c>
      <c r="F931" s="57">
        <f>LOOKUP(A931,Seznamy!$A$3:$A$38,Seznamy!$J$3:$J$38)</f>
        <v>60</v>
      </c>
      <c r="G931" s="57">
        <v>29</v>
      </c>
      <c r="H931" s="55">
        <f>LOOKUP(G931,Komplexní!$A$40:$A$82,Komplexní!$B$40:$B$82)</f>
        <v>0</v>
      </c>
      <c r="I931" s="58">
        <f t="array" ref="I931">SUM(IF((Komplexní!$A$3:$A$38=A931)*(Komplexní!$D$1:$AJ$1=G931),Komplexní!$D$3:$AJ$38))</f>
        <v>0</v>
      </c>
      <c r="J931" s="115" t="str">
        <f>IF(I931=0,"",I931)</f>
        <v/>
      </c>
      <c r="K931" s="59" t="str">
        <f>IF(I931=MIN($J$903:$J$952),1,"")</f>
        <v/>
      </c>
    </row>
    <row r="932" spans="1:11" hidden="1">
      <c r="A932" s="53">
        <v>19</v>
      </c>
      <c r="B932" s="54">
        <f>LOOKUP(A932,Seznamy!$A$3:$A$38,Seznamy!$B$3:$B$38)</f>
        <v>199114</v>
      </c>
      <c r="C932" s="55" t="str">
        <f>LOOKUP(A932,Seznamy!$A$3:$A$38,Seznamy!$C$3:$C$38)</f>
        <v>Vodňany</v>
      </c>
      <c r="D932" s="56">
        <f>LOOKUP(A932,Seznamy!$A$3:$A$38,Seznamy!$F$3:$F$38)</f>
        <v>9440</v>
      </c>
      <c r="E932" s="56">
        <f>LOOKUP(A932,Seznamy!$A$3:$A$38,Seznamy!$G$3:$G$38)</f>
        <v>200000</v>
      </c>
      <c r="F932" s="57">
        <f>LOOKUP(A932,Seznamy!$A$3:$A$38,Seznamy!$J$3:$J$38)</f>
        <v>60</v>
      </c>
      <c r="G932" s="57">
        <v>30</v>
      </c>
      <c r="H932" s="55">
        <f>LOOKUP(G932,Komplexní!$A$40:$A$82,Komplexní!$B$40:$B$82)</f>
        <v>0</v>
      </c>
      <c r="I932" s="58">
        <f t="array" ref="I932">SUM(IF((Komplexní!$A$3:$A$38=A932)*(Komplexní!$D$1:$AJ$1=G932),Komplexní!$D$3:$AJ$38))</f>
        <v>0</v>
      </c>
      <c r="J932" s="115" t="str">
        <f>IF(I932=0,"",I932)</f>
        <v/>
      </c>
      <c r="K932" s="59" t="str">
        <f>IF(I932=MIN($J$903:$J$952),1,"")</f>
        <v/>
      </c>
    </row>
    <row r="933" spans="1:11" hidden="1">
      <c r="A933" s="53">
        <v>19</v>
      </c>
      <c r="B933" s="54">
        <f>LOOKUP(A933,Seznamy!$A$3:$A$38,Seznamy!$B$3:$B$38)</f>
        <v>199114</v>
      </c>
      <c r="C933" s="55" t="str">
        <f>LOOKUP(A933,Seznamy!$A$3:$A$38,Seznamy!$C$3:$C$38)</f>
        <v>Vodňany</v>
      </c>
      <c r="D933" s="56">
        <f>LOOKUP(A933,Seznamy!$A$3:$A$38,Seznamy!$F$3:$F$38)</f>
        <v>9440</v>
      </c>
      <c r="E933" s="56">
        <f>LOOKUP(A933,Seznamy!$A$3:$A$38,Seznamy!$G$3:$G$38)</f>
        <v>200000</v>
      </c>
      <c r="F933" s="57">
        <f>LOOKUP(A933,Seznamy!$A$3:$A$38,Seznamy!$J$3:$J$38)</f>
        <v>60</v>
      </c>
      <c r="G933" s="57">
        <v>31</v>
      </c>
      <c r="H933" s="55">
        <f>LOOKUP(G933,Komplexní!$A$40:$A$82,Komplexní!$B$40:$B$82)</f>
        <v>0</v>
      </c>
      <c r="I933" s="58">
        <f t="array" ref="I933">SUM(IF((Komplexní!$A$3:$A$38=A933)*(Komplexní!$D$1:$AJ$1=G933),Komplexní!$D$3:$AJ$38))</f>
        <v>0</v>
      </c>
      <c r="J933" s="115" t="str">
        <f>IF(I933=0,"",I933)</f>
        <v/>
      </c>
      <c r="K933" s="59" t="str">
        <f>IF(I933=MIN($J$903:$J$952),1,"")</f>
        <v/>
      </c>
    </row>
    <row r="934" spans="1:11" hidden="1">
      <c r="A934" s="53">
        <v>19</v>
      </c>
      <c r="B934" s="54">
        <f>LOOKUP(A934,Seznamy!$A$3:$A$38,Seznamy!$B$3:$B$38)</f>
        <v>199114</v>
      </c>
      <c r="C934" s="55" t="str">
        <f>LOOKUP(A934,Seznamy!$A$3:$A$38,Seznamy!$C$3:$C$38)</f>
        <v>Vodňany</v>
      </c>
      <c r="D934" s="56">
        <f>LOOKUP(A934,Seznamy!$A$3:$A$38,Seznamy!$F$3:$F$38)</f>
        <v>9440</v>
      </c>
      <c r="E934" s="56">
        <f>LOOKUP(A934,Seznamy!$A$3:$A$38,Seznamy!$G$3:$G$38)</f>
        <v>200000</v>
      </c>
      <c r="F934" s="57">
        <f>LOOKUP(A934,Seznamy!$A$3:$A$38,Seznamy!$J$3:$J$38)</f>
        <v>60</v>
      </c>
      <c r="G934" s="57">
        <v>32</v>
      </c>
      <c r="H934" s="55">
        <f>LOOKUP(G934,Komplexní!$A$40:$A$82,Komplexní!$B$40:$B$82)</f>
        <v>0</v>
      </c>
      <c r="I934" s="58">
        <f t="array" ref="I934">SUM(IF((Komplexní!$A$3:$A$38=A934)*(Komplexní!$D$1:$AJ$1=G934),Komplexní!$D$3:$AJ$38))</f>
        <v>0</v>
      </c>
      <c r="J934" s="115" t="str">
        <f>IF(I934=0,"",I934)</f>
        <v/>
      </c>
      <c r="K934" s="59" t="str">
        <f>IF(I934=MIN($J$903:$J$952),1,"")</f>
        <v/>
      </c>
    </row>
    <row r="935" spans="1:11" hidden="1">
      <c r="A935" s="53">
        <v>19</v>
      </c>
      <c r="B935" s="54">
        <f>LOOKUP(A935,Seznamy!$A$3:$A$38,Seznamy!$B$3:$B$38)</f>
        <v>199114</v>
      </c>
      <c r="C935" s="55" t="str">
        <f>LOOKUP(A935,Seznamy!$A$3:$A$38,Seznamy!$C$3:$C$38)</f>
        <v>Vodňany</v>
      </c>
      <c r="D935" s="56">
        <f>LOOKUP(A935,Seznamy!$A$3:$A$38,Seznamy!$F$3:$F$38)</f>
        <v>9440</v>
      </c>
      <c r="E935" s="56">
        <f>LOOKUP(A935,Seznamy!$A$3:$A$38,Seznamy!$G$3:$G$38)</f>
        <v>200000</v>
      </c>
      <c r="F935" s="57">
        <f>LOOKUP(A935,Seznamy!$A$3:$A$38,Seznamy!$J$3:$J$38)</f>
        <v>60</v>
      </c>
      <c r="G935" s="57">
        <v>33</v>
      </c>
      <c r="H935" s="55">
        <f>LOOKUP(G935,Komplexní!$A$40:$A$82,Komplexní!$B$40:$B$82)</f>
        <v>0</v>
      </c>
      <c r="I935" s="58">
        <f t="array" ref="I935">SUM(IF((Komplexní!$A$3:$A$38=A935)*(Komplexní!$D$1:$AJ$1=G935),Komplexní!$D$3:$AJ$38))</f>
        <v>0</v>
      </c>
      <c r="J935" s="115" t="str">
        <f>IF(I935=0,"",I935)</f>
        <v/>
      </c>
      <c r="K935" s="59" t="str">
        <f>IF(I935=MIN($J$903:$J$952),1,"")</f>
        <v/>
      </c>
    </row>
    <row r="936" spans="1:11" hidden="1">
      <c r="A936" s="53">
        <v>19</v>
      </c>
      <c r="B936" s="54">
        <f>LOOKUP(A936,Seznamy!$A$3:$A$38,Seznamy!$B$3:$B$38)</f>
        <v>199114</v>
      </c>
      <c r="C936" s="55" t="str">
        <f>LOOKUP(A936,Seznamy!$A$3:$A$38,Seznamy!$C$3:$C$38)</f>
        <v>Vodňany</v>
      </c>
      <c r="D936" s="56">
        <f>LOOKUP(A936,Seznamy!$A$3:$A$38,Seznamy!$F$3:$F$38)</f>
        <v>9440</v>
      </c>
      <c r="E936" s="56">
        <f>LOOKUP(A936,Seznamy!$A$3:$A$38,Seznamy!$G$3:$G$38)</f>
        <v>200000</v>
      </c>
      <c r="F936" s="57">
        <f>LOOKUP(A936,Seznamy!$A$3:$A$38,Seznamy!$J$3:$J$38)</f>
        <v>60</v>
      </c>
      <c r="G936" s="57">
        <v>34</v>
      </c>
      <c r="H936" s="55">
        <f>LOOKUP(G936,Komplexní!$A$40:$A$82,Komplexní!$B$40:$B$82)</f>
        <v>0</v>
      </c>
      <c r="I936" s="58">
        <f t="array" ref="I936">SUM(IF((Komplexní!$A$3:$A$38=A936)*(Komplexní!$D$1:$AJ$1=G936),Komplexní!$D$3:$AJ$38))</f>
        <v>0</v>
      </c>
      <c r="J936" s="115" t="str">
        <f>IF(I936=0,"",I936)</f>
        <v/>
      </c>
      <c r="K936" s="59" t="str">
        <f>IF(I936=MIN($J$903:$J$952),1,"")</f>
        <v/>
      </c>
    </row>
    <row r="937" spans="1:11" hidden="1">
      <c r="A937" s="53">
        <v>19</v>
      </c>
      <c r="B937" s="54">
        <f>LOOKUP(A937,Seznamy!$A$3:$A$38,Seznamy!$B$3:$B$38)</f>
        <v>199114</v>
      </c>
      <c r="C937" s="55" t="str">
        <f>LOOKUP(A937,Seznamy!$A$3:$A$38,Seznamy!$C$3:$C$38)</f>
        <v>Vodňany</v>
      </c>
      <c r="D937" s="56">
        <f>LOOKUP(A937,Seznamy!$A$3:$A$38,Seznamy!$F$3:$F$38)</f>
        <v>9440</v>
      </c>
      <c r="E937" s="56">
        <f>LOOKUP(A937,Seznamy!$A$3:$A$38,Seznamy!$G$3:$G$38)</f>
        <v>200000</v>
      </c>
      <c r="F937" s="57">
        <f>LOOKUP(A937,Seznamy!$A$3:$A$38,Seznamy!$J$3:$J$38)</f>
        <v>60</v>
      </c>
      <c r="G937" s="57">
        <v>35</v>
      </c>
      <c r="H937" s="55">
        <f>LOOKUP(G937,Komplexní!$A$40:$A$82,Komplexní!$B$40:$B$82)</f>
        <v>0</v>
      </c>
      <c r="I937" s="58">
        <f t="array" ref="I937">SUM(IF((Komplexní!$A$3:$A$38=A937)*(Komplexní!$D$1:$AJ$1=G937),Komplexní!$D$3:$AJ$38))</f>
        <v>0</v>
      </c>
      <c r="J937" s="115" t="str">
        <f>IF(I937=0,"",I937)</f>
        <v/>
      </c>
      <c r="K937" s="59" t="str">
        <f>IF(I937=MIN($J$903:$J$952),1,"")</f>
        <v/>
      </c>
    </row>
    <row r="938" spans="1:11" hidden="1">
      <c r="A938" s="53">
        <v>19</v>
      </c>
      <c r="B938" s="54">
        <f>LOOKUP(A938,Seznamy!$A$3:$A$38,Seznamy!$B$3:$B$38)</f>
        <v>199114</v>
      </c>
      <c r="C938" s="55" t="str">
        <f>LOOKUP(A938,Seznamy!$A$3:$A$38,Seznamy!$C$3:$C$38)</f>
        <v>Vodňany</v>
      </c>
      <c r="D938" s="56">
        <f>LOOKUP(A938,Seznamy!$A$3:$A$38,Seznamy!$F$3:$F$38)</f>
        <v>9440</v>
      </c>
      <c r="E938" s="56">
        <f>LOOKUP(A938,Seznamy!$A$3:$A$38,Seznamy!$G$3:$G$38)</f>
        <v>200000</v>
      </c>
      <c r="F938" s="57">
        <f>LOOKUP(A938,Seznamy!$A$3:$A$38,Seznamy!$J$3:$J$38)</f>
        <v>60</v>
      </c>
      <c r="G938" s="57">
        <v>36</v>
      </c>
      <c r="H938" s="55">
        <f>LOOKUP(G938,Komplexní!$A$40:$A$82,Komplexní!$B$40:$B$82)</f>
        <v>0</v>
      </c>
      <c r="I938" s="58">
        <f t="array" ref="I938">SUM(IF((Komplexní!$A$3:$A$38=A938)*(Komplexní!$D$1:$AJ$1=G938),Komplexní!$D$3:$AJ$38))</f>
        <v>0</v>
      </c>
      <c r="J938" s="115" t="str">
        <f>IF(I938=0,"",I938)</f>
        <v/>
      </c>
      <c r="K938" s="59" t="str">
        <f>IF(I938=MIN($J$903:$J$952),1,"")</f>
        <v/>
      </c>
    </row>
    <row r="939" spans="1:11" hidden="1">
      <c r="A939" s="53">
        <v>19</v>
      </c>
      <c r="B939" s="54">
        <f>LOOKUP(A939,Seznamy!$A$3:$A$38,Seznamy!$B$3:$B$38)</f>
        <v>199114</v>
      </c>
      <c r="C939" s="55" t="str">
        <f>LOOKUP(A939,Seznamy!$A$3:$A$38,Seznamy!$C$3:$C$38)</f>
        <v>Vodňany</v>
      </c>
      <c r="D939" s="56">
        <f>LOOKUP(A939,Seznamy!$A$3:$A$38,Seznamy!$F$3:$F$38)</f>
        <v>9440</v>
      </c>
      <c r="E939" s="56">
        <f>LOOKUP(A939,Seznamy!$A$3:$A$38,Seznamy!$G$3:$G$38)</f>
        <v>200000</v>
      </c>
      <c r="F939" s="57">
        <f>LOOKUP(A939,Seznamy!$A$3:$A$38,Seznamy!$J$3:$J$38)</f>
        <v>60</v>
      </c>
      <c r="G939" s="57">
        <v>37</v>
      </c>
      <c r="H939" s="55">
        <f>LOOKUP(G939,Komplexní!$A$40:$A$82,Komplexní!$B$40:$B$82)</f>
        <v>0</v>
      </c>
      <c r="I939" s="58">
        <f t="array" ref="I939">SUM(IF((Komplexní!$A$3:$A$38=A939)*(Komplexní!$D$1:$AJ$1=G939),Komplexní!$D$3:$AJ$38))</f>
        <v>0</v>
      </c>
      <c r="J939" s="115" t="str">
        <f>IF(I939=0,"",I939)</f>
        <v/>
      </c>
      <c r="K939" s="59" t="str">
        <f>IF(I939=MIN($J$903:$J$952),1,"")</f>
        <v/>
      </c>
    </row>
    <row r="940" spans="1:11" hidden="1">
      <c r="A940" s="53">
        <v>19</v>
      </c>
      <c r="B940" s="54">
        <f>LOOKUP(A940,Seznamy!$A$3:$A$38,Seznamy!$B$3:$B$38)</f>
        <v>199114</v>
      </c>
      <c r="C940" s="55" t="str">
        <f>LOOKUP(A940,Seznamy!$A$3:$A$38,Seznamy!$C$3:$C$38)</f>
        <v>Vodňany</v>
      </c>
      <c r="D940" s="56">
        <f>LOOKUP(A940,Seznamy!$A$3:$A$38,Seznamy!$F$3:$F$38)</f>
        <v>9440</v>
      </c>
      <c r="E940" s="56">
        <f>LOOKUP(A940,Seznamy!$A$3:$A$38,Seznamy!$G$3:$G$38)</f>
        <v>200000</v>
      </c>
      <c r="F940" s="57">
        <f>LOOKUP(A940,Seznamy!$A$3:$A$38,Seznamy!$J$3:$J$38)</f>
        <v>60</v>
      </c>
      <c r="G940" s="57">
        <v>38</v>
      </c>
      <c r="H940" s="55">
        <f>LOOKUP(G940,Komplexní!$A$40:$A$82,Komplexní!$B$40:$B$82)</f>
        <v>0</v>
      </c>
      <c r="I940" s="58">
        <f t="array" ref="I940">SUM(IF((Komplexní!$A$3:$A$38=A940)*(Komplexní!$D$1:$AJ$1=G940),Komplexní!$D$3:$AJ$38))</f>
        <v>0</v>
      </c>
      <c r="J940" s="115" t="str">
        <f>IF(I940=0,"",I940)</f>
        <v/>
      </c>
      <c r="K940" s="59" t="str">
        <f>IF(I940=MIN($J$903:$J$952),1,"")</f>
        <v/>
      </c>
    </row>
    <row r="941" spans="1:11" hidden="1">
      <c r="A941" s="53">
        <v>19</v>
      </c>
      <c r="B941" s="54">
        <f>LOOKUP(A941,Seznamy!$A$3:$A$38,Seznamy!$B$3:$B$38)</f>
        <v>199114</v>
      </c>
      <c r="C941" s="55" t="str">
        <f>LOOKUP(A941,Seznamy!$A$3:$A$38,Seznamy!$C$3:$C$38)</f>
        <v>Vodňany</v>
      </c>
      <c r="D941" s="56">
        <f>LOOKUP(A941,Seznamy!$A$3:$A$38,Seznamy!$F$3:$F$38)</f>
        <v>9440</v>
      </c>
      <c r="E941" s="56">
        <f>LOOKUP(A941,Seznamy!$A$3:$A$38,Seznamy!$G$3:$G$38)</f>
        <v>200000</v>
      </c>
      <c r="F941" s="57">
        <f>LOOKUP(A941,Seznamy!$A$3:$A$38,Seznamy!$J$3:$J$38)</f>
        <v>60</v>
      </c>
      <c r="G941" s="57">
        <v>39</v>
      </c>
      <c r="H941" s="55">
        <f>LOOKUP(G941,Komplexní!$A$40:$A$82,Komplexní!$B$40:$B$82)</f>
        <v>0</v>
      </c>
      <c r="I941" s="58">
        <f t="array" ref="I941">SUM(IF((Komplexní!$A$3:$A$38=A941)*(Komplexní!$D$1:$AJ$1=G941),Komplexní!$D$3:$AJ$38))</f>
        <v>0</v>
      </c>
      <c r="J941" s="115" t="str">
        <f>IF(I941=0,"",I941)</f>
        <v/>
      </c>
      <c r="K941" s="59" t="str">
        <f>IF(I941=MIN($J$903:$J$952),1,"")</f>
        <v/>
      </c>
    </row>
    <row r="942" spans="1:11" hidden="1">
      <c r="A942" s="53">
        <v>19</v>
      </c>
      <c r="B942" s="54">
        <f>LOOKUP(A942,Seznamy!$A$3:$A$38,Seznamy!$B$3:$B$38)</f>
        <v>199114</v>
      </c>
      <c r="C942" s="55" t="str">
        <f>LOOKUP(A942,Seznamy!$A$3:$A$38,Seznamy!$C$3:$C$38)</f>
        <v>Vodňany</v>
      </c>
      <c r="D942" s="56">
        <f>LOOKUP(A942,Seznamy!$A$3:$A$38,Seznamy!$F$3:$F$38)</f>
        <v>9440</v>
      </c>
      <c r="E942" s="56">
        <f>LOOKUP(A942,Seznamy!$A$3:$A$38,Seznamy!$G$3:$G$38)</f>
        <v>200000</v>
      </c>
      <c r="F942" s="57">
        <f>LOOKUP(A942,Seznamy!$A$3:$A$38,Seznamy!$J$3:$J$38)</f>
        <v>60</v>
      </c>
      <c r="G942" s="57">
        <v>40</v>
      </c>
      <c r="H942" s="55">
        <f>LOOKUP(G942,Komplexní!$A$40:$A$82,Komplexní!$B$40:$B$82)</f>
        <v>0</v>
      </c>
      <c r="I942" s="58">
        <f t="array" ref="I942">SUM(IF((Komplexní!$A$3:$A$38=A942)*(Komplexní!$D$1:$AJ$1=G942),Komplexní!$D$3:$AJ$38))</f>
        <v>0</v>
      </c>
      <c r="J942" s="115" t="str">
        <f>IF(I942=0,"",I942)</f>
        <v/>
      </c>
      <c r="K942" s="59" t="str">
        <f>IF(I942=MIN($J$903:$J$952),1,"")</f>
        <v/>
      </c>
    </row>
    <row r="943" spans="1:11" hidden="1">
      <c r="A943" s="53">
        <v>19</v>
      </c>
      <c r="B943" s="54">
        <f>LOOKUP(A943,Seznamy!$A$3:$A$38,Seznamy!$B$3:$B$38)</f>
        <v>199114</v>
      </c>
      <c r="C943" s="55" t="str">
        <f>LOOKUP(A943,Seznamy!$A$3:$A$38,Seznamy!$C$3:$C$38)</f>
        <v>Vodňany</v>
      </c>
      <c r="D943" s="56">
        <f>LOOKUP(A943,Seznamy!$A$3:$A$38,Seznamy!$F$3:$F$38)</f>
        <v>9440</v>
      </c>
      <c r="E943" s="56">
        <f>LOOKUP(A943,Seznamy!$A$3:$A$38,Seznamy!$G$3:$G$38)</f>
        <v>200000</v>
      </c>
      <c r="F943" s="57">
        <f>LOOKUP(A943,Seznamy!$A$3:$A$38,Seznamy!$J$3:$J$38)</f>
        <v>60</v>
      </c>
      <c r="G943" s="57">
        <v>41</v>
      </c>
      <c r="H943" s="55">
        <f>LOOKUP(G943,Komplexní!$A$40:$A$82,Komplexní!$B$40:$B$82)</f>
        <v>0</v>
      </c>
      <c r="I943" s="58">
        <f t="array" ref="I943">SUM(IF((Komplexní!$A$3:$A$38=A943)*(Komplexní!$D$1:$AJ$1=G943),Komplexní!$D$3:$AJ$38))</f>
        <v>0</v>
      </c>
      <c r="J943" s="115" t="str">
        <f>IF(I943=0,"",I943)</f>
        <v/>
      </c>
      <c r="K943" s="59" t="str">
        <f>IF(I943=MIN($J$903:$J$952),1,"")</f>
        <v/>
      </c>
    </row>
    <row r="944" spans="1:11" hidden="1">
      <c r="A944" s="53">
        <v>19</v>
      </c>
      <c r="B944" s="54">
        <f>LOOKUP(A944,Seznamy!$A$3:$A$38,Seznamy!$B$3:$B$38)</f>
        <v>199114</v>
      </c>
      <c r="C944" s="55" t="str">
        <f>LOOKUP(A944,Seznamy!$A$3:$A$38,Seznamy!$C$3:$C$38)</f>
        <v>Vodňany</v>
      </c>
      <c r="D944" s="56">
        <f>LOOKUP(A944,Seznamy!$A$3:$A$38,Seznamy!$F$3:$F$38)</f>
        <v>9440</v>
      </c>
      <c r="E944" s="56">
        <f>LOOKUP(A944,Seznamy!$A$3:$A$38,Seznamy!$G$3:$G$38)</f>
        <v>200000</v>
      </c>
      <c r="F944" s="57">
        <f>LOOKUP(A944,Seznamy!$A$3:$A$38,Seznamy!$J$3:$J$38)</f>
        <v>60</v>
      </c>
      <c r="G944" s="57">
        <v>42</v>
      </c>
      <c r="H944" s="55">
        <f>LOOKUP(G944,Komplexní!$A$40:$A$82,Komplexní!$B$40:$B$82)</f>
        <v>0</v>
      </c>
      <c r="I944" s="58">
        <f t="array" ref="I944">SUM(IF((Komplexní!$A$3:$A$38=A944)*(Komplexní!$D$1:$AJ$1=G944),Komplexní!$D$3:$AJ$38))</f>
        <v>0</v>
      </c>
      <c r="J944" s="115" t="str">
        <f>IF(I944=0,"",I944)</f>
        <v/>
      </c>
      <c r="K944" s="59" t="str">
        <f>IF(I944=MIN($J$903:$J$952),1,"")</f>
        <v/>
      </c>
    </row>
    <row r="945" spans="1:11" hidden="1">
      <c r="A945" s="53">
        <v>19</v>
      </c>
      <c r="B945" s="54">
        <f>LOOKUP(A945,Seznamy!$A$3:$A$38,Seznamy!$B$3:$B$38)</f>
        <v>199114</v>
      </c>
      <c r="C945" s="55" t="str">
        <f>LOOKUP(A945,Seznamy!$A$3:$A$38,Seznamy!$C$3:$C$38)</f>
        <v>Vodňany</v>
      </c>
      <c r="D945" s="56">
        <f>LOOKUP(A945,Seznamy!$A$3:$A$38,Seznamy!$F$3:$F$38)</f>
        <v>9440</v>
      </c>
      <c r="E945" s="56">
        <f>LOOKUP(A945,Seznamy!$A$3:$A$38,Seznamy!$G$3:$G$38)</f>
        <v>200000</v>
      </c>
      <c r="F945" s="57">
        <f>LOOKUP(A945,Seznamy!$A$3:$A$38,Seznamy!$J$3:$J$38)</f>
        <v>60</v>
      </c>
      <c r="G945" s="57">
        <v>43</v>
      </c>
      <c r="H945" s="55">
        <f>LOOKUP(G945,Komplexní!$A$40:$A$82,Komplexní!$B$40:$B$82)</f>
        <v>0</v>
      </c>
      <c r="I945" s="58">
        <f t="array" ref="I945">SUM(IF((Komplexní!$A$3:$A$38=A945)*(Komplexní!$D$1:$AJ$1=G945),Komplexní!$D$3:$AJ$38))</f>
        <v>0</v>
      </c>
      <c r="J945" s="115" t="str">
        <f>IF(I945=0,"",I945)</f>
        <v/>
      </c>
      <c r="K945" s="59" t="str">
        <f>IF(I945=MIN($J$903:$J$952),1,"")</f>
        <v/>
      </c>
    </row>
    <row r="946" spans="1:11" hidden="1">
      <c r="A946" s="53">
        <v>19</v>
      </c>
      <c r="B946" s="54">
        <f>LOOKUP(A946,Seznamy!$A$3:$A$38,Seznamy!$B$3:$B$38)</f>
        <v>199114</v>
      </c>
      <c r="C946" s="55" t="str">
        <f>LOOKUP(A946,Seznamy!$A$3:$A$38,Seznamy!$C$3:$C$38)</f>
        <v>Vodňany</v>
      </c>
      <c r="D946" s="56">
        <f>LOOKUP(A946,Seznamy!$A$3:$A$38,Seznamy!$F$3:$F$38)</f>
        <v>9440</v>
      </c>
      <c r="E946" s="56">
        <f>LOOKUP(A946,Seznamy!$A$3:$A$38,Seznamy!$G$3:$G$38)</f>
        <v>200000</v>
      </c>
      <c r="F946" s="57">
        <f>LOOKUP(A946,Seznamy!$A$3:$A$38,Seznamy!$J$3:$J$38)</f>
        <v>60</v>
      </c>
      <c r="G946" s="57">
        <v>44</v>
      </c>
      <c r="H946" s="55">
        <f>LOOKUP(G946,Komplexní!$A$40:$A$82,Komplexní!$B$40:$B$82)</f>
        <v>0</v>
      </c>
      <c r="I946" s="58">
        <f t="array" ref="I946">SUM(IF((Komplexní!$A$3:$A$38=A946)*(Komplexní!$D$1:$AJ$1=G946),Komplexní!$D$3:$AJ$38))</f>
        <v>0</v>
      </c>
      <c r="J946" s="115" t="str">
        <f>IF(I946=0,"",I946)</f>
        <v/>
      </c>
      <c r="K946" s="59" t="str">
        <f>IF(I946=MIN($J$903:$J$952),1,"")</f>
        <v/>
      </c>
    </row>
    <row r="947" spans="1:11" hidden="1">
      <c r="A947" s="53">
        <v>19</v>
      </c>
      <c r="B947" s="54">
        <f>LOOKUP(A947,Seznamy!$A$3:$A$38,Seznamy!$B$3:$B$38)</f>
        <v>199114</v>
      </c>
      <c r="C947" s="55" t="str">
        <f>LOOKUP(A947,Seznamy!$A$3:$A$38,Seznamy!$C$3:$C$38)</f>
        <v>Vodňany</v>
      </c>
      <c r="D947" s="56">
        <f>LOOKUP(A947,Seznamy!$A$3:$A$38,Seznamy!$F$3:$F$38)</f>
        <v>9440</v>
      </c>
      <c r="E947" s="56">
        <f>LOOKUP(A947,Seznamy!$A$3:$A$38,Seznamy!$G$3:$G$38)</f>
        <v>200000</v>
      </c>
      <c r="F947" s="57">
        <f>LOOKUP(A947,Seznamy!$A$3:$A$38,Seznamy!$J$3:$J$38)</f>
        <v>60</v>
      </c>
      <c r="G947" s="57">
        <v>45</v>
      </c>
      <c r="H947" s="55">
        <f>LOOKUP(G947,Komplexní!$A$40:$A$82,Komplexní!$B$40:$B$82)</f>
        <v>0</v>
      </c>
      <c r="I947" s="58">
        <f t="array" ref="I947">SUM(IF((Komplexní!$A$3:$A$38=A947)*(Komplexní!$D$1:$AJ$1=G947),Komplexní!$D$3:$AJ$38))</f>
        <v>0</v>
      </c>
      <c r="J947" s="115" t="str">
        <f>IF(I947=0,"",I947)</f>
        <v/>
      </c>
      <c r="K947" s="59" t="str">
        <f>IF(I947=MIN($J$903:$J$952),1,"")</f>
        <v/>
      </c>
    </row>
    <row r="948" spans="1:11" hidden="1">
      <c r="A948" s="53">
        <v>19</v>
      </c>
      <c r="B948" s="54">
        <f>LOOKUP(A948,Seznamy!$A$3:$A$38,Seznamy!$B$3:$B$38)</f>
        <v>199114</v>
      </c>
      <c r="C948" s="55" t="str">
        <f>LOOKUP(A948,Seznamy!$A$3:$A$38,Seznamy!$C$3:$C$38)</f>
        <v>Vodňany</v>
      </c>
      <c r="D948" s="56">
        <f>LOOKUP(A948,Seznamy!$A$3:$A$38,Seznamy!$F$3:$F$38)</f>
        <v>9440</v>
      </c>
      <c r="E948" s="56">
        <f>LOOKUP(A948,Seznamy!$A$3:$A$38,Seznamy!$G$3:$G$38)</f>
        <v>200000</v>
      </c>
      <c r="F948" s="57">
        <f>LOOKUP(A948,Seznamy!$A$3:$A$38,Seznamy!$J$3:$J$38)</f>
        <v>60</v>
      </c>
      <c r="G948" s="57">
        <v>46</v>
      </c>
      <c r="H948" s="55">
        <f>LOOKUP(G948,Komplexní!$A$40:$A$82,Komplexní!$B$40:$B$82)</f>
        <v>0</v>
      </c>
      <c r="I948" s="58">
        <f t="array" ref="I948">SUM(IF((Komplexní!$A$3:$A$38=A948)*(Komplexní!$D$1:$AJ$1=G948),Komplexní!$D$3:$AJ$38))</f>
        <v>0</v>
      </c>
      <c r="J948" s="115" t="str">
        <f>IF(I948=0,"",I948)</f>
        <v/>
      </c>
      <c r="K948" s="59" t="str">
        <f>IF(I948=MIN($J$903:$J$952),1,"")</f>
        <v/>
      </c>
    </row>
    <row r="949" spans="1:11" hidden="1">
      <c r="A949" s="53">
        <v>19</v>
      </c>
      <c r="B949" s="54">
        <f>LOOKUP(A949,Seznamy!$A$3:$A$38,Seznamy!$B$3:$B$38)</f>
        <v>199114</v>
      </c>
      <c r="C949" s="55" t="str">
        <f>LOOKUP(A949,Seznamy!$A$3:$A$38,Seznamy!$C$3:$C$38)</f>
        <v>Vodňany</v>
      </c>
      <c r="D949" s="56">
        <f>LOOKUP(A949,Seznamy!$A$3:$A$38,Seznamy!$F$3:$F$38)</f>
        <v>9440</v>
      </c>
      <c r="E949" s="56">
        <f>LOOKUP(A949,Seznamy!$A$3:$A$38,Seznamy!$G$3:$G$38)</f>
        <v>200000</v>
      </c>
      <c r="F949" s="57">
        <f>LOOKUP(A949,Seznamy!$A$3:$A$38,Seznamy!$J$3:$J$38)</f>
        <v>60</v>
      </c>
      <c r="G949" s="57">
        <v>47</v>
      </c>
      <c r="H949" s="55">
        <f>LOOKUP(G949,Komplexní!$A$40:$A$82,Komplexní!$B$40:$B$82)</f>
        <v>0</v>
      </c>
      <c r="I949" s="58">
        <f t="array" ref="I949">SUM(IF((Komplexní!$A$3:$A$38=A949)*(Komplexní!$D$1:$AJ$1=G949),Komplexní!$D$3:$AJ$38))</f>
        <v>0</v>
      </c>
      <c r="J949" s="115" t="str">
        <f>IF(I949=0,"",I949)</f>
        <v/>
      </c>
      <c r="K949" s="59" t="str">
        <f>IF(I949=MIN($J$903:$J$952),1,"")</f>
        <v/>
      </c>
    </row>
    <row r="950" spans="1:11" hidden="1">
      <c r="A950" s="53">
        <v>19</v>
      </c>
      <c r="B950" s="54">
        <f>LOOKUP(A950,Seznamy!$A$3:$A$38,Seznamy!$B$3:$B$38)</f>
        <v>199114</v>
      </c>
      <c r="C950" s="55" t="str">
        <f>LOOKUP(A950,Seznamy!$A$3:$A$38,Seznamy!$C$3:$C$38)</f>
        <v>Vodňany</v>
      </c>
      <c r="D950" s="56">
        <f>LOOKUP(A950,Seznamy!$A$3:$A$38,Seznamy!$F$3:$F$38)</f>
        <v>9440</v>
      </c>
      <c r="E950" s="56">
        <f>LOOKUP(A950,Seznamy!$A$3:$A$38,Seznamy!$G$3:$G$38)</f>
        <v>200000</v>
      </c>
      <c r="F950" s="57">
        <f>LOOKUP(A950,Seznamy!$A$3:$A$38,Seznamy!$J$3:$J$38)</f>
        <v>60</v>
      </c>
      <c r="G950" s="57">
        <v>48</v>
      </c>
      <c r="H950" s="55">
        <f>LOOKUP(G950,Komplexní!$A$40:$A$82,Komplexní!$B$40:$B$82)</f>
        <v>0</v>
      </c>
      <c r="I950" s="58">
        <f t="array" ref="I950">SUM(IF((Komplexní!$A$3:$A$38=A950)*(Komplexní!$D$1:$AJ$1=G950),Komplexní!$D$3:$AJ$38))</f>
        <v>0</v>
      </c>
      <c r="J950" s="115" t="str">
        <f>IF(I950=0,"",I950)</f>
        <v/>
      </c>
      <c r="K950" s="59" t="str">
        <f>IF(I950=MIN($J$903:$J$952),1,"")</f>
        <v/>
      </c>
    </row>
    <row r="951" spans="1:11" hidden="1">
      <c r="A951" s="53">
        <v>19</v>
      </c>
      <c r="B951" s="54">
        <f>LOOKUP(A951,Seznamy!$A$3:$A$38,Seznamy!$B$3:$B$38)</f>
        <v>199114</v>
      </c>
      <c r="C951" s="55" t="str">
        <f>LOOKUP(A951,Seznamy!$A$3:$A$38,Seznamy!$C$3:$C$38)</f>
        <v>Vodňany</v>
      </c>
      <c r="D951" s="56">
        <f>LOOKUP(A951,Seznamy!$A$3:$A$38,Seznamy!$F$3:$F$38)</f>
        <v>9440</v>
      </c>
      <c r="E951" s="56">
        <f>LOOKUP(A951,Seznamy!$A$3:$A$38,Seznamy!$G$3:$G$38)</f>
        <v>200000</v>
      </c>
      <c r="F951" s="57">
        <f>LOOKUP(A951,Seznamy!$A$3:$A$38,Seznamy!$J$3:$J$38)</f>
        <v>60</v>
      </c>
      <c r="G951" s="57">
        <v>49</v>
      </c>
      <c r="H951" s="55">
        <f>LOOKUP(G951,Komplexní!$A$40:$A$82,Komplexní!$B$40:$B$82)</f>
        <v>0</v>
      </c>
      <c r="I951" s="58">
        <f t="array" ref="I951">SUM(IF((Komplexní!$A$3:$A$38=A951)*(Komplexní!$D$1:$AJ$1=G951),Komplexní!$D$3:$AJ$38))</f>
        <v>0</v>
      </c>
      <c r="J951" s="115" t="str">
        <f>IF(I951=0,"",I951)</f>
        <v/>
      </c>
      <c r="K951" s="59" t="str">
        <f>IF(I951=MIN($J$903:$J$952),1,"")</f>
        <v/>
      </c>
    </row>
    <row r="952" spans="1:11" hidden="1">
      <c r="A952" s="53">
        <v>19</v>
      </c>
      <c r="B952" s="54">
        <f>LOOKUP(A952,Seznamy!$A$3:$A$38,Seznamy!$B$3:$B$38)</f>
        <v>199114</v>
      </c>
      <c r="C952" s="55" t="str">
        <f>LOOKUP(A952,Seznamy!$A$3:$A$38,Seznamy!$C$3:$C$38)</f>
        <v>Vodňany</v>
      </c>
      <c r="D952" s="56">
        <f>LOOKUP(A952,Seznamy!$A$3:$A$38,Seznamy!$F$3:$F$38)</f>
        <v>9440</v>
      </c>
      <c r="E952" s="56">
        <f>LOOKUP(A952,Seznamy!$A$3:$A$38,Seznamy!$G$3:$G$38)</f>
        <v>200000</v>
      </c>
      <c r="F952" s="57">
        <f>LOOKUP(A952,Seznamy!$A$3:$A$38,Seznamy!$J$3:$J$38)</f>
        <v>60</v>
      </c>
      <c r="G952" s="57">
        <v>50</v>
      </c>
      <c r="H952" s="55">
        <f>LOOKUP(G952,Komplexní!$A$40:$A$82,Komplexní!$B$40:$B$82)</f>
        <v>0</v>
      </c>
      <c r="I952" s="58">
        <f t="array" ref="I952">SUM(IF((Komplexní!$A$3:$A$38=A952)*(Komplexní!$D$1:$AJ$1=G952),Komplexní!$D$3:$AJ$38))</f>
        <v>0</v>
      </c>
      <c r="J952" s="115" t="str">
        <f>IF(I952=0,"",I952)</f>
        <v/>
      </c>
      <c r="K952" s="59" t="str">
        <f>IF(I952=MIN($J$903:$J$952),1,"")</f>
        <v/>
      </c>
    </row>
    <row r="953" spans="1:11">
      <c r="A953" s="87">
        <v>20</v>
      </c>
      <c r="B953" s="88">
        <f>LOOKUP(A953,Seznamy!$A$3:$A$38,Seznamy!$B$3:$B$38)</f>
        <v>199115</v>
      </c>
      <c r="C953" s="89" t="str">
        <f>LOOKUP(A953,Seznamy!$A$3:$A$38,Seznamy!$C$3:$C$38)</f>
        <v>Sedlice</v>
      </c>
      <c r="D953" s="90">
        <f>LOOKUP(A953,Seznamy!$A$3:$A$38,Seznamy!$F$3:$F$38)</f>
        <v>2237</v>
      </c>
      <c r="E953" s="90">
        <f>LOOKUP(A953,Seznamy!$A$3:$A$38,Seznamy!$G$3:$G$38)</f>
        <v>50000</v>
      </c>
      <c r="F953" s="91">
        <f>LOOKUP(A953,Seznamy!$A$3:$A$38,Seznamy!$J$3:$J$38)</f>
        <v>60</v>
      </c>
      <c r="G953" s="91">
        <v>1</v>
      </c>
      <c r="H953" s="89" t="str">
        <f>LOOKUP(G953,Komplexní!$A$40:$A$82,Komplexní!$B$40:$B$82)</f>
        <v>KAISER s.r.o.</v>
      </c>
      <c r="I953" s="92">
        <f t="array" ref="I953">SUM(IF((Komplexní!$A$3:$A$38=A953)*(Komplexní!$D$1:$AJ$1=G953),Komplexní!$D$3:$AJ$38))</f>
        <v>-34528245</v>
      </c>
      <c r="J953" s="116">
        <f>IF(I953=0,"",I953)</f>
        <v>-34528245</v>
      </c>
      <c r="K953" s="93">
        <f>IF(I953=MIN($J$953:$J$1002),1,"")</f>
        <v>1</v>
      </c>
    </row>
    <row r="954" spans="1:11">
      <c r="A954" s="87">
        <v>20</v>
      </c>
      <c r="B954" s="88">
        <f>LOOKUP(A954,Seznamy!$A$3:$A$38,Seznamy!$B$3:$B$38)</f>
        <v>199115</v>
      </c>
      <c r="C954" s="89" t="str">
        <f>LOOKUP(A954,Seznamy!$A$3:$A$38,Seznamy!$C$3:$C$38)</f>
        <v>Sedlice</v>
      </c>
      <c r="D954" s="90">
        <f>LOOKUP(A954,Seznamy!$A$3:$A$38,Seznamy!$F$3:$F$38)</f>
        <v>2237</v>
      </c>
      <c r="E954" s="90">
        <f>LOOKUP(A954,Seznamy!$A$3:$A$38,Seznamy!$G$3:$G$38)</f>
        <v>50000</v>
      </c>
      <c r="F954" s="91">
        <f>LOOKUP(A954,Seznamy!$A$3:$A$38,Seznamy!$J$3:$J$38)</f>
        <v>60</v>
      </c>
      <c r="G954" s="91">
        <v>11</v>
      </c>
      <c r="H954" s="89" t="str">
        <f>LOOKUP(G954,Komplexní!$A$40:$A$82,Komplexní!$B$40:$B$82)</f>
        <v>UNILES a.s.</v>
      </c>
      <c r="I954" s="92">
        <f t="array" ref="I954">SUM(IF((Komplexní!$A$3:$A$38=A954)*(Komplexní!$D$1:$AJ$1=G954),Komplexní!$D$3:$AJ$38))</f>
        <v>-27310067</v>
      </c>
      <c r="J954" s="116">
        <f>IF(I954=0,"",I954)</f>
        <v>-27310067</v>
      </c>
      <c r="K954" s="93" t="str">
        <f>IF(I954=MIN($J$953:$J$1002),1,"")</f>
        <v/>
      </c>
    </row>
    <row r="955" spans="1:11" hidden="1">
      <c r="A955" s="87">
        <v>20</v>
      </c>
      <c r="B955" s="88">
        <f>LOOKUP(A955,Seznamy!$A$3:$A$38,Seznamy!$B$3:$B$38)</f>
        <v>199115</v>
      </c>
      <c r="C955" s="89" t="str">
        <f>LOOKUP(A955,Seznamy!$A$3:$A$38,Seznamy!$C$3:$C$38)</f>
        <v>Sedlice</v>
      </c>
      <c r="D955" s="90">
        <f>LOOKUP(A955,Seznamy!$A$3:$A$38,Seznamy!$F$3:$F$38)</f>
        <v>2237</v>
      </c>
      <c r="E955" s="90">
        <f>LOOKUP(A955,Seznamy!$A$3:$A$38,Seznamy!$G$3:$G$38)</f>
        <v>50000</v>
      </c>
      <c r="F955" s="91">
        <f>LOOKUP(A955,Seznamy!$A$3:$A$38,Seznamy!$J$3:$J$38)</f>
        <v>60</v>
      </c>
      <c r="G955" s="91">
        <v>27</v>
      </c>
      <c r="H955" s="89">
        <f>LOOKUP(G955,Komplexní!$A$40:$A$82,Komplexní!$B$40:$B$82)</f>
        <v>0</v>
      </c>
      <c r="I955" s="92">
        <f t="array" ref="I955">SUM(IF((Komplexní!$A$3:$A$38=A955)*(Komplexní!$D$1:$AJ$1=G955),Komplexní!$D$3:$AJ$38))</f>
        <v>0</v>
      </c>
      <c r="J955" s="116" t="str">
        <f>IF(I955=0,"",I955)</f>
        <v/>
      </c>
      <c r="K955" s="93" t="str">
        <f>IF(I955=MIN($J$953:$J$1002),1,"")</f>
        <v/>
      </c>
    </row>
    <row r="956" spans="1:11">
      <c r="A956" s="87">
        <v>20</v>
      </c>
      <c r="B956" s="88">
        <f>LOOKUP(A956,Seznamy!$A$3:$A$38,Seznamy!$B$3:$B$38)</f>
        <v>199115</v>
      </c>
      <c r="C956" s="89" t="str">
        <f>LOOKUP(A956,Seznamy!$A$3:$A$38,Seznamy!$C$3:$C$38)</f>
        <v>Sedlice</v>
      </c>
      <c r="D956" s="90">
        <f>LOOKUP(A956,Seznamy!$A$3:$A$38,Seznamy!$F$3:$F$38)</f>
        <v>2237</v>
      </c>
      <c r="E956" s="90">
        <f>LOOKUP(A956,Seznamy!$A$3:$A$38,Seznamy!$G$3:$G$38)</f>
        <v>50000</v>
      </c>
      <c r="F956" s="91">
        <f>LOOKUP(A956,Seznamy!$A$3:$A$38,Seznamy!$J$3:$J$38)</f>
        <v>60</v>
      </c>
      <c r="G956" s="91">
        <v>22</v>
      </c>
      <c r="H956" s="89" t="str">
        <f>LOOKUP(G956,Komplexní!$A$40:$A$82,Komplexní!$B$40:$B$82)</f>
        <v>Lesní společnost Ledeč nad Sázavou, a.s.</v>
      </c>
      <c r="I956" s="92">
        <f t="array" ref="I956">SUM(IF((Komplexní!$A$3:$A$38=A956)*(Komplexní!$D$1:$AJ$1=G956),Komplexní!$D$3:$AJ$38))</f>
        <v>-19561475</v>
      </c>
      <c r="J956" s="116">
        <f>IF(I956=0,"",I956)</f>
        <v>-19561475</v>
      </c>
      <c r="K956" s="93" t="str">
        <f>IF(I956=MIN($J$953:$J$1002),1,"")</f>
        <v/>
      </c>
    </row>
    <row r="957" spans="1:11">
      <c r="A957" s="87">
        <v>20</v>
      </c>
      <c r="B957" s="88">
        <f>LOOKUP(A957,Seznamy!$A$3:$A$38,Seznamy!$B$3:$B$38)</f>
        <v>199115</v>
      </c>
      <c r="C957" s="89" t="str">
        <f>LOOKUP(A957,Seznamy!$A$3:$A$38,Seznamy!$C$3:$C$38)</f>
        <v>Sedlice</v>
      </c>
      <c r="D957" s="90">
        <f>LOOKUP(A957,Seznamy!$A$3:$A$38,Seznamy!$F$3:$F$38)</f>
        <v>2237</v>
      </c>
      <c r="E957" s="90">
        <f>LOOKUP(A957,Seznamy!$A$3:$A$38,Seznamy!$G$3:$G$38)</f>
        <v>50000</v>
      </c>
      <c r="F957" s="91">
        <f>LOOKUP(A957,Seznamy!$A$3:$A$38,Seznamy!$J$3:$J$38)</f>
        <v>60</v>
      </c>
      <c r="G957" s="91">
        <v>7</v>
      </c>
      <c r="H957" s="89" t="str">
        <f>LOOKUP(G957,Komplexní!$A$40:$A$82,Komplexní!$B$40:$B$82)</f>
        <v>Sušická lesní a obchodní s.r.o.</v>
      </c>
      <c r="I957" s="92">
        <f t="array" ref="I957">SUM(IF((Komplexní!$A$3:$A$38=A957)*(Komplexní!$D$1:$AJ$1=G957),Komplexní!$D$3:$AJ$38))</f>
        <v>-18256365</v>
      </c>
      <c r="J957" s="116">
        <f>IF(I957=0,"",I957)</f>
        <v>-18256365</v>
      </c>
      <c r="K957" s="93" t="str">
        <f>IF(I957=MIN($J$953:$J$1002),1,"")</f>
        <v/>
      </c>
    </row>
    <row r="958" spans="1:11" hidden="1">
      <c r="A958" s="87">
        <v>20</v>
      </c>
      <c r="B958" s="88">
        <f>LOOKUP(A958,Seznamy!$A$3:$A$38,Seznamy!$B$3:$B$38)</f>
        <v>199115</v>
      </c>
      <c r="C958" s="89" t="str">
        <f>LOOKUP(A958,Seznamy!$A$3:$A$38,Seznamy!$C$3:$C$38)</f>
        <v>Sedlice</v>
      </c>
      <c r="D958" s="90">
        <f>LOOKUP(A958,Seznamy!$A$3:$A$38,Seznamy!$F$3:$F$38)</f>
        <v>2237</v>
      </c>
      <c r="E958" s="90">
        <f>LOOKUP(A958,Seznamy!$A$3:$A$38,Seznamy!$G$3:$G$38)</f>
        <v>50000</v>
      </c>
      <c r="F958" s="91">
        <f>LOOKUP(A958,Seznamy!$A$3:$A$38,Seznamy!$J$3:$J$38)</f>
        <v>60</v>
      </c>
      <c r="G958" s="91">
        <v>2</v>
      </c>
      <c r="H958" s="89" t="str">
        <f>LOOKUP(G958,Komplexní!$A$40:$A$82,Komplexní!$B$40:$B$82)</f>
        <v>Lesní společnost Přimda, a.s.</v>
      </c>
      <c r="I958" s="92">
        <f t="array" ref="I958">SUM(IF((Komplexní!$A$3:$A$38=A958)*(Komplexní!$D$1:$AJ$1=G958),Komplexní!$D$3:$AJ$38))</f>
        <v>0</v>
      </c>
      <c r="J958" s="116" t="str">
        <f>IF(I958=0,"",I958)</f>
        <v/>
      </c>
      <c r="K958" s="93" t="str">
        <f>IF(I958=MIN($J$953:$J$1002),1,"")</f>
        <v/>
      </c>
    </row>
    <row r="959" spans="1:11" hidden="1">
      <c r="A959" s="87">
        <v>20</v>
      </c>
      <c r="B959" s="88">
        <f>LOOKUP(A959,Seznamy!$A$3:$A$38,Seznamy!$B$3:$B$38)</f>
        <v>199115</v>
      </c>
      <c r="C959" s="89" t="str">
        <f>LOOKUP(A959,Seznamy!$A$3:$A$38,Seznamy!$C$3:$C$38)</f>
        <v>Sedlice</v>
      </c>
      <c r="D959" s="90">
        <f>LOOKUP(A959,Seznamy!$A$3:$A$38,Seznamy!$F$3:$F$38)</f>
        <v>2237</v>
      </c>
      <c r="E959" s="90">
        <f>LOOKUP(A959,Seznamy!$A$3:$A$38,Seznamy!$G$3:$G$38)</f>
        <v>50000</v>
      </c>
      <c r="F959" s="91">
        <f>LOOKUP(A959,Seznamy!$A$3:$A$38,Seznamy!$J$3:$J$38)</f>
        <v>60</v>
      </c>
      <c r="G959" s="91">
        <v>4</v>
      </c>
      <c r="H959" s="89" t="str">
        <f>LOOKUP(G959,Komplexní!$A$40:$A$82,Komplexní!$B$40:$B$82)</f>
        <v>LST a.s.</v>
      </c>
      <c r="I959" s="92">
        <f t="array" ref="I959">SUM(IF((Komplexní!$A$3:$A$38=A959)*(Komplexní!$D$1:$AJ$1=G959),Komplexní!$D$3:$AJ$38))</f>
        <v>0</v>
      </c>
      <c r="J959" s="116" t="str">
        <f>IF(I959=0,"",I959)</f>
        <v/>
      </c>
      <c r="K959" s="93" t="str">
        <f>IF(I959=MIN($J$953:$J$1002),1,"")</f>
        <v/>
      </c>
    </row>
    <row r="960" spans="1:11" hidden="1">
      <c r="A960" s="87">
        <v>20</v>
      </c>
      <c r="B960" s="88">
        <f>LOOKUP(A960,Seznamy!$A$3:$A$38,Seznamy!$B$3:$B$38)</f>
        <v>199115</v>
      </c>
      <c r="C960" s="89" t="str">
        <f>LOOKUP(A960,Seznamy!$A$3:$A$38,Seznamy!$C$3:$C$38)</f>
        <v>Sedlice</v>
      </c>
      <c r="D960" s="90">
        <f>LOOKUP(A960,Seznamy!$A$3:$A$38,Seznamy!$F$3:$F$38)</f>
        <v>2237</v>
      </c>
      <c r="E960" s="90">
        <f>LOOKUP(A960,Seznamy!$A$3:$A$38,Seznamy!$G$3:$G$38)</f>
        <v>50000</v>
      </c>
      <c r="F960" s="91">
        <f>LOOKUP(A960,Seznamy!$A$3:$A$38,Seznamy!$J$3:$J$38)</f>
        <v>60</v>
      </c>
      <c r="G960" s="91">
        <v>5</v>
      </c>
      <c r="H960" s="89" t="str">
        <f>LOOKUP(G960,Komplexní!$A$40:$A$82,Komplexní!$B$40:$B$82)</f>
        <v>T.E.P. HOLZ, s.r.o.</v>
      </c>
      <c r="I960" s="92">
        <f t="array" ref="I960">SUM(IF((Komplexní!$A$3:$A$38=A960)*(Komplexní!$D$1:$AJ$1=G960),Komplexní!$D$3:$AJ$38))</f>
        <v>0</v>
      </c>
      <c r="J960" s="116" t="str">
        <f>IF(I960=0,"",I960)</f>
        <v/>
      </c>
      <c r="K960" s="93" t="str">
        <f>IF(I960=MIN($J$953:$J$1002),1,"")</f>
        <v/>
      </c>
    </row>
    <row r="961" spans="1:11" hidden="1">
      <c r="A961" s="87">
        <v>20</v>
      </c>
      <c r="B961" s="88">
        <f>LOOKUP(A961,Seznamy!$A$3:$A$38,Seznamy!$B$3:$B$38)</f>
        <v>199115</v>
      </c>
      <c r="C961" s="89" t="str">
        <f>LOOKUP(A961,Seznamy!$A$3:$A$38,Seznamy!$C$3:$C$38)</f>
        <v>Sedlice</v>
      </c>
      <c r="D961" s="90">
        <f>LOOKUP(A961,Seznamy!$A$3:$A$38,Seznamy!$F$3:$F$38)</f>
        <v>2237</v>
      </c>
      <c r="E961" s="90">
        <f>LOOKUP(A961,Seznamy!$A$3:$A$38,Seznamy!$G$3:$G$38)</f>
        <v>50000</v>
      </c>
      <c r="F961" s="91">
        <f>LOOKUP(A961,Seznamy!$A$3:$A$38,Seznamy!$J$3:$J$38)</f>
        <v>60</v>
      </c>
      <c r="G961" s="91">
        <v>6</v>
      </c>
      <c r="H961" s="89" t="str">
        <f>LOOKUP(G961,Komplexní!$A$40:$A$82,Komplexní!$B$40:$B$82)</f>
        <v>Petra spol. s r.o.</v>
      </c>
      <c r="I961" s="92">
        <f t="array" ref="I961">SUM(IF((Komplexní!$A$3:$A$38=A961)*(Komplexní!$D$1:$AJ$1=G961),Komplexní!$D$3:$AJ$38))</f>
        <v>0</v>
      </c>
      <c r="J961" s="116" t="str">
        <f>IF(I961=0,"",I961)</f>
        <v/>
      </c>
      <c r="K961" s="93" t="str">
        <f>IF(I961=MIN($J$953:$J$1002),1,"")</f>
        <v/>
      </c>
    </row>
    <row r="962" spans="1:11" hidden="1">
      <c r="A962" s="87">
        <v>20</v>
      </c>
      <c r="B962" s="88">
        <f>LOOKUP(A962,Seznamy!$A$3:$A$38,Seznamy!$B$3:$B$38)</f>
        <v>199115</v>
      </c>
      <c r="C962" s="89" t="str">
        <f>LOOKUP(A962,Seznamy!$A$3:$A$38,Seznamy!$C$3:$C$38)</f>
        <v>Sedlice</v>
      </c>
      <c r="D962" s="90">
        <f>LOOKUP(A962,Seznamy!$A$3:$A$38,Seznamy!$F$3:$F$38)</f>
        <v>2237</v>
      </c>
      <c r="E962" s="90">
        <f>LOOKUP(A962,Seznamy!$A$3:$A$38,Seznamy!$G$3:$G$38)</f>
        <v>50000</v>
      </c>
      <c r="F962" s="91">
        <f>LOOKUP(A962,Seznamy!$A$3:$A$38,Seznamy!$J$3:$J$38)</f>
        <v>60</v>
      </c>
      <c r="G962" s="91">
        <v>8</v>
      </c>
      <c r="H962" s="89" t="str">
        <f>LOOKUP(G962,Komplexní!$A$40:$A$82,Komplexní!$B$40:$B$82)</f>
        <v>ARBOLES s.r.o.</v>
      </c>
      <c r="I962" s="92">
        <f t="array" ref="I962">SUM(IF((Komplexní!$A$3:$A$38=A962)*(Komplexní!$D$1:$AJ$1=G962),Komplexní!$D$3:$AJ$38))</f>
        <v>0</v>
      </c>
      <c r="J962" s="116" t="str">
        <f>IF(I962=0,"",I962)</f>
        <v/>
      </c>
      <c r="K962" s="93" t="str">
        <f>IF(I962=MIN($J$953:$J$1002),1,"")</f>
        <v/>
      </c>
    </row>
    <row r="963" spans="1:11" hidden="1">
      <c r="A963" s="87">
        <v>20</v>
      </c>
      <c r="B963" s="88">
        <f>LOOKUP(A963,Seznamy!$A$3:$A$38,Seznamy!$B$3:$B$38)</f>
        <v>199115</v>
      </c>
      <c r="C963" s="89" t="str">
        <f>LOOKUP(A963,Seznamy!$A$3:$A$38,Seznamy!$C$3:$C$38)</f>
        <v>Sedlice</v>
      </c>
      <c r="D963" s="90">
        <f>LOOKUP(A963,Seznamy!$A$3:$A$38,Seznamy!$F$3:$F$38)</f>
        <v>2237</v>
      </c>
      <c r="E963" s="90">
        <f>LOOKUP(A963,Seznamy!$A$3:$A$38,Seznamy!$G$3:$G$38)</f>
        <v>50000</v>
      </c>
      <c r="F963" s="91">
        <f>LOOKUP(A963,Seznamy!$A$3:$A$38,Seznamy!$J$3:$J$38)</f>
        <v>60</v>
      </c>
      <c r="G963" s="91">
        <v>9</v>
      </c>
      <c r="H963" s="89" t="str">
        <f>LOOKUP(G963,Komplexní!$A$40:$A$82,Komplexní!$B$40:$B$82)</f>
        <v>Stora Enso Wood Products Planá s.r.o.</v>
      </c>
      <c r="I963" s="92">
        <f t="array" ref="I963">SUM(IF((Komplexní!$A$3:$A$38=A963)*(Komplexní!$D$1:$AJ$1=G963),Komplexní!$D$3:$AJ$38))</f>
        <v>0</v>
      </c>
      <c r="J963" s="116" t="str">
        <f>IF(I963=0,"",I963)</f>
        <v/>
      </c>
      <c r="K963" s="93" t="str">
        <f>IF(I963=MIN($J$953:$J$1002),1,"")</f>
        <v/>
      </c>
    </row>
    <row r="964" spans="1:11" hidden="1">
      <c r="A964" s="87">
        <v>20</v>
      </c>
      <c r="B964" s="88">
        <f>LOOKUP(A964,Seznamy!$A$3:$A$38,Seznamy!$B$3:$B$38)</f>
        <v>199115</v>
      </c>
      <c r="C964" s="89" t="str">
        <f>LOOKUP(A964,Seznamy!$A$3:$A$38,Seznamy!$C$3:$C$38)</f>
        <v>Sedlice</v>
      </c>
      <c r="D964" s="90">
        <f>LOOKUP(A964,Seznamy!$A$3:$A$38,Seznamy!$F$3:$F$38)</f>
        <v>2237</v>
      </c>
      <c r="E964" s="90">
        <f>LOOKUP(A964,Seznamy!$A$3:$A$38,Seznamy!$G$3:$G$38)</f>
        <v>50000</v>
      </c>
      <c r="F964" s="91">
        <f>LOOKUP(A964,Seznamy!$A$3:$A$38,Seznamy!$J$3:$J$38)</f>
        <v>60</v>
      </c>
      <c r="G964" s="91">
        <v>10</v>
      </c>
      <c r="H964" s="89" t="str">
        <f>LOOKUP(G964,Komplexní!$A$40:$A$82,Komplexní!$B$40:$B$82)</f>
        <v>Stora Enso Wood Products Ždírec s.r.o.</v>
      </c>
      <c r="I964" s="92">
        <f t="array" ref="I964">SUM(IF((Komplexní!$A$3:$A$38=A964)*(Komplexní!$D$1:$AJ$1=G964),Komplexní!$D$3:$AJ$38))</f>
        <v>0</v>
      </c>
      <c r="J964" s="116" t="str">
        <f>IF(I964=0,"",I964)</f>
        <v/>
      </c>
      <c r="K964" s="93" t="str">
        <f>IF(I964=MIN($J$953:$J$1002),1,"")</f>
        <v/>
      </c>
    </row>
    <row r="965" spans="1:11" hidden="1">
      <c r="A965" s="87">
        <v>20</v>
      </c>
      <c r="B965" s="88">
        <f>LOOKUP(A965,Seznamy!$A$3:$A$38,Seznamy!$B$3:$B$38)</f>
        <v>199115</v>
      </c>
      <c r="C965" s="89" t="str">
        <f>LOOKUP(A965,Seznamy!$A$3:$A$38,Seznamy!$C$3:$C$38)</f>
        <v>Sedlice</v>
      </c>
      <c r="D965" s="90">
        <f>LOOKUP(A965,Seznamy!$A$3:$A$38,Seznamy!$F$3:$F$38)</f>
        <v>2237</v>
      </c>
      <c r="E965" s="90">
        <f>LOOKUP(A965,Seznamy!$A$3:$A$38,Seznamy!$G$3:$G$38)</f>
        <v>50000</v>
      </c>
      <c r="F965" s="91">
        <f>LOOKUP(A965,Seznamy!$A$3:$A$38,Seznamy!$J$3:$J$38)</f>
        <v>60</v>
      </c>
      <c r="G965" s="91">
        <v>12</v>
      </c>
      <c r="H965" s="89" t="str">
        <f>LOOKUP(G965,Komplexní!$A$40:$A$82,Komplexní!$B$40:$B$82)</f>
        <v>Jihozápadní dřevařská a.s.</v>
      </c>
      <c r="I965" s="92">
        <f t="array" ref="I965">SUM(IF((Komplexní!$A$3:$A$38=A965)*(Komplexní!$D$1:$AJ$1=G965),Komplexní!$D$3:$AJ$38))</f>
        <v>0</v>
      </c>
      <c r="J965" s="116" t="str">
        <f>IF(I965=0,"",I965)</f>
        <v/>
      </c>
      <c r="K965" s="93" t="str">
        <f>IF(I965=MIN($J$953:$J$1002),1,"")</f>
        <v/>
      </c>
    </row>
    <row r="966" spans="1:11" hidden="1">
      <c r="A966" s="87">
        <v>20</v>
      </c>
      <c r="B966" s="88">
        <f>LOOKUP(A966,Seznamy!$A$3:$A$38,Seznamy!$B$3:$B$38)</f>
        <v>199115</v>
      </c>
      <c r="C966" s="89" t="str">
        <f>LOOKUP(A966,Seznamy!$A$3:$A$38,Seznamy!$C$3:$C$38)</f>
        <v>Sedlice</v>
      </c>
      <c r="D966" s="90">
        <f>LOOKUP(A966,Seznamy!$A$3:$A$38,Seznamy!$F$3:$F$38)</f>
        <v>2237</v>
      </c>
      <c r="E966" s="90">
        <f>LOOKUP(A966,Seznamy!$A$3:$A$38,Seznamy!$G$3:$G$38)</f>
        <v>50000</v>
      </c>
      <c r="F966" s="91">
        <f>LOOKUP(A966,Seznamy!$A$3:$A$38,Seznamy!$J$3:$J$38)</f>
        <v>60</v>
      </c>
      <c r="G966" s="91">
        <v>13</v>
      </c>
      <c r="H966" s="89" t="str">
        <f>LOOKUP(G966,Komplexní!$A$40:$A$82,Komplexní!$B$40:$B$82)</f>
        <v>LDF Rožnov a.s.</v>
      </c>
      <c r="I966" s="92">
        <f t="array" ref="I966">SUM(IF((Komplexní!$A$3:$A$38=A966)*(Komplexní!$D$1:$AJ$1=G966),Komplexní!$D$3:$AJ$38))</f>
        <v>0</v>
      </c>
      <c r="J966" s="116" t="str">
        <f>IF(I966=0,"",I966)</f>
        <v/>
      </c>
      <c r="K966" s="93" t="str">
        <f>IF(I966=MIN($J$953:$J$1002),1,"")</f>
        <v/>
      </c>
    </row>
    <row r="967" spans="1:11" hidden="1">
      <c r="A967" s="87">
        <v>20</v>
      </c>
      <c r="B967" s="88">
        <f>LOOKUP(A967,Seznamy!$A$3:$A$38,Seznamy!$B$3:$B$38)</f>
        <v>199115</v>
      </c>
      <c r="C967" s="89" t="str">
        <f>LOOKUP(A967,Seznamy!$A$3:$A$38,Seznamy!$C$3:$C$38)</f>
        <v>Sedlice</v>
      </c>
      <c r="D967" s="90">
        <f>LOOKUP(A967,Seznamy!$A$3:$A$38,Seznamy!$F$3:$F$38)</f>
        <v>2237</v>
      </c>
      <c r="E967" s="90">
        <f>LOOKUP(A967,Seznamy!$A$3:$A$38,Seznamy!$G$3:$G$38)</f>
        <v>50000</v>
      </c>
      <c r="F967" s="91">
        <f>LOOKUP(A967,Seznamy!$A$3:$A$38,Seznamy!$J$3:$J$38)</f>
        <v>60</v>
      </c>
      <c r="G967" s="91">
        <v>14</v>
      </c>
      <c r="H967" s="89" t="str">
        <f>LOOKUP(G967,Komplexní!$A$40:$A$82,Komplexní!$B$40:$B$82)</f>
        <v>Kloboucká lesní s.r.o.</v>
      </c>
      <c r="I967" s="92">
        <f t="array" ref="I967">SUM(IF((Komplexní!$A$3:$A$38=A967)*(Komplexní!$D$1:$AJ$1=G967),Komplexní!$D$3:$AJ$38))</f>
        <v>0</v>
      </c>
      <c r="J967" s="116" t="str">
        <f>IF(I967=0,"",I967)</f>
        <v/>
      </c>
      <c r="K967" s="93" t="str">
        <f>IF(I967=MIN($J$953:$J$1002),1,"")</f>
        <v/>
      </c>
    </row>
    <row r="968" spans="1:11" hidden="1">
      <c r="A968" s="87">
        <v>20</v>
      </c>
      <c r="B968" s="88">
        <f>LOOKUP(A968,Seznamy!$A$3:$A$38,Seznamy!$B$3:$B$38)</f>
        <v>199115</v>
      </c>
      <c r="C968" s="89" t="str">
        <f>LOOKUP(A968,Seznamy!$A$3:$A$38,Seznamy!$C$3:$C$38)</f>
        <v>Sedlice</v>
      </c>
      <c r="D968" s="90">
        <f>LOOKUP(A968,Seznamy!$A$3:$A$38,Seznamy!$F$3:$F$38)</f>
        <v>2237</v>
      </c>
      <c r="E968" s="90">
        <f>LOOKUP(A968,Seznamy!$A$3:$A$38,Seznamy!$G$3:$G$38)</f>
        <v>50000</v>
      </c>
      <c r="F968" s="91">
        <f>LOOKUP(A968,Seznamy!$A$3:$A$38,Seznamy!$J$3:$J$38)</f>
        <v>60</v>
      </c>
      <c r="G968" s="91">
        <v>15</v>
      </c>
      <c r="H968" s="89" t="str">
        <f>LOOKUP(G968,Komplexní!$A$40:$A$82,Komplexní!$B$40:$B$82)</f>
        <v>Opavská lesní a.s.</v>
      </c>
      <c r="I968" s="92">
        <f t="array" ref="I968">SUM(IF((Komplexní!$A$3:$A$38=A968)*(Komplexní!$D$1:$AJ$1=G968),Komplexní!$D$3:$AJ$38))</f>
        <v>0</v>
      </c>
      <c r="J968" s="116" t="str">
        <f>IF(I968=0,"",I968)</f>
        <v/>
      </c>
      <c r="K968" s="93" t="str">
        <f>IF(I968=MIN($J$953:$J$1002),1,"")</f>
        <v/>
      </c>
    </row>
    <row r="969" spans="1:11" hidden="1">
      <c r="A969" s="87">
        <v>20</v>
      </c>
      <c r="B969" s="88">
        <f>LOOKUP(A969,Seznamy!$A$3:$A$38,Seznamy!$B$3:$B$38)</f>
        <v>199115</v>
      </c>
      <c r="C969" s="89" t="str">
        <f>LOOKUP(A969,Seznamy!$A$3:$A$38,Seznamy!$C$3:$C$38)</f>
        <v>Sedlice</v>
      </c>
      <c r="D969" s="90">
        <f>LOOKUP(A969,Seznamy!$A$3:$A$38,Seznamy!$F$3:$F$38)</f>
        <v>2237</v>
      </c>
      <c r="E969" s="90">
        <f>LOOKUP(A969,Seznamy!$A$3:$A$38,Seznamy!$G$3:$G$38)</f>
        <v>50000</v>
      </c>
      <c r="F969" s="91">
        <f>LOOKUP(A969,Seznamy!$A$3:$A$38,Seznamy!$J$3:$J$38)</f>
        <v>60</v>
      </c>
      <c r="G969" s="91">
        <v>16</v>
      </c>
      <c r="H969" s="89" t="str">
        <f>LOOKUP(G969,Komplexní!$A$40:$A$82,Komplexní!$B$40:$B$82)</f>
        <v>Lesostavby Frýdek-Místek a.s.</v>
      </c>
      <c r="I969" s="92">
        <f t="array" ref="I969">SUM(IF((Komplexní!$A$3:$A$38=A969)*(Komplexní!$D$1:$AJ$1=G969),Komplexní!$D$3:$AJ$38))</f>
        <v>0</v>
      </c>
      <c r="J969" s="116" t="str">
        <f>IF(I969=0,"",I969)</f>
        <v/>
      </c>
      <c r="K969" s="93" t="str">
        <f>IF(I969=MIN($J$953:$J$1002),1,"")</f>
        <v/>
      </c>
    </row>
    <row r="970" spans="1:11" hidden="1">
      <c r="A970" s="87">
        <v>20</v>
      </c>
      <c r="B970" s="88">
        <f>LOOKUP(A970,Seznamy!$A$3:$A$38,Seznamy!$B$3:$B$38)</f>
        <v>199115</v>
      </c>
      <c r="C970" s="89" t="str">
        <f>LOOKUP(A970,Seznamy!$A$3:$A$38,Seznamy!$C$3:$C$38)</f>
        <v>Sedlice</v>
      </c>
      <c r="D970" s="90">
        <f>LOOKUP(A970,Seznamy!$A$3:$A$38,Seznamy!$F$3:$F$38)</f>
        <v>2237</v>
      </c>
      <c r="E970" s="90">
        <f>LOOKUP(A970,Seznamy!$A$3:$A$38,Seznamy!$G$3:$G$38)</f>
        <v>50000</v>
      </c>
      <c r="F970" s="91">
        <f>LOOKUP(A970,Seznamy!$A$3:$A$38,Seznamy!$J$3:$J$38)</f>
        <v>60</v>
      </c>
      <c r="G970" s="91">
        <v>17</v>
      </c>
      <c r="H970" s="89" t="str">
        <f>LOOKUP(G970,Komplexní!$A$40:$A$82,Komplexní!$B$40:$B$82)</f>
        <v>Drevo-Málek s.r.o.</v>
      </c>
      <c r="I970" s="92">
        <f t="array" ref="I970">SUM(IF((Komplexní!$A$3:$A$38=A970)*(Komplexní!$D$1:$AJ$1=G970),Komplexní!$D$3:$AJ$38))</f>
        <v>0</v>
      </c>
      <c r="J970" s="116" t="str">
        <f>IF(I970=0,"",I970)</f>
        <v/>
      </c>
      <c r="K970" s="93" t="str">
        <f>IF(I970=MIN($J$953:$J$1002),1,"")</f>
        <v/>
      </c>
    </row>
    <row r="971" spans="1:11" hidden="1">
      <c r="A971" s="87">
        <v>20</v>
      </c>
      <c r="B971" s="88">
        <f>LOOKUP(A971,Seznamy!$A$3:$A$38,Seznamy!$B$3:$B$38)</f>
        <v>199115</v>
      </c>
      <c r="C971" s="89" t="str">
        <f>LOOKUP(A971,Seznamy!$A$3:$A$38,Seznamy!$C$3:$C$38)</f>
        <v>Sedlice</v>
      </c>
      <c r="D971" s="90">
        <f>LOOKUP(A971,Seznamy!$A$3:$A$38,Seznamy!$F$3:$F$38)</f>
        <v>2237</v>
      </c>
      <c r="E971" s="90">
        <f>LOOKUP(A971,Seznamy!$A$3:$A$38,Seznamy!$G$3:$G$38)</f>
        <v>50000</v>
      </c>
      <c r="F971" s="91">
        <f>LOOKUP(A971,Seznamy!$A$3:$A$38,Seznamy!$J$3:$J$38)</f>
        <v>60</v>
      </c>
      <c r="G971" s="91">
        <v>18</v>
      </c>
      <c r="H971" s="89" t="str">
        <f>LOOKUP(G971,Komplexní!$A$40:$A$82,Komplexní!$B$40:$B$82)</f>
        <v>Lesní společnost Bečov, s.r.o.</v>
      </c>
      <c r="I971" s="92">
        <f t="array" ref="I971">SUM(IF((Komplexní!$A$3:$A$38=A971)*(Komplexní!$D$1:$AJ$1=G971),Komplexní!$D$3:$AJ$38))</f>
        <v>0</v>
      </c>
      <c r="J971" s="116" t="str">
        <f>IF(I971=0,"",I971)</f>
        <v/>
      </c>
      <c r="K971" s="93" t="str">
        <f>IF(I971=MIN($J$953:$J$1002),1,"")</f>
        <v/>
      </c>
    </row>
    <row r="972" spans="1:11" hidden="1">
      <c r="A972" s="87">
        <v>20</v>
      </c>
      <c r="B972" s="88">
        <f>LOOKUP(A972,Seznamy!$A$3:$A$38,Seznamy!$B$3:$B$38)</f>
        <v>199115</v>
      </c>
      <c r="C972" s="89" t="str">
        <f>LOOKUP(A972,Seznamy!$A$3:$A$38,Seznamy!$C$3:$C$38)</f>
        <v>Sedlice</v>
      </c>
      <c r="D972" s="90">
        <f>LOOKUP(A972,Seznamy!$A$3:$A$38,Seznamy!$F$3:$F$38)</f>
        <v>2237</v>
      </c>
      <c r="E972" s="90">
        <f>LOOKUP(A972,Seznamy!$A$3:$A$38,Seznamy!$G$3:$G$38)</f>
        <v>50000</v>
      </c>
      <c r="F972" s="91">
        <f>LOOKUP(A972,Seznamy!$A$3:$A$38,Seznamy!$J$3:$J$38)</f>
        <v>60</v>
      </c>
      <c r="G972" s="91">
        <v>19</v>
      </c>
      <c r="H972" s="89" t="str">
        <f>LOOKUP(G972,Komplexní!$A$40:$A$82,Komplexní!$B$40:$B$82)</f>
        <v>SOLITERA spol. s r.o.</v>
      </c>
      <c r="I972" s="92">
        <f t="array" ref="I972">SUM(IF((Komplexní!$A$3:$A$38=A972)*(Komplexní!$D$1:$AJ$1=G972),Komplexní!$D$3:$AJ$38))</f>
        <v>0</v>
      </c>
      <c r="J972" s="116" t="str">
        <f>IF(I972=0,"",I972)</f>
        <v/>
      </c>
      <c r="K972" s="93" t="str">
        <f>IF(I972=MIN($J$953:$J$1002),1,"")</f>
        <v/>
      </c>
    </row>
    <row r="973" spans="1:11" hidden="1">
      <c r="A973" s="87">
        <v>20</v>
      </c>
      <c r="B973" s="88">
        <f>LOOKUP(A973,Seznamy!$A$3:$A$38,Seznamy!$B$3:$B$38)</f>
        <v>199115</v>
      </c>
      <c r="C973" s="89" t="str">
        <f>LOOKUP(A973,Seznamy!$A$3:$A$38,Seznamy!$C$3:$C$38)</f>
        <v>Sedlice</v>
      </c>
      <c r="D973" s="90">
        <f>LOOKUP(A973,Seznamy!$A$3:$A$38,Seznamy!$F$3:$F$38)</f>
        <v>2237</v>
      </c>
      <c r="E973" s="90">
        <f>LOOKUP(A973,Seznamy!$A$3:$A$38,Seznamy!$G$3:$G$38)</f>
        <v>50000</v>
      </c>
      <c r="F973" s="91">
        <f>LOOKUP(A973,Seznamy!$A$3:$A$38,Seznamy!$J$3:$J$38)</f>
        <v>60</v>
      </c>
      <c r="G973" s="91">
        <v>20</v>
      </c>
      <c r="H973" s="89" t="str">
        <f>LOOKUP(G973,Komplexní!$A$40:$A$82,Komplexní!$B$40:$B$82)</f>
        <v>Lesy Beskydy, a.s.</v>
      </c>
      <c r="I973" s="92">
        <f t="array" ref="I973">SUM(IF((Komplexní!$A$3:$A$38=A973)*(Komplexní!$D$1:$AJ$1=G973),Komplexní!$D$3:$AJ$38))</f>
        <v>0</v>
      </c>
      <c r="J973" s="116" t="str">
        <f>IF(I973=0,"",I973)</f>
        <v/>
      </c>
      <c r="K973" s="93" t="str">
        <f>IF(I973=MIN($J$953:$J$1002),1,"")</f>
        <v/>
      </c>
    </row>
    <row r="974" spans="1:11" hidden="1">
      <c r="A974" s="87">
        <v>20</v>
      </c>
      <c r="B974" s="88">
        <f>LOOKUP(A974,Seznamy!$A$3:$A$38,Seznamy!$B$3:$B$38)</f>
        <v>199115</v>
      </c>
      <c r="C974" s="89" t="str">
        <f>LOOKUP(A974,Seznamy!$A$3:$A$38,Seznamy!$C$3:$C$38)</f>
        <v>Sedlice</v>
      </c>
      <c r="D974" s="90">
        <f>LOOKUP(A974,Seznamy!$A$3:$A$38,Seznamy!$F$3:$F$38)</f>
        <v>2237</v>
      </c>
      <c r="E974" s="90">
        <f>LOOKUP(A974,Seznamy!$A$3:$A$38,Seznamy!$G$3:$G$38)</f>
        <v>50000</v>
      </c>
      <c r="F974" s="91">
        <f>LOOKUP(A974,Seznamy!$A$3:$A$38,Seznamy!$J$3:$J$38)</f>
        <v>60</v>
      </c>
      <c r="G974" s="91">
        <v>21</v>
      </c>
      <c r="H974" s="89" t="str">
        <f>LOOKUP(G974,Komplexní!$A$40:$A$82,Komplexní!$B$40:$B$82)</f>
        <v>Triumfa Energo s.r.o.</v>
      </c>
      <c r="I974" s="92">
        <f t="array" ref="I974">SUM(IF((Komplexní!$A$3:$A$38=A974)*(Komplexní!$D$1:$AJ$1=G974),Komplexní!$D$3:$AJ$38))</f>
        <v>0</v>
      </c>
      <c r="J974" s="116" t="str">
        <f>IF(I974=0,"",I974)</f>
        <v/>
      </c>
      <c r="K974" s="93" t="str">
        <f>IF(I974=MIN($J$953:$J$1002),1,"")</f>
        <v/>
      </c>
    </row>
    <row r="975" spans="1:11">
      <c r="A975" s="87">
        <v>20</v>
      </c>
      <c r="B975" s="88">
        <f>LOOKUP(A975,Seznamy!$A$3:$A$38,Seznamy!$B$3:$B$38)</f>
        <v>199115</v>
      </c>
      <c r="C975" s="89" t="str">
        <f>LOOKUP(A975,Seznamy!$A$3:$A$38,Seznamy!$C$3:$C$38)</f>
        <v>Sedlice</v>
      </c>
      <c r="D975" s="90">
        <f>LOOKUP(A975,Seznamy!$A$3:$A$38,Seznamy!$F$3:$F$38)</f>
        <v>2237</v>
      </c>
      <c r="E975" s="90">
        <f>LOOKUP(A975,Seznamy!$A$3:$A$38,Seznamy!$G$3:$G$38)</f>
        <v>50000</v>
      </c>
      <c r="F975" s="91">
        <f>LOOKUP(A975,Seznamy!$A$3:$A$38,Seznamy!$J$3:$J$38)</f>
        <v>60</v>
      </c>
      <c r="G975" s="91">
        <v>3</v>
      </c>
      <c r="H975" s="89" t="str">
        <f>LOOKUP(G975,Komplexní!$A$40:$A$82,Komplexní!$B$40:$B$82)</f>
        <v>ACLESIA, spol. s r.o.</v>
      </c>
      <c r="I975" s="92">
        <f t="array" ref="I975">SUM(IF((Komplexní!$A$3:$A$38=A975)*(Komplexní!$D$1:$AJ$1=G975),Komplexní!$D$3:$AJ$38))</f>
        <v>-10382745</v>
      </c>
      <c r="J975" s="116">
        <f>IF(I975=0,"",I975)</f>
        <v>-10382745</v>
      </c>
      <c r="K975" s="93" t="str">
        <f>IF(I975=MIN($J$953:$J$1002),1,"")</f>
        <v/>
      </c>
    </row>
    <row r="976" spans="1:11" hidden="1">
      <c r="A976" s="87">
        <v>20</v>
      </c>
      <c r="B976" s="88">
        <f>LOOKUP(A976,Seznamy!$A$3:$A$38,Seznamy!$B$3:$B$38)</f>
        <v>199115</v>
      </c>
      <c r="C976" s="89" t="str">
        <f>LOOKUP(A976,Seznamy!$A$3:$A$38,Seznamy!$C$3:$C$38)</f>
        <v>Sedlice</v>
      </c>
      <c r="D976" s="90">
        <f>LOOKUP(A976,Seznamy!$A$3:$A$38,Seznamy!$F$3:$F$38)</f>
        <v>2237</v>
      </c>
      <c r="E976" s="90">
        <f>LOOKUP(A976,Seznamy!$A$3:$A$38,Seznamy!$G$3:$G$38)</f>
        <v>50000</v>
      </c>
      <c r="F976" s="91">
        <f>LOOKUP(A976,Seznamy!$A$3:$A$38,Seznamy!$J$3:$J$38)</f>
        <v>60</v>
      </c>
      <c r="G976" s="91">
        <v>23</v>
      </c>
      <c r="H976" s="89" t="str">
        <f>LOOKUP(G976,Komplexní!$A$40:$A$82,Komplexní!$B$40:$B$82)</f>
        <v>Pradědský lesní závod, a.s.</v>
      </c>
      <c r="I976" s="92">
        <f t="array" ref="I976">SUM(IF((Komplexní!$A$3:$A$38=A976)*(Komplexní!$D$1:$AJ$1=G976),Komplexní!$D$3:$AJ$38))</f>
        <v>0</v>
      </c>
      <c r="J976" s="116" t="str">
        <f>IF(I976=0,"",I976)</f>
        <v/>
      </c>
      <c r="K976" s="93" t="str">
        <f>IF(I976=MIN($J$953:$J$1002),1,"")</f>
        <v/>
      </c>
    </row>
    <row r="977" spans="1:11" hidden="1">
      <c r="A977" s="87">
        <v>20</v>
      </c>
      <c r="B977" s="88">
        <f>LOOKUP(A977,Seznamy!$A$3:$A$38,Seznamy!$B$3:$B$38)</f>
        <v>199115</v>
      </c>
      <c r="C977" s="89" t="str">
        <f>LOOKUP(A977,Seznamy!$A$3:$A$38,Seznamy!$C$3:$C$38)</f>
        <v>Sedlice</v>
      </c>
      <c r="D977" s="90">
        <f>LOOKUP(A977,Seznamy!$A$3:$A$38,Seznamy!$F$3:$F$38)</f>
        <v>2237</v>
      </c>
      <c r="E977" s="90">
        <f>LOOKUP(A977,Seznamy!$A$3:$A$38,Seznamy!$G$3:$G$38)</f>
        <v>50000</v>
      </c>
      <c r="F977" s="91">
        <f>LOOKUP(A977,Seznamy!$A$3:$A$38,Seznamy!$J$3:$J$38)</f>
        <v>60</v>
      </c>
      <c r="G977" s="91">
        <v>24</v>
      </c>
      <c r="H977" s="89" t="str">
        <f>LOOKUP(G977,Komplexní!$A$40:$A$82,Komplexní!$B$40:$B$82)</f>
        <v>JACER - CZ a.s.</v>
      </c>
      <c r="I977" s="92">
        <f t="array" ref="I977">SUM(IF((Komplexní!$A$3:$A$38=A977)*(Komplexní!$D$1:$AJ$1=G977),Komplexní!$D$3:$AJ$38))</f>
        <v>0</v>
      </c>
      <c r="J977" s="116" t="str">
        <f>IF(I977=0,"",I977)</f>
        <v/>
      </c>
      <c r="K977" s="93" t="str">
        <f>IF(I977=MIN($J$953:$J$1002),1,"")</f>
        <v/>
      </c>
    </row>
    <row r="978" spans="1:11" hidden="1">
      <c r="A978" s="87">
        <v>20</v>
      </c>
      <c r="B978" s="88">
        <f>LOOKUP(A978,Seznamy!$A$3:$A$38,Seznamy!$B$3:$B$38)</f>
        <v>199115</v>
      </c>
      <c r="C978" s="89" t="str">
        <f>LOOKUP(A978,Seznamy!$A$3:$A$38,Seznamy!$C$3:$C$38)</f>
        <v>Sedlice</v>
      </c>
      <c r="D978" s="90">
        <f>LOOKUP(A978,Seznamy!$A$3:$A$38,Seznamy!$F$3:$F$38)</f>
        <v>2237</v>
      </c>
      <c r="E978" s="90">
        <f>LOOKUP(A978,Seznamy!$A$3:$A$38,Seznamy!$G$3:$G$38)</f>
        <v>50000</v>
      </c>
      <c r="F978" s="91">
        <f>LOOKUP(A978,Seznamy!$A$3:$A$38,Seznamy!$J$3:$J$38)</f>
        <v>60</v>
      </c>
      <c r="G978" s="91">
        <v>25</v>
      </c>
      <c r="H978" s="89" t="str">
        <f>LOOKUP(G978,Komplexní!$A$40:$A$82,Komplexní!$B$40:$B$82)</f>
        <v>KATR a.s.</v>
      </c>
      <c r="I978" s="92">
        <f t="array" ref="I978">SUM(IF((Komplexní!$A$3:$A$38=A978)*(Komplexní!$D$1:$AJ$1=G978),Komplexní!$D$3:$AJ$38))</f>
        <v>0</v>
      </c>
      <c r="J978" s="116" t="str">
        <f>IF(I978=0,"",I978)</f>
        <v/>
      </c>
      <c r="K978" s="93" t="str">
        <f>IF(I978=MIN($J$953:$J$1002),1,"")</f>
        <v/>
      </c>
    </row>
    <row r="979" spans="1:11" hidden="1">
      <c r="A979" s="87">
        <v>20</v>
      </c>
      <c r="B979" s="88">
        <f>LOOKUP(A979,Seznamy!$A$3:$A$38,Seznamy!$B$3:$B$38)</f>
        <v>199115</v>
      </c>
      <c r="C979" s="89" t="str">
        <f>LOOKUP(A979,Seznamy!$A$3:$A$38,Seznamy!$C$3:$C$38)</f>
        <v>Sedlice</v>
      </c>
      <c r="D979" s="90">
        <f>LOOKUP(A979,Seznamy!$A$3:$A$38,Seznamy!$F$3:$F$38)</f>
        <v>2237</v>
      </c>
      <c r="E979" s="90">
        <f>LOOKUP(A979,Seznamy!$A$3:$A$38,Seznamy!$G$3:$G$38)</f>
        <v>50000</v>
      </c>
      <c r="F979" s="91">
        <f>LOOKUP(A979,Seznamy!$A$3:$A$38,Seznamy!$J$3:$J$38)</f>
        <v>60</v>
      </c>
      <c r="G979" s="91">
        <v>26</v>
      </c>
      <c r="H979" s="89" t="str">
        <f>LOOKUP(G979,Komplexní!$A$40:$A$82,Komplexní!$B$40:$B$82)</f>
        <v>DEBLICE - lesy s.r.o.</v>
      </c>
      <c r="I979" s="92">
        <f t="array" ref="I979">SUM(IF((Komplexní!$A$3:$A$38=A979)*(Komplexní!$D$1:$AJ$1=G979),Komplexní!$D$3:$AJ$38))</f>
        <v>0</v>
      </c>
      <c r="J979" s="116" t="str">
        <f>IF(I979=0,"",I979)</f>
        <v/>
      </c>
      <c r="K979" s="93" t="str">
        <f>IF(I979=MIN($J$953:$J$1002),1,"")</f>
        <v/>
      </c>
    </row>
    <row r="980" spans="1:11" hidden="1">
      <c r="A980" s="87">
        <v>20</v>
      </c>
      <c r="B980" s="88">
        <f>LOOKUP(A980,Seznamy!$A$3:$A$38,Seznamy!$B$3:$B$38)</f>
        <v>199115</v>
      </c>
      <c r="C980" s="89" t="str">
        <f>LOOKUP(A980,Seznamy!$A$3:$A$38,Seznamy!$C$3:$C$38)</f>
        <v>Sedlice</v>
      </c>
      <c r="D980" s="90">
        <f>LOOKUP(A980,Seznamy!$A$3:$A$38,Seznamy!$F$3:$F$38)</f>
        <v>2237</v>
      </c>
      <c r="E980" s="90">
        <f>LOOKUP(A980,Seznamy!$A$3:$A$38,Seznamy!$G$3:$G$38)</f>
        <v>50000</v>
      </c>
      <c r="F980" s="91">
        <f>LOOKUP(A980,Seznamy!$A$3:$A$38,Seznamy!$J$3:$J$38)</f>
        <v>60</v>
      </c>
      <c r="G980" s="91">
        <v>28</v>
      </c>
      <c r="H980" s="89">
        <f>LOOKUP(G980,Komplexní!$A$40:$A$82,Komplexní!$B$40:$B$82)</f>
        <v>0</v>
      </c>
      <c r="I980" s="92">
        <f t="array" ref="I980">SUM(IF((Komplexní!$A$3:$A$38=A980)*(Komplexní!$D$1:$AJ$1=G980),Komplexní!$D$3:$AJ$38))</f>
        <v>0</v>
      </c>
      <c r="J980" s="116" t="str">
        <f>IF(I980=0,"",I980)</f>
        <v/>
      </c>
      <c r="K980" s="93" t="str">
        <f>IF(I980=MIN($J$953:$J$1002),1,"")</f>
        <v/>
      </c>
    </row>
    <row r="981" spans="1:11" hidden="1">
      <c r="A981" s="87">
        <v>20</v>
      </c>
      <c r="B981" s="88">
        <f>LOOKUP(A981,Seznamy!$A$3:$A$38,Seznamy!$B$3:$B$38)</f>
        <v>199115</v>
      </c>
      <c r="C981" s="89" t="str">
        <f>LOOKUP(A981,Seznamy!$A$3:$A$38,Seznamy!$C$3:$C$38)</f>
        <v>Sedlice</v>
      </c>
      <c r="D981" s="90">
        <f>LOOKUP(A981,Seznamy!$A$3:$A$38,Seznamy!$F$3:$F$38)</f>
        <v>2237</v>
      </c>
      <c r="E981" s="90">
        <f>LOOKUP(A981,Seznamy!$A$3:$A$38,Seznamy!$G$3:$G$38)</f>
        <v>50000</v>
      </c>
      <c r="F981" s="91">
        <f>LOOKUP(A981,Seznamy!$A$3:$A$38,Seznamy!$J$3:$J$38)</f>
        <v>60</v>
      </c>
      <c r="G981" s="91">
        <v>29</v>
      </c>
      <c r="H981" s="89">
        <f>LOOKUP(G981,Komplexní!$A$40:$A$82,Komplexní!$B$40:$B$82)</f>
        <v>0</v>
      </c>
      <c r="I981" s="92">
        <f t="array" ref="I981">SUM(IF((Komplexní!$A$3:$A$38=A981)*(Komplexní!$D$1:$AJ$1=G981),Komplexní!$D$3:$AJ$38))</f>
        <v>0</v>
      </c>
      <c r="J981" s="116" t="str">
        <f>IF(I981=0,"",I981)</f>
        <v/>
      </c>
      <c r="K981" s="93" t="str">
        <f>IF(I981=MIN($J$953:$J$1002),1,"")</f>
        <v/>
      </c>
    </row>
    <row r="982" spans="1:11" hidden="1">
      <c r="A982" s="87">
        <v>20</v>
      </c>
      <c r="B982" s="88">
        <f>LOOKUP(A982,Seznamy!$A$3:$A$38,Seznamy!$B$3:$B$38)</f>
        <v>199115</v>
      </c>
      <c r="C982" s="89" t="str">
        <f>LOOKUP(A982,Seznamy!$A$3:$A$38,Seznamy!$C$3:$C$38)</f>
        <v>Sedlice</v>
      </c>
      <c r="D982" s="90">
        <f>LOOKUP(A982,Seznamy!$A$3:$A$38,Seznamy!$F$3:$F$38)</f>
        <v>2237</v>
      </c>
      <c r="E982" s="90">
        <f>LOOKUP(A982,Seznamy!$A$3:$A$38,Seznamy!$G$3:$G$38)</f>
        <v>50000</v>
      </c>
      <c r="F982" s="91">
        <f>LOOKUP(A982,Seznamy!$A$3:$A$38,Seznamy!$J$3:$J$38)</f>
        <v>60</v>
      </c>
      <c r="G982" s="91">
        <v>30</v>
      </c>
      <c r="H982" s="89">
        <f>LOOKUP(G982,Komplexní!$A$40:$A$82,Komplexní!$B$40:$B$82)</f>
        <v>0</v>
      </c>
      <c r="I982" s="92">
        <f t="array" ref="I982">SUM(IF((Komplexní!$A$3:$A$38=A982)*(Komplexní!$D$1:$AJ$1=G982),Komplexní!$D$3:$AJ$38))</f>
        <v>0</v>
      </c>
      <c r="J982" s="116" t="str">
        <f>IF(I982=0,"",I982)</f>
        <v/>
      </c>
      <c r="K982" s="93" t="str">
        <f>IF(I982=MIN($J$953:$J$1002),1,"")</f>
        <v/>
      </c>
    </row>
    <row r="983" spans="1:11" hidden="1">
      <c r="A983" s="87">
        <v>20</v>
      </c>
      <c r="B983" s="88">
        <f>LOOKUP(A983,Seznamy!$A$3:$A$38,Seznamy!$B$3:$B$38)</f>
        <v>199115</v>
      </c>
      <c r="C983" s="89" t="str">
        <f>LOOKUP(A983,Seznamy!$A$3:$A$38,Seznamy!$C$3:$C$38)</f>
        <v>Sedlice</v>
      </c>
      <c r="D983" s="90">
        <f>LOOKUP(A983,Seznamy!$A$3:$A$38,Seznamy!$F$3:$F$38)</f>
        <v>2237</v>
      </c>
      <c r="E983" s="90">
        <f>LOOKUP(A983,Seznamy!$A$3:$A$38,Seznamy!$G$3:$G$38)</f>
        <v>50000</v>
      </c>
      <c r="F983" s="91">
        <f>LOOKUP(A983,Seznamy!$A$3:$A$38,Seznamy!$J$3:$J$38)</f>
        <v>60</v>
      </c>
      <c r="G983" s="91">
        <v>31</v>
      </c>
      <c r="H983" s="89">
        <f>LOOKUP(G983,Komplexní!$A$40:$A$82,Komplexní!$B$40:$B$82)</f>
        <v>0</v>
      </c>
      <c r="I983" s="92">
        <f t="array" ref="I983">SUM(IF((Komplexní!$A$3:$A$38=A983)*(Komplexní!$D$1:$AJ$1=G983),Komplexní!$D$3:$AJ$38))</f>
        <v>0</v>
      </c>
      <c r="J983" s="116" t="str">
        <f>IF(I983=0,"",I983)</f>
        <v/>
      </c>
      <c r="K983" s="93" t="str">
        <f>IF(I983=MIN($J$953:$J$1002),1,"")</f>
        <v/>
      </c>
    </row>
    <row r="984" spans="1:11" hidden="1">
      <c r="A984" s="87">
        <v>20</v>
      </c>
      <c r="B984" s="88">
        <f>LOOKUP(A984,Seznamy!$A$3:$A$38,Seznamy!$B$3:$B$38)</f>
        <v>199115</v>
      </c>
      <c r="C984" s="89" t="str">
        <f>LOOKUP(A984,Seznamy!$A$3:$A$38,Seznamy!$C$3:$C$38)</f>
        <v>Sedlice</v>
      </c>
      <c r="D984" s="90">
        <f>LOOKUP(A984,Seznamy!$A$3:$A$38,Seznamy!$F$3:$F$38)</f>
        <v>2237</v>
      </c>
      <c r="E984" s="90">
        <f>LOOKUP(A984,Seznamy!$A$3:$A$38,Seznamy!$G$3:$G$38)</f>
        <v>50000</v>
      </c>
      <c r="F984" s="91">
        <f>LOOKUP(A984,Seznamy!$A$3:$A$38,Seznamy!$J$3:$J$38)</f>
        <v>60</v>
      </c>
      <c r="G984" s="91">
        <v>32</v>
      </c>
      <c r="H984" s="89">
        <f>LOOKUP(G984,Komplexní!$A$40:$A$82,Komplexní!$B$40:$B$82)</f>
        <v>0</v>
      </c>
      <c r="I984" s="92">
        <f t="array" ref="I984">SUM(IF((Komplexní!$A$3:$A$38=A984)*(Komplexní!$D$1:$AJ$1=G984),Komplexní!$D$3:$AJ$38))</f>
        <v>0</v>
      </c>
      <c r="J984" s="116" t="str">
        <f>IF(I984=0,"",I984)</f>
        <v/>
      </c>
      <c r="K984" s="93" t="str">
        <f>IF(I984=MIN($J$953:$J$1002),1,"")</f>
        <v/>
      </c>
    </row>
    <row r="985" spans="1:11" hidden="1">
      <c r="A985" s="87">
        <v>20</v>
      </c>
      <c r="B985" s="88">
        <f>LOOKUP(A985,Seznamy!$A$3:$A$38,Seznamy!$B$3:$B$38)</f>
        <v>199115</v>
      </c>
      <c r="C985" s="89" t="str">
        <f>LOOKUP(A985,Seznamy!$A$3:$A$38,Seznamy!$C$3:$C$38)</f>
        <v>Sedlice</v>
      </c>
      <c r="D985" s="90">
        <f>LOOKUP(A985,Seznamy!$A$3:$A$38,Seznamy!$F$3:$F$38)</f>
        <v>2237</v>
      </c>
      <c r="E985" s="90">
        <f>LOOKUP(A985,Seznamy!$A$3:$A$38,Seznamy!$G$3:$G$38)</f>
        <v>50000</v>
      </c>
      <c r="F985" s="91">
        <f>LOOKUP(A985,Seznamy!$A$3:$A$38,Seznamy!$J$3:$J$38)</f>
        <v>60</v>
      </c>
      <c r="G985" s="91">
        <v>33</v>
      </c>
      <c r="H985" s="89">
        <f>LOOKUP(G985,Komplexní!$A$40:$A$82,Komplexní!$B$40:$B$82)</f>
        <v>0</v>
      </c>
      <c r="I985" s="92">
        <f t="array" ref="I985">SUM(IF((Komplexní!$A$3:$A$38=A985)*(Komplexní!$D$1:$AJ$1=G985),Komplexní!$D$3:$AJ$38))</f>
        <v>0</v>
      </c>
      <c r="J985" s="116" t="str">
        <f>IF(I985=0,"",I985)</f>
        <v/>
      </c>
      <c r="K985" s="93" t="str">
        <f>IF(I985=MIN($J$953:$J$1002),1,"")</f>
        <v/>
      </c>
    </row>
    <row r="986" spans="1:11" hidden="1">
      <c r="A986" s="87">
        <v>20</v>
      </c>
      <c r="B986" s="88">
        <f>LOOKUP(A986,Seznamy!$A$3:$A$38,Seznamy!$B$3:$B$38)</f>
        <v>199115</v>
      </c>
      <c r="C986" s="89" t="str">
        <f>LOOKUP(A986,Seznamy!$A$3:$A$38,Seznamy!$C$3:$C$38)</f>
        <v>Sedlice</v>
      </c>
      <c r="D986" s="90">
        <f>LOOKUP(A986,Seznamy!$A$3:$A$38,Seznamy!$F$3:$F$38)</f>
        <v>2237</v>
      </c>
      <c r="E986" s="90">
        <f>LOOKUP(A986,Seznamy!$A$3:$A$38,Seznamy!$G$3:$G$38)</f>
        <v>50000</v>
      </c>
      <c r="F986" s="91">
        <f>LOOKUP(A986,Seznamy!$A$3:$A$38,Seznamy!$J$3:$J$38)</f>
        <v>60</v>
      </c>
      <c r="G986" s="91">
        <v>34</v>
      </c>
      <c r="H986" s="89">
        <f>LOOKUP(G986,Komplexní!$A$40:$A$82,Komplexní!$B$40:$B$82)</f>
        <v>0</v>
      </c>
      <c r="I986" s="92">
        <f t="array" ref="I986">SUM(IF((Komplexní!$A$3:$A$38=A986)*(Komplexní!$D$1:$AJ$1=G986),Komplexní!$D$3:$AJ$38))</f>
        <v>0</v>
      </c>
      <c r="J986" s="116" t="str">
        <f>IF(I986=0,"",I986)</f>
        <v/>
      </c>
      <c r="K986" s="93" t="str">
        <f>IF(I986=MIN($J$953:$J$1002),1,"")</f>
        <v/>
      </c>
    </row>
    <row r="987" spans="1:11" hidden="1">
      <c r="A987" s="87">
        <v>20</v>
      </c>
      <c r="B987" s="88">
        <f>LOOKUP(A987,Seznamy!$A$3:$A$38,Seznamy!$B$3:$B$38)</f>
        <v>199115</v>
      </c>
      <c r="C987" s="89" t="str">
        <f>LOOKUP(A987,Seznamy!$A$3:$A$38,Seznamy!$C$3:$C$38)</f>
        <v>Sedlice</v>
      </c>
      <c r="D987" s="90">
        <f>LOOKUP(A987,Seznamy!$A$3:$A$38,Seznamy!$F$3:$F$38)</f>
        <v>2237</v>
      </c>
      <c r="E987" s="90">
        <f>LOOKUP(A987,Seznamy!$A$3:$A$38,Seznamy!$G$3:$G$38)</f>
        <v>50000</v>
      </c>
      <c r="F987" s="91">
        <f>LOOKUP(A987,Seznamy!$A$3:$A$38,Seznamy!$J$3:$J$38)</f>
        <v>60</v>
      </c>
      <c r="G987" s="91">
        <v>35</v>
      </c>
      <c r="H987" s="89">
        <f>LOOKUP(G987,Komplexní!$A$40:$A$82,Komplexní!$B$40:$B$82)</f>
        <v>0</v>
      </c>
      <c r="I987" s="92">
        <f t="array" ref="I987">SUM(IF((Komplexní!$A$3:$A$38=A987)*(Komplexní!$D$1:$AJ$1=G987),Komplexní!$D$3:$AJ$38))</f>
        <v>0</v>
      </c>
      <c r="J987" s="116" t="str">
        <f>IF(I987=0,"",I987)</f>
        <v/>
      </c>
      <c r="K987" s="93" t="str">
        <f>IF(I987=MIN($J$953:$J$1002),1,"")</f>
        <v/>
      </c>
    </row>
    <row r="988" spans="1:11" hidden="1">
      <c r="A988" s="87">
        <v>20</v>
      </c>
      <c r="B988" s="88">
        <f>LOOKUP(A988,Seznamy!$A$3:$A$38,Seznamy!$B$3:$B$38)</f>
        <v>199115</v>
      </c>
      <c r="C988" s="89" t="str">
        <f>LOOKUP(A988,Seznamy!$A$3:$A$38,Seznamy!$C$3:$C$38)</f>
        <v>Sedlice</v>
      </c>
      <c r="D988" s="90">
        <f>LOOKUP(A988,Seznamy!$A$3:$A$38,Seznamy!$F$3:$F$38)</f>
        <v>2237</v>
      </c>
      <c r="E988" s="90">
        <f>LOOKUP(A988,Seznamy!$A$3:$A$38,Seznamy!$G$3:$G$38)</f>
        <v>50000</v>
      </c>
      <c r="F988" s="91">
        <f>LOOKUP(A988,Seznamy!$A$3:$A$38,Seznamy!$J$3:$J$38)</f>
        <v>60</v>
      </c>
      <c r="G988" s="91">
        <v>36</v>
      </c>
      <c r="H988" s="89">
        <f>LOOKUP(G988,Komplexní!$A$40:$A$82,Komplexní!$B$40:$B$82)</f>
        <v>0</v>
      </c>
      <c r="I988" s="92">
        <f t="array" ref="I988">SUM(IF((Komplexní!$A$3:$A$38=A988)*(Komplexní!$D$1:$AJ$1=G988),Komplexní!$D$3:$AJ$38))</f>
        <v>0</v>
      </c>
      <c r="J988" s="116" t="str">
        <f>IF(I988=0,"",I988)</f>
        <v/>
      </c>
      <c r="K988" s="93" t="str">
        <f>IF(I988=MIN($J$953:$J$1002),1,"")</f>
        <v/>
      </c>
    </row>
    <row r="989" spans="1:11" hidden="1">
      <c r="A989" s="87">
        <v>20</v>
      </c>
      <c r="B989" s="88">
        <f>LOOKUP(A989,Seznamy!$A$3:$A$38,Seznamy!$B$3:$B$38)</f>
        <v>199115</v>
      </c>
      <c r="C989" s="89" t="str">
        <f>LOOKUP(A989,Seznamy!$A$3:$A$38,Seznamy!$C$3:$C$38)</f>
        <v>Sedlice</v>
      </c>
      <c r="D989" s="90">
        <f>LOOKUP(A989,Seznamy!$A$3:$A$38,Seznamy!$F$3:$F$38)</f>
        <v>2237</v>
      </c>
      <c r="E989" s="90">
        <f>LOOKUP(A989,Seznamy!$A$3:$A$38,Seznamy!$G$3:$G$38)</f>
        <v>50000</v>
      </c>
      <c r="F989" s="91">
        <f>LOOKUP(A989,Seznamy!$A$3:$A$38,Seznamy!$J$3:$J$38)</f>
        <v>60</v>
      </c>
      <c r="G989" s="91">
        <v>37</v>
      </c>
      <c r="H989" s="89">
        <f>LOOKUP(G989,Komplexní!$A$40:$A$82,Komplexní!$B$40:$B$82)</f>
        <v>0</v>
      </c>
      <c r="I989" s="92">
        <f t="array" ref="I989">SUM(IF((Komplexní!$A$3:$A$38=A989)*(Komplexní!$D$1:$AJ$1=G989),Komplexní!$D$3:$AJ$38))</f>
        <v>0</v>
      </c>
      <c r="J989" s="116" t="str">
        <f>IF(I989=0,"",I989)</f>
        <v/>
      </c>
      <c r="K989" s="93" t="str">
        <f>IF(I989=MIN($J$953:$J$1002),1,"")</f>
        <v/>
      </c>
    </row>
    <row r="990" spans="1:11" hidden="1">
      <c r="A990" s="87">
        <v>20</v>
      </c>
      <c r="B990" s="88">
        <f>LOOKUP(A990,Seznamy!$A$3:$A$38,Seznamy!$B$3:$B$38)</f>
        <v>199115</v>
      </c>
      <c r="C990" s="89" t="str">
        <f>LOOKUP(A990,Seznamy!$A$3:$A$38,Seznamy!$C$3:$C$38)</f>
        <v>Sedlice</v>
      </c>
      <c r="D990" s="90">
        <f>LOOKUP(A990,Seznamy!$A$3:$A$38,Seznamy!$F$3:$F$38)</f>
        <v>2237</v>
      </c>
      <c r="E990" s="90">
        <f>LOOKUP(A990,Seznamy!$A$3:$A$38,Seznamy!$G$3:$G$38)</f>
        <v>50000</v>
      </c>
      <c r="F990" s="91">
        <f>LOOKUP(A990,Seznamy!$A$3:$A$38,Seznamy!$J$3:$J$38)</f>
        <v>60</v>
      </c>
      <c r="G990" s="91">
        <v>38</v>
      </c>
      <c r="H990" s="89">
        <f>LOOKUP(G990,Komplexní!$A$40:$A$82,Komplexní!$B$40:$B$82)</f>
        <v>0</v>
      </c>
      <c r="I990" s="92">
        <f t="array" ref="I990">SUM(IF((Komplexní!$A$3:$A$38=A990)*(Komplexní!$D$1:$AJ$1=G990),Komplexní!$D$3:$AJ$38))</f>
        <v>0</v>
      </c>
      <c r="J990" s="116" t="str">
        <f>IF(I990=0,"",I990)</f>
        <v/>
      </c>
      <c r="K990" s="93" t="str">
        <f>IF(I990=MIN($J$953:$J$1002),1,"")</f>
        <v/>
      </c>
    </row>
    <row r="991" spans="1:11" hidden="1">
      <c r="A991" s="87">
        <v>20</v>
      </c>
      <c r="B991" s="88">
        <f>LOOKUP(A991,Seznamy!$A$3:$A$38,Seznamy!$B$3:$B$38)</f>
        <v>199115</v>
      </c>
      <c r="C991" s="89" t="str">
        <f>LOOKUP(A991,Seznamy!$A$3:$A$38,Seznamy!$C$3:$C$38)</f>
        <v>Sedlice</v>
      </c>
      <c r="D991" s="90">
        <f>LOOKUP(A991,Seznamy!$A$3:$A$38,Seznamy!$F$3:$F$38)</f>
        <v>2237</v>
      </c>
      <c r="E991" s="90">
        <f>LOOKUP(A991,Seznamy!$A$3:$A$38,Seznamy!$G$3:$G$38)</f>
        <v>50000</v>
      </c>
      <c r="F991" s="91">
        <f>LOOKUP(A991,Seznamy!$A$3:$A$38,Seznamy!$J$3:$J$38)</f>
        <v>60</v>
      </c>
      <c r="G991" s="91">
        <v>39</v>
      </c>
      <c r="H991" s="89">
        <f>LOOKUP(G991,Komplexní!$A$40:$A$82,Komplexní!$B$40:$B$82)</f>
        <v>0</v>
      </c>
      <c r="I991" s="92">
        <f t="array" ref="I991">SUM(IF((Komplexní!$A$3:$A$38=A991)*(Komplexní!$D$1:$AJ$1=G991),Komplexní!$D$3:$AJ$38))</f>
        <v>0</v>
      </c>
      <c r="J991" s="116" t="str">
        <f>IF(I991=0,"",I991)</f>
        <v/>
      </c>
      <c r="K991" s="93" t="str">
        <f>IF(I991=MIN($J$953:$J$1002),1,"")</f>
        <v/>
      </c>
    </row>
    <row r="992" spans="1:11" hidden="1">
      <c r="A992" s="87">
        <v>20</v>
      </c>
      <c r="B992" s="88">
        <f>LOOKUP(A992,Seznamy!$A$3:$A$38,Seznamy!$B$3:$B$38)</f>
        <v>199115</v>
      </c>
      <c r="C992" s="89" t="str">
        <f>LOOKUP(A992,Seznamy!$A$3:$A$38,Seznamy!$C$3:$C$38)</f>
        <v>Sedlice</v>
      </c>
      <c r="D992" s="90">
        <f>LOOKUP(A992,Seznamy!$A$3:$A$38,Seznamy!$F$3:$F$38)</f>
        <v>2237</v>
      </c>
      <c r="E992" s="90">
        <f>LOOKUP(A992,Seznamy!$A$3:$A$38,Seznamy!$G$3:$G$38)</f>
        <v>50000</v>
      </c>
      <c r="F992" s="91">
        <f>LOOKUP(A992,Seznamy!$A$3:$A$38,Seznamy!$J$3:$J$38)</f>
        <v>60</v>
      </c>
      <c r="G992" s="91">
        <v>40</v>
      </c>
      <c r="H992" s="89">
        <f>LOOKUP(G992,Komplexní!$A$40:$A$82,Komplexní!$B$40:$B$82)</f>
        <v>0</v>
      </c>
      <c r="I992" s="92">
        <f t="array" ref="I992">SUM(IF((Komplexní!$A$3:$A$38=A992)*(Komplexní!$D$1:$AJ$1=G992),Komplexní!$D$3:$AJ$38))</f>
        <v>0</v>
      </c>
      <c r="J992" s="116" t="str">
        <f>IF(I992=0,"",I992)</f>
        <v/>
      </c>
      <c r="K992" s="93" t="str">
        <f>IF(I992=MIN($J$953:$J$1002),1,"")</f>
        <v/>
      </c>
    </row>
    <row r="993" spans="1:11" hidden="1">
      <c r="A993" s="87">
        <v>20</v>
      </c>
      <c r="B993" s="88">
        <f>LOOKUP(A993,Seznamy!$A$3:$A$38,Seznamy!$B$3:$B$38)</f>
        <v>199115</v>
      </c>
      <c r="C993" s="89" t="str">
        <f>LOOKUP(A993,Seznamy!$A$3:$A$38,Seznamy!$C$3:$C$38)</f>
        <v>Sedlice</v>
      </c>
      <c r="D993" s="90">
        <f>LOOKUP(A993,Seznamy!$A$3:$A$38,Seznamy!$F$3:$F$38)</f>
        <v>2237</v>
      </c>
      <c r="E993" s="90">
        <f>LOOKUP(A993,Seznamy!$A$3:$A$38,Seznamy!$G$3:$G$38)</f>
        <v>50000</v>
      </c>
      <c r="F993" s="91">
        <f>LOOKUP(A993,Seznamy!$A$3:$A$38,Seznamy!$J$3:$J$38)</f>
        <v>60</v>
      </c>
      <c r="G993" s="91">
        <v>41</v>
      </c>
      <c r="H993" s="89">
        <f>LOOKUP(G993,Komplexní!$A$40:$A$82,Komplexní!$B$40:$B$82)</f>
        <v>0</v>
      </c>
      <c r="I993" s="92">
        <f t="array" ref="I993">SUM(IF((Komplexní!$A$3:$A$38=A993)*(Komplexní!$D$1:$AJ$1=G993),Komplexní!$D$3:$AJ$38))</f>
        <v>0</v>
      </c>
      <c r="J993" s="116" t="str">
        <f>IF(I993=0,"",I993)</f>
        <v/>
      </c>
      <c r="K993" s="93" t="str">
        <f>IF(I993=MIN($J$953:$J$1002),1,"")</f>
        <v/>
      </c>
    </row>
    <row r="994" spans="1:11" hidden="1">
      <c r="A994" s="87">
        <v>20</v>
      </c>
      <c r="B994" s="88">
        <f>LOOKUP(A994,Seznamy!$A$3:$A$38,Seznamy!$B$3:$B$38)</f>
        <v>199115</v>
      </c>
      <c r="C994" s="89" t="str">
        <f>LOOKUP(A994,Seznamy!$A$3:$A$38,Seznamy!$C$3:$C$38)</f>
        <v>Sedlice</v>
      </c>
      <c r="D994" s="90">
        <f>LOOKUP(A994,Seznamy!$A$3:$A$38,Seznamy!$F$3:$F$38)</f>
        <v>2237</v>
      </c>
      <c r="E994" s="90">
        <f>LOOKUP(A994,Seznamy!$A$3:$A$38,Seznamy!$G$3:$G$38)</f>
        <v>50000</v>
      </c>
      <c r="F994" s="91">
        <f>LOOKUP(A994,Seznamy!$A$3:$A$38,Seznamy!$J$3:$J$38)</f>
        <v>60</v>
      </c>
      <c r="G994" s="91">
        <v>42</v>
      </c>
      <c r="H994" s="89">
        <f>LOOKUP(G994,Komplexní!$A$40:$A$82,Komplexní!$B$40:$B$82)</f>
        <v>0</v>
      </c>
      <c r="I994" s="92">
        <f t="array" ref="I994">SUM(IF((Komplexní!$A$3:$A$38=A994)*(Komplexní!$D$1:$AJ$1=G994),Komplexní!$D$3:$AJ$38))</f>
        <v>0</v>
      </c>
      <c r="J994" s="116" t="str">
        <f>IF(I994=0,"",I994)</f>
        <v/>
      </c>
      <c r="K994" s="93" t="str">
        <f>IF(I994=MIN($J$953:$J$1002),1,"")</f>
        <v/>
      </c>
    </row>
    <row r="995" spans="1:11" hidden="1">
      <c r="A995" s="87">
        <v>20</v>
      </c>
      <c r="B995" s="88">
        <f>LOOKUP(A995,Seznamy!$A$3:$A$38,Seznamy!$B$3:$B$38)</f>
        <v>199115</v>
      </c>
      <c r="C995" s="89" t="str">
        <f>LOOKUP(A995,Seznamy!$A$3:$A$38,Seznamy!$C$3:$C$38)</f>
        <v>Sedlice</v>
      </c>
      <c r="D995" s="90">
        <f>LOOKUP(A995,Seznamy!$A$3:$A$38,Seznamy!$F$3:$F$38)</f>
        <v>2237</v>
      </c>
      <c r="E995" s="90">
        <f>LOOKUP(A995,Seznamy!$A$3:$A$38,Seznamy!$G$3:$G$38)</f>
        <v>50000</v>
      </c>
      <c r="F995" s="91">
        <f>LOOKUP(A995,Seznamy!$A$3:$A$38,Seznamy!$J$3:$J$38)</f>
        <v>60</v>
      </c>
      <c r="G995" s="91">
        <v>43</v>
      </c>
      <c r="H995" s="89">
        <f>LOOKUP(G995,Komplexní!$A$40:$A$82,Komplexní!$B$40:$B$82)</f>
        <v>0</v>
      </c>
      <c r="I995" s="92">
        <f t="array" ref="I995">SUM(IF((Komplexní!$A$3:$A$38=A995)*(Komplexní!$D$1:$AJ$1=G995),Komplexní!$D$3:$AJ$38))</f>
        <v>0</v>
      </c>
      <c r="J995" s="116" t="str">
        <f>IF(I995=0,"",I995)</f>
        <v/>
      </c>
      <c r="K995" s="93" t="str">
        <f>IF(I995=MIN($J$953:$J$1002),1,"")</f>
        <v/>
      </c>
    </row>
    <row r="996" spans="1:11" hidden="1">
      <c r="A996" s="87">
        <v>20</v>
      </c>
      <c r="B996" s="88">
        <f>LOOKUP(A996,Seznamy!$A$3:$A$38,Seznamy!$B$3:$B$38)</f>
        <v>199115</v>
      </c>
      <c r="C996" s="89" t="str">
        <f>LOOKUP(A996,Seznamy!$A$3:$A$38,Seznamy!$C$3:$C$38)</f>
        <v>Sedlice</v>
      </c>
      <c r="D996" s="90">
        <f>LOOKUP(A996,Seznamy!$A$3:$A$38,Seznamy!$F$3:$F$38)</f>
        <v>2237</v>
      </c>
      <c r="E996" s="90">
        <f>LOOKUP(A996,Seznamy!$A$3:$A$38,Seznamy!$G$3:$G$38)</f>
        <v>50000</v>
      </c>
      <c r="F996" s="91">
        <f>LOOKUP(A996,Seznamy!$A$3:$A$38,Seznamy!$J$3:$J$38)</f>
        <v>60</v>
      </c>
      <c r="G996" s="91">
        <v>44</v>
      </c>
      <c r="H996" s="89">
        <f>LOOKUP(G996,Komplexní!$A$40:$A$82,Komplexní!$B$40:$B$82)</f>
        <v>0</v>
      </c>
      <c r="I996" s="92">
        <f t="array" ref="I996">SUM(IF((Komplexní!$A$3:$A$38=A996)*(Komplexní!$D$1:$AJ$1=G996),Komplexní!$D$3:$AJ$38))</f>
        <v>0</v>
      </c>
      <c r="J996" s="116" t="str">
        <f>IF(I996=0,"",I996)</f>
        <v/>
      </c>
      <c r="K996" s="93" t="str">
        <f>IF(I996=MIN($J$953:$J$1002),1,"")</f>
        <v/>
      </c>
    </row>
    <row r="997" spans="1:11" hidden="1">
      <c r="A997" s="87">
        <v>20</v>
      </c>
      <c r="B997" s="88">
        <f>LOOKUP(A997,Seznamy!$A$3:$A$38,Seznamy!$B$3:$B$38)</f>
        <v>199115</v>
      </c>
      <c r="C997" s="89" t="str">
        <f>LOOKUP(A997,Seznamy!$A$3:$A$38,Seznamy!$C$3:$C$38)</f>
        <v>Sedlice</v>
      </c>
      <c r="D997" s="90">
        <f>LOOKUP(A997,Seznamy!$A$3:$A$38,Seznamy!$F$3:$F$38)</f>
        <v>2237</v>
      </c>
      <c r="E997" s="90">
        <f>LOOKUP(A997,Seznamy!$A$3:$A$38,Seznamy!$G$3:$G$38)</f>
        <v>50000</v>
      </c>
      <c r="F997" s="91">
        <f>LOOKUP(A997,Seznamy!$A$3:$A$38,Seznamy!$J$3:$J$38)</f>
        <v>60</v>
      </c>
      <c r="G997" s="91">
        <v>45</v>
      </c>
      <c r="H997" s="89">
        <f>LOOKUP(G997,Komplexní!$A$40:$A$82,Komplexní!$B$40:$B$82)</f>
        <v>0</v>
      </c>
      <c r="I997" s="92">
        <f t="array" ref="I997">SUM(IF((Komplexní!$A$3:$A$38=A997)*(Komplexní!$D$1:$AJ$1=G997),Komplexní!$D$3:$AJ$38))</f>
        <v>0</v>
      </c>
      <c r="J997" s="116" t="str">
        <f>IF(I997=0,"",I997)</f>
        <v/>
      </c>
      <c r="K997" s="93" t="str">
        <f>IF(I997=MIN($J$953:$J$1002),1,"")</f>
        <v/>
      </c>
    </row>
    <row r="998" spans="1:11" hidden="1">
      <c r="A998" s="87">
        <v>20</v>
      </c>
      <c r="B998" s="88">
        <f>LOOKUP(A998,Seznamy!$A$3:$A$38,Seznamy!$B$3:$B$38)</f>
        <v>199115</v>
      </c>
      <c r="C998" s="89" t="str">
        <f>LOOKUP(A998,Seznamy!$A$3:$A$38,Seznamy!$C$3:$C$38)</f>
        <v>Sedlice</v>
      </c>
      <c r="D998" s="90">
        <f>LOOKUP(A998,Seznamy!$A$3:$A$38,Seznamy!$F$3:$F$38)</f>
        <v>2237</v>
      </c>
      <c r="E998" s="90">
        <f>LOOKUP(A998,Seznamy!$A$3:$A$38,Seznamy!$G$3:$G$38)</f>
        <v>50000</v>
      </c>
      <c r="F998" s="91">
        <f>LOOKUP(A998,Seznamy!$A$3:$A$38,Seznamy!$J$3:$J$38)</f>
        <v>60</v>
      </c>
      <c r="G998" s="91">
        <v>46</v>
      </c>
      <c r="H998" s="89">
        <f>LOOKUP(G998,Komplexní!$A$40:$A$82,Komplexní!$B$40:$B$82)</f>
        <v>0</v>
      </c>
      <c r="I998" s="92">
        <f t="array" ref="I998">SUM(IF((Komplexní!$A$3:$A$38=A998)*(Komplexní!$D$1:$AJ$1=G998),Komplexní!$D$3:$AJ$38))</f>
        <v>0</v>
      </c>
      <c r="J998" s="116" t="str">
        <f>IF(I998=0,"",I998)</f>
        <v/>
      </c>
      <c r="K998" s="93" t="str">
        <f>IF(I998=MIN($J$953:$J$1002),1,"")</f>
        <v/>
      </c>
    </row>
    <row r="999" spans="1:11" hidden="1">
      <c r="A999" s="87">
        <v>20</v>
      </c>
      <c r="B999" s="88">
        <f>LOOKUP(A999,Seznamy!$A$3:$A$38,Seznamy!$B$3:$B$38)</f>
        <v>199115</v>
      </c>
      <c r="C999" s="89" t="str">
        <f>LOOKUP(A999,Seznamy!$A$3:$A$38,Seznamy!$C$3:$C$38)</f>
        <v>Sedlice</v>
      </c>
      <c r="D999" s="90">
        <f>LOOKUP(A999,Seznamy!$A$3:$A$38,Seznamy!$F$3:$F$38)</f>
        <v>2237</v>
      </c>
      <c r="E999" s="90">
        <f>LOOKUP(A999,Seznamy!$A$3:$A$38,Seznamy!$G$3:$G$38)</f>
        <v>50000</v>
      </c>
      <c r="F999" s="91">
        <f>LOOKUP(A999,Seznamy!$A$3:$A$38,Seznamy!$J$3:$J$38)</f>
        <v>60</v>
      </c>
      <c r="G999" s="91">
        <v>47</v>
      </c>
      <c r="H999" s="89">
        <f>LOOKUP(G999,Komplexní!$A$40:$A$82,Komplexní!$B$40:$B$82)</f>
        <v>0</v>
      </c>
      <c r="I999" s="92">
        <f t="array" ref="I999">SUM(IF((Komplexní!$A$3:$A$38=A999)*(Komplexní!$D$1:$AJ$1=G999),Komplexní!$D$3:$AJ$38))</f>
        <v>0</v>
      </c>
      <c r="J999" s="116" t="str">
        <f>IF(I999=0,"",I999)</f>
        <v/>
      </c>
      <c r="K999" s="93" t="str">
        <f>IF(I999=MIN($J$953:$J$1002),1,"")</f>
        <v/>
      </c>
    </row>
    <row r="1000" spans="1:11" hidden="1">
      <c r="A1000" s="87">
        <v>20</v>
      </c>
      <c r="B1000" s="88">
        <f>LOOKUP(A1000,Seznamy!$A$3:$A$38,Seznamy!$B$3:$B$38)</f>
        <v>199115</v>
      </c>
      <c r="C1000" s="89" t="str">
        <f>LOOKUP(A1000,Seznamy!$A$3:$A$38,Seznamy!$C$3:$C$38)</f>
        <v>Sedlice</v>
      </c>
      <c r="D1000" s="90">
        <f>LOOKUP(A1000,Seznamy!$A$3:$A$38,Seznamy!$F$3:$F$38)</f>
        <v>2237</v>
      </c>
      <c r="E1000" s="90">
        <f>LOOKUP(A1000,Seznamy!$A$3:$A$38,Seznamy!$G$3:$G$38)</f>
        <v>50000</v>
      </c>
      <c r="F1000" s="91">
        <f>LOOKUP(A1000,Seznamy!$A$3:$A$38,Seznamy!$J$3:$J$38)</f>
        <v>60</v>
      </c>
      <c r="G1000" s="91">
        <v>48</v>
      </c>
      <c r="H1000" s="89">
        <f>LOOKUP(G1000,Komplexní!$A$40:$A$82,Komplexní!$B$40:$B$82)</f>
        <v>0</v>
      </c>
      <c r="I1000" s="92">
        <f t="array" ref="I1000">SUM(IF((Komplexní!$A$3:$A$38=A1000)*(Komplexní!$D$1:$AJ$1=G1000),Komplexní!$D$3:$AJ$38))</f>
        <v>0</v>
      </c>
      <c r="J1000" s="116" t="str">
        <f>IF(I1000=0,"",I1000)</f>
        <v/>
      </c>
      <c r="K1000" s="93" t="str">
        <f>IF(I1000=MIN($J$953:$J$1002),1,"")</f>
        <v/>
      </c>
    </row>
    <row r="1001" spans="1:11" hidden="1">
      <c r="A1001" s="87">
        <v>20</v>
      </c>
      <c r="B1001" s="88">
        <f>LOOKUP(A1001,Seznamy!$A$3:$A$38,Seznamy!$B$3:$B$38)</f>
        <v>199115</v>
      </c>
      <c r="C1001" s="89" t="str">
        <f>LOOKUP(A1001,Seznamy!$A$3:$A$38,Seznamy!$C$3:$C$38)</f>
        <v>Sedlice</v>
      </c>
      <c r="D1001" s="90">
        <f>LOOKUP(A1001,Seznamy!$A$3:$A$38,Seznamy!$F$3:$F$38)</f>
        <v>2237</v>
      </c>
      <c r="E1001" s="90">
        <f>LOOKUP(A1001,Seznamy!$A$3:$A$38,Seznamy!$G$3:$G$38)</f>
        <v>50000</v>
      </c>
      <c r="F1001" s="91">
        <f>LOOKUP(A1001,Seznamy!$A$3:$A$38,Seznamy!$J$3:$J$38)</f>
        <v>60</v>
      </c>
      <c r="G1001" s="91">
        <v>49</v>
      </c>
      <c r="H1001" s="89">
        <f>LOOKUP(G1001,Komplexní!$A$40:$A$82,Komplexní!$B$40:$B$82)</f>
        <v>0</v>
      </c>
      <c r="I1001" s="92">
        <f t="array" ref="I1001">SUM(IF((Komplexní!$A$3:$A$38=A1001)*(Komplexní!$D$1:$AJ$1=G1001),Komplexní!$D$3:$AJ$38))</f>
        <v>0</v>
      </c>
      <c r="J1001" s="116" t="str">
        <f>IF(I1001=0,"",I1001)</f>
        <v/>
      </c>
      <c r="K1001" s="93" t="str">
        <f>IF(I1001=MIN($J$953:$J$1002),1,"")</f>
        <v/>
      </c>
    </row>
    <row r="1002" spans="1:11" hidden="1">
      <c r="A1002" s="87">
        <v>20</v>
      </c>
      <c r="B1002" s="88">
        <f>LOOKUP(A1002,Seznamy!$A$3:$A$38,Seznamy!$B$3:$B$38)</f>
        <v>199115</v>
      </c>
      <c r="C1002" s="89" t="str">
        <f>LOOKUP(A1002,Seznamy!$A$3:$A$38,Seznamy!$C$3:$C$38)</f>
        <v>Sedlice</v>
      </c>
      <c r="D1002" s="90">
        <f>LOOKUP(A1002,Seznamy!$A$3:$A$38,Seznamy!$F$3:$F$38)</f>
        <v>2237</v>
      </c>
      <c r="E1002" s="90">
        <f>LOOKUP(A1002,Seznamy!$A$3:$A$38,Seznamy!$G$3:$G$38)</f>
        <v>50000</v>
      </c>
      <c r="F1002" s="91">
        <f>LOOKUP(A1002,Seznamy!$A$3:$A$38,Seznamy!$J$3:$J$38)</f>
        <v>60</v>
      </c>
      <c r="G1002" s="91">
        <v>50</v>
      </c>
      <c r="H1002" s="89">
        <f>LOOKUP(G1002,Komplexní!$A$40:$A$82,Komplexní!$B$40:$B$82)</f>
        <v>0</v>
      </c>
      <c r="I1002" s="92">
        <f t="array" ref="I1002">SUM(IF((Komplexní!$A$3:$A$38=A1002)*(Komplexní!$D$1:$AJ$1=G1002),Komplexní!$D$3:$AJ$38))</f>
        <v>0</v>
      </c>
      <c r="J1002" s="116" t="str">
        <f>IF(I1002=0,"",I1002)</f>
        <v/>
      </c>
      <c r="K1002" s="93" t="str">
        <f>IF(I1002=MIN($J$953:$J$1002),1,"")</f>
        <v/>
      </c>
    </row>
    <row r="1003" spans="1:11">
      <c r="A1003" s="53">
        <v>21</v>
      </c>
      <c r="B1003" s="54">
        <f>LOOKUP(A1003,Seznamy!$A$3:$A$38,Seznamy!$B$3:$B$38)</f>
        <v>212018</v>
      </c>
      <c r="C1003" s="55" t="str">
        <f>LOOKUP(A1003,Seznamy!$A$3:$A$38,Seznamy!$C$3:$C$38)</f>
        <v>Přeštice</v>
      </c>
      <c r="D1003" s="56">
        <f>LOOKUP(A1003,Seznamy!$A$3:$A$38,Seznamy!$F$3:$F$38)</f>
        <v>7060</v>
      </c>
      <c r="E1003" s="56">
        <f>LOOKUP(A1003,Seznamy!$A$3:$A$38,Seznamy!$G$3:$G$38)</f>
        <v>167300</v>
      </c>
      <c r="F1003" s="57">
        <f>LOOKUP(A1003,Seznamy!$A$3:$A$38,Seznamy!$J$3:$J$38)</f>
        <v>60</v>
      </c>
      <c r="G1003" s="57">
        <v>21</v>
      </c>
      <c r="H1003" s="55" t="str">
        <f>LOOKUP(G1003,Komplexní!$A$40:$A$82,Komplexní!$B$40:$B$82)</f>
        <v>Triumfa Energo s.r.o.</v>
      </c>
      <c r="I1003" s="58">
        <f t="array" ref="I1003">SUM(IF((Komplexní!$A$3:$A$38=A1003)*(Komplexní!$D$1:$AJ$1=G1003),Komplexní!$D$3:$AJ$38))</f>
        <v>-89594717</v>
      </c>
      <c r="J1003" s="115">
        <f>IF(I1003=0,"",I1003)</f>
        <v>-89594717</v>
      </c>
      <c r="K1003" s="59">
        <f>IF(I1003=MIN($J$1003:$J$1052),1,"")</f>
        <v>1</v>
      </c>
    </row>
    <row r="1004" spans="1:11">
      <c r="A1004" s="53">
        <v>21</v>
      </c>
      <c r="B1004" s="54">
        <f>LOOKUP(A1004,Seznamy!$A$3:$A$38,Seznamy!$B$3:$B$38)</f>
        <v>212018</v>
      </c>
      <c r="C1004" s="55" t="str">
        <f>LOOKUP(A1004,Seznamy!$A$3:$A$38,Seznamy!$C$3:$C$38)</f>
        <v>Přeštice</v>
      </c>
      <c r="D1004" s="56">
        <f>LOOKUP(A1004,Seznamy!$A$3:$A$38,Seznamy!$F$3:$F$38)</f>
        <v>7060</v>
      </c>
      <c r="E1004" s="56">
        <f>LOOKUP(A1004,Seznamy!$A$3:$A$38,Seznamy!$G$3:$G$38)</f>
        <v>167300</v>
      </c>
      <c r="F1004" s="57">
        <f>LOOKUP(A1004,Seznamy!$A$3:$A$38,Seznamy!$J$3:$J$38)</f>
        <v>60</v>
      </c>
      <c r="G1004" s="57">
        <v>19</v>
      </c>
      <c r="H1004" s="55" t="str">
        <f>LOOKUP(G1004,Komplexní!$A$40:$A$82,Komplexní!$B$40:$B$82)</f>
        <v>SOLITERA spol. s r.o.</v>
      </c>
      <c r="I1004" s="58">
        <f t="array" ref="I1004">SUM(IF((Komplexní!$A$3:$A$38=A1004)*(Komplexní!$D$1:$AJ$1=G1004),Komplexní!$D$3:$AJ$38))</f>
        <v>-63295320</v>
      </c>
      <c r="J1004" s="115">
        <f>IF(I1004=0,"",I1004)</f>
        <v>-63295320</v>
      </c>
      <c r="K1004" s="59" t="str">
        <f>IF(I1004=MIN($J$1003:$J$1052),1,"")</f>
        <v/>
      </c>
    </row>
    <row r="1005" spans="1:11">
      <c r="A1005" s="53">
        <v>21</v>
      </c>
      <c r="B1005" s="54">
        <f>LOOKUP(A1005,Seznamy!$A$3:$A$38,Seznamy!$B$3:$B$38)</f>
        <v>212018</v>
      </c>
      <c r="C1005" s="55" t="str">
        <f>LOOKUP(A1005,Seznamy!$A$3:$A$38,Seznamy!$C$3:$C$38)</f>
        <v>Přeštice</v>
      </c>
      <c r="D1005" s="56">
        <f>LOOKUP(A1005,Seznamy!$A$3:$A$38,Seznamy!$F$3:$F$38)</f>
        <v>7060</v>
      </c>
      <c r="E1005" s="56">
        <f>LOOKUP(A1005,Seznamy!$A$3:$A$38,Seznamy!$G$3:$G$38)</f>
        <v>167300</v>
      </c>
      <c r="F1005" s="57">
        <f>LOOKUP(A1005,Seznamy!$A$3:$A$38,Seznamy!$J$3:$J$38)</f>
        <v>60</v>
      </c>
      <c r="G1005" s="57">
        <v>12</v>
      </c>
      <c r="H1005" s="55" t="str">
        <f>LOOKUP(G1005,Komplexní!$A$40:$A$82,Komplexní!$B$40:$B$82)</f>
        <v>Jihozápadní dřevařská a.s.</v>
      </c>
      <c r="I1005" s="58">
        <f t="array" ref="I1005">SUM(IF((Komplexní!$A$3:$A$38=A1005)*(Komplexní!$D$1:$AJ$1=G1005),Komplexní!$D$3:$AJ$38))</f>
        <v>-60176147</v>
      </c>
      <c r="J1005" s="115">
        <f>IF(I1005=0,"",I1005)</f>
        <v>-60176147</v>
      </c>
      <c r="K1005" s="59" t="str">
        <f>IF(I1005=MIN($J$1003:$J$1052),1,"")</f>
        <v/>
      </c>
    </row>
    <row r="1006" spans="1:11">
      <c r="A1006" s="53">
        <v>21</v>
      </c>
      <c r="B1006" s="54">
        <f>LOOKUP(A1006,Seznamy!$A$3:$A$38,Seznamy!$B$3:$B$38)</f>
        <v>212018</v>
      </c>
      <c r="C1006" s="55" t="str">
        <f>LOOKUP(A1006,Seznamy!$A$3:$A$38,Seznamy!$C$3:$C$38)</f>
        <v>Přeštice</v>
      </c>
      <c r="D1006" s="56">
        <f>LOOKUP(A1006,Seznamy!$A$3:$A$38,Seznamy!$F$3:$F$38)</f>
        <v>7060</v>
      </c>
      <c r="E1006" s="56">
        <f>LOOKUP(A1006,Seznamy!$A$3:$A$38,Seznamy!$G$3:$G$38)</f>
        <v>167300</v>
      </c>
      <c r="F1006" s="57">
        <f>LOOKUP(A1006,Seznamy!$A$3:$A$38,Seznamy!$J$3:$J$38)</f>
        <v>60</v>
      </c>
      <c r="G1006" s="57">
        <v>8</v>
      </c>
      <c r="H1006" s="55" t="str">
        <f>LOOKUP(G1006,Komplexní!$A$40:$A$82,Komplexní!$B$40:$B$82)</f>
        <v>ARBOLES s.r.o.</v>
      </c>
      <c r="I1006" s="58">
        <f t="array" ref="I1006">SUM(IF((Komplexní!$A$3:$A$38=A1006)*(Komplexní!$D$1:$AJ$1=G1006),Komplexní!$D$3:$AJ$38))</f>
        <v>-51087184</v>
      </c>
      <c r="J1006" s="115">
        <f>IF(I1006=0,"",I1006)</f>
        <v>-51087184</v>
      </c>
      <c r="K1006" s="59" t="str">
        <f>IF(I1006=MIN($J$1003:$J$1052),1,"")</f>
        <v/>
      </c>
    </row>
    <row r="1007" spans="1:11">
      <c r="A1007" s="53">
        <v>21</v>
      </c>
      <c r="B1007" s="54">
        <f>LOOKUP(A1007,Seznamy!$A$3:$A$38,Seznamy!$B$3:$B$38)</f>
        <v>212018</v>
      </c>
      <c r="C1007" s="55" t="str">
        <f>LOOKUP(A1007,Seznamy!$A$3:$A$38,Seznamy!$C$3:$C$38)</f>
        <v>Přeštice</v>
      </c>
      <c r="D1007" s="56">
        <f>LOOKUP(A1007,Seznamy!$A$3:$A$38,Seznamy!$F$3:$F$38)</f>
        <v>7060</v>
      </c>
      <c r="E1007" s="56">
        <f>LOOKUP(A1007,Seznamy!$A$3:$A$38,Seznamy!$G$3:$G$38)</f>
        <v>167300</v>
      </c>
      <c r="F1007" s="57">
        <f>LOOKUP(A1007,Seznamy!$A$3:$A$38,Seznamy!$J$3:$J$38)</f>
        <v>60</v>
      </c>
      <c r="G1007" s="57">
        <v>10</v>
      </c>
      <c r="H1007" s="55" t="str">
        <f>LOOKUP(G1007,Komplexní!$A$40:$A$82,Komplexní!$B$40:$B$82)</f>
        <v>Stora Enso Wood Products Ždírec s.r.o.</v>
      </c>
      <c r="I1007" s="58">
        <f t="array" ref="I1007">SUM(IF((Komplexní!$A$3:$A$38=A1007)*(Komplexní!$D$1:$AJ$1=G1007),Komplexní!$D$3:$AJ$38))</f>
        <v>-43743847</v>
      </c>
      <c r="J1007" s="115">
        <f>IF(I1007=0,"",I1007)</f>
        <v>-43743847</v>
      </c>
      <c r="K1007" s="59" t="str">
        <f>IF(I1007=MIN($J$1003:$J$1052),1,"")</f>
        <v/>
      </c>
    </row>
    <row r="1008" spans="1:11">
      <c r="A1008" s="53">
        <v>21</v>
      </c>
      <c r="B1008" s="54">
        <f>LOOKUP(A1008,Seznamy!$A$3:$A$38,Seznamy!$B$3:$B$38)</f>
        <v>212018</v>
      </c>
      <c r="C1008" s="55" t="str">
        <f>LOOKUP(A1008,Seznamy!$A$3:$A$38,Seznamy!$C$3:$C$38)</f>
        <v>Přeštice</v>
      </c>
      <c r="D1008" s="56">
        <f>LOOKUP(A1008,Seznamy!$A$3:$A$38,Seznamy!$F$3:$F$38)</f>
        <v>7060</v>
      </c>
      <c r="E1008" s="56">
        <f>LOOKUP(A1008,Seznamy!$A$3:$A$38,Seznamy!$G$3:$G$38)</f>
        <v>167300</v>
      </c>
      <c r="F1008" s="57">
        <f>LOOKUP(A1008,Seznamy!$A$3:$A$38,Seznamy!$J$3:$J$38)</f>
        <v>60</v>
      </c>
      <c r="G1008" s="57">
        <v>4</v>
      </c>
      <c r="H1008" s="55" t="str">
        <f>LOOKUP(G1008,Komplexní!$A$40:$A$82,Komplexní!$B$40:$B$82)</f>
        <v>LST a.s.</v>
      </c>
      <c r="I1008" s="58">
        <f t="array" ref="I1008">SUM(IF((Komplexní!$A$3:$A$38=A1008)*(Komplexní!$D$1:$AJ$1=G1008),Komplexní!$D$3:$AJ$38))</f>
        <v>-27285180</v>
      </c>
      <c r="J1008" s="115">
        <f>IF(I1008=0,"",I1008)</f>
        <v>-27285180</v>
      </c>
      <c r="K1008" s="59" t="str">
        <f>IF(I1008=MIN($J$1003:$J$1052),1,"")</f>
        <v/>
      </c>
    </row>
    <row r="1009" spans="1:11">
      <c r="A1009" s="53">
        <v>21</v>
      </c>
      <c r="B1009" s="54">
        <f>LOOKUP(A1009,Seznamy!$A$3:$A$38,Seznamy!$B$3:$B$38)</f>
        <v>212018</v>
      </c>
      <c r="C1009" s="55" t="str">
        <f>LOOKUP(A1009,Seznamy!$A$3:$A$38,Seznamy!$C$3:$C$38)</f>
        <v>Přeštice</v>
      </c>
      <c r="D1009" s="56">
        <f>LOOKUP(A1009,Seznamy!$A$3:$A$38,Seznamy!$F$3:$F$38)</f>
        <v>7060</v>
      </c>
      <c r="E1009" s="56">
        <f>LOOKUP(A1009,Seznamy!$A$3:$A$38,Seznamy!$G$3:$G$38)</f>
        <v>167300</v>
      </c>
      <c r="F1009" s="57">
        <f>LOOKUP(A1009,Seznamy!$A$3:$A$38,Seznamy!$J$3:$J$38)</f>
        <v>60</v>
      </c>
      <c r="G1009" s="57">
        <v>3</v>
      </c>
      <c r="H1009" s="55" t="str">
        <f>LOOKUP(G1009,Komplexní!$A$40:$A$82,Komplexní!$B$40:$B$82)</f>
        <v>ACLESIA, spol. s r.o.</v>
      </c>
      <c r="I1009" s="58">
        <f t="array" ref="I1009">SUM(IF((Komplexní!$A$3:$A$38=A1009)*(Komplexní!$D$1:$AJ$1=G1009),Komplexní!$D$3:$AJ$38))</f>
        <v>-21781328</v>
      </c>
      <c r="J1009" s="115">
        <f>IF(I1009=0,"",I1009)</f>
        <v>-21781328</v>
      </c>
      <c r="K1009" s="59" t="str">
        <f>IF(I1009=MIN($J$1003:$J$1052),1,"")</f>
        <v/>
      </c>
    </row>
    <row r="1010" spans="1:11">
      <c r="A1010" s="53">
        <v>21</v>
      </c>
      <c r="B1010" s="54">
        <f>LOOKUP(A1010,Seznamy!$A$3:$A$38,Seznamy!$B$3:$B$38)</f>
        <v>212018</v>
      </c>
      <c r="C1010" s="55" t="str">
        <f>LOOKUP(A1010,Seznamy!$A$3:$A$38,Seznamy!$C$3:$C$38)</f>
        <v>Přeštice</v>
      </c>
      <c r="D1010" s="56">
        <f>LOOKUP(A1010,Seznamy!$A$3:$A$38,Seznamy!$F$3:$F$38)</f>
        <v>7060</v>
      </c>
      <c r="E1010" s="56">
        <f>LOOKUP(A1010,Seznamy!$A$3:$A$38,Seznamy!$G$3:$G$38)</f>
        <v>167300</v>
      </c>
      <c r="F1010" s="57">
        <f>LOOKUP(A1010,Seznamy!$A$3:$A$38,Seznamy!$J$3:$J$38)</f>
        <v>60</v>
      </c>
      <c r="G1010" s="57">
        <v>14</v>
      </c>
      <c r="H1010" s="55" t="str">
        <f>LOOKUP(G1010,Komplexní!$A$40:$A$82,Komplexní!$B$40:$B$82)</f>
        <v>Kloboucká lesní s.r.o.</v>
      </c>
      <c r="I1010" s="58">
        <f t="array" ref="I1010">SUM(IF((Komplexní!$A$3:$A$38=A1010)*(Komplexní!$D$1:$AJ$1=G1010),Komplexní!$D$3:$AJ$38))</f>
        <v>-20607344</v>
      </c>
      <c r="J1010" s="115">
        <f>IF(I1010=0,"",I1010)</f>
        <v>-20607344</v>
      </c>
      <c r="K1010" s="59" t="str">
        <f>IF(I1010=MIN($J$1003:$J$1052),1,"")</f>
        <v/>
      </c>
    </row>
    <row r="1011" spans="1:11">
      <c r="A1011" s="53">
        <v>21</v>
      </c>
      <c r="B1011" s="54">
        <f>LOOKUP(A1011,Seznamy!$A$3:$A$38,Seznamy!$B$3:$B$38)</f>
        <v>212018</v>
      </c>
      <c r="C1011" s="55" t="str">
        <f>LOOKUP(A1011,Seznamy!$A$3:$A$38,Seznamy!$C$3:$C$38)</f>
        <v>Přeštice</v>
      </c>
      <c r="D1011" s="56">
        <f>LOOKUP(A1011,Seznamy!$A$3:$A$38,Seznamy!$F$3:$F$38)</f>
        <v>7060</v>
      </c>
      <c r="E1011" s="56">
        <f>LOOKUP(A1011,Seznamy!$A$3:$A$38,Seznamy!$G$3:$G$38)</f>
        <v>167300</v>
      </c>
      <c r="F1011" s="57">
        <f>LOOKUP(A1011,Seznamy!$A$3:$A$38,Seznamy!$J$3:$J$38)</f>
        <v>60</v>
      </c>
      <c r="G1011" s="57">
        <v>11</v>
      </c>
      <c r="H1011" s="55" t="str">
        <f>LOOKUP(G1011,Komplexní!$A$40:$A$82,Komplexní!$B$40:$B$82)</f>
        <v>UNILES a.s.</v>
      </c>
      <c r="I1011" s="58">
        <f t="array" ref="I1011">SUM(IF((Komplexní!$A$3:$A$38=A1011)*(Komplexní!$D$1:$AJ$1=G1011),Komplexní!$D$3:$AJ$38))</f>
        <v>-18249926</v>
      </c>
      <c r="J1011" s="115">
        <f>IF(I1011=0,"",I1011)</f>
        <v>-18249926</v>
      </c>
      <c r="K1011" s="59" t="str">
        <f>IF(I1011=MIN($J$1003:$J$1052),1,"")</f>
        <v/>
      </c>
    </row>
    <row r="1012" spans="1:11" hidden="1">
      <c r="A1012" s="53">
        <v>21</v>
      </c>
      <c r="B1012" s="54">
        <f>LOOKUP(A1012,Seznamy!$A$3:$A$38,Seznamy!$B$3:$B$38)</f>
        <v>212018</v>
      </c>
      <c r="C1012" s="55" t="str">
        <f>LOOKUP(A1012,Seznamy!$A$3:$A$38,Seznamy!$C$3:$C$38)</f>
        <v>Přeštice</v>
      </c>
      <c r="D1012" s="56">
        <f>LOOKUP(A1012,Seznamy!$A$3:$A$38,Seznamy!$F$3:$F$38)</f>
        <v>7060</v>
      </c>
      <c r="E1012" s="56">
        <f>LOOKUP(A1012,Seznamy!$A$3:$A$38,Seznamy!$G$3:$G$38)</f>
        <v>167300</v>
      </c>
      <c r="F1012" s="57">
        <f>LOOKUP(A1012,Seznamy!$A$3:$A$38,Seznamy!$J$3:$J$38)</f>
        <v>60</v>
      </c>
      <c r="G1012" s="57">
        <v>1</v>
      </c>
      <c r="H1012" s="55" t="str">
        <f>LOOKUP(G1012,Komplexní!$A$40:$A$82,Komplexní!$B$40:$B$82)</f>
        <v>KAISER s.r.o.</v>
      </c>
      <c r="I1012" s="58">
        <f t="array" ref="I1012">SUM(IF((Komplexní!$A$3:$A$38=A1012)*(Komplexní!$D$1:$AJ$1=G1012),Komplexní!$D$3:$AJ$38))</f>
        <v>0</v>
      </c>
      <c r="J1012" s="115" t="str">
        <f>IF(I1012=0,"",I1012)</f>
        <v/>
      </c>
      <c r="K1012" s="59" t="str">
        <f>IF(I1012=MIN($J$1003:$J$1052),1,"")</f>
        <v/>
      </c>
    </row>
    <row r="1013" spans="1:11" hidden="1">
      <c r="A1013" s="53">
        <v>21</v>
      </c>
      <c r="B1013" s="54">
        <f>LOOKUP(A1013,Seznamy!$A$3:$A$38,Seznamy!$B$3:$B$38)</f>
        <v>212018</v>
      </c>
      <c r="C1013" s="55" t="str">
        <f>LOOKUP(A1013,Seznamy!$A$3:$A$38,Seznamy!$C$3:$C$38)</f>
        <v>Přeštice</v>
      </c>
      <c r="D1013" s="56">
        <f>LOOKUP(A1013,Seznamy!$A$3:$A$38,Seznamy!$F$3:$F$38)</f>
        <v>7060</v>
      </c>
      <c r="E1013" s="56">
        <f>LOOKUP(A1013,Seznamy!$A$3:$A$38,Seznamy!$G$3:$G$38)</f>
        <v>167300</v>
      </c>
      <c r="F1013" s="57">
        <f>LOOKUP(A1013,Seznamy!$A$3:$A$38,Seznamy!$J$3:$J$38)</f>
        <v>60</v>
      </c>
      <c r="G1013" s="57">
        <v>2</v>
      </c>
      <c r="H1013" s="55" t="str">
        <f>LOOKUP(G1013,Komplexní!$A$40:$A$82,Komplexní!$B$40:$B$82)</f>
        <v>Lesní společnost Přimda, a.s.</v>
      </c>
      <c r="I1013" s="58">
        <f t="array" ref="I1013">SUM(IF((Komplexní!$A$3:$A$38=A1013)*(Komplexní!$D$1:$AJ$1=G1013),Komplexní!$D$3:$AJ$38))</f>
        <v>0</v>
      </c>
      <c r="J1013" s="115" t="str">
        <f>IF(I1013=0,"",I1013)</f>
        <v/>
      </c>
      <c r="K1013" s="59" t="str">
        <f>IF(I1013=MIN($J$1003:$J$1052),1,"")</f>
        <v/>
      </c>
    </row>
    <row r="1014" spans="1:11" hidden="1">
      <c r="A1014" s="53">
        <v>21</v>
      </c>
      <c r="B1014" s="54">
        <f>LOOKUP(A1014,Seznamy!$A$3:$A$38,Seznamy!$B$3:$B$38)</f>
        <v>212018</v>
      </c>
      <c r="C1014" s="55" t="str">
        <f>LOOKUP(A1014,Seznamy!$A$3:$A$38,Seznamy!$C$3:$C$38)</f>
        <v>Přeštice</v>
      </c>
      <c r="D1014" s="56">
        <f>LOOKUP(A1014,Seznamy!$A$3:$A$38,Seznamy!$F$3:$F$38)</f>
        <v>7060</v>
      </c>
      <c r="E1014" s="56">
        <f>LOOKUP(A1014,Seznamy!$A$3:$A$38,Seznamy!$G$3:$G$38)</f>
        <v>167300</v>
      </c>
      <c r="F1014" s="57">
        <f>LOOKUP(A1014,Seznamy!$A$3:$A$38,Seznamy!$J$3:$J$38)</f>
        <v>60</v>
      </c>
      <c r="G1014" s="57">
        <v>5</v>
      </c>
      <c r="H1014" s="55" t="str">
        <f>LOOKUP(G1014,Komplexní!$A$40:$A$82,Komplexní!$B$40:$B$82)</f>
        <v>T.E.P. HOLZ, s.r.o.</v>
      </c>
      <c r="I1014" s="58">
        <f t="array" ref="I1014">SUM(IF((Komplexní!$A$3:$A$38=A1014)*(Komplexní!$D$1:$AJ$1=G1014),Komplexní!$D$3:$AJ$38))</f>
        <v>0</v>
      </c>
      <c r="J1014" s="115" t="str">
        <f>IF(I1014=0,"",I1014)</f>
        <v/>
      </c>
      <c r="K1014" s="59" t="str">
        <f>IF(I1014=MIN($J$1003:$J$1052),1,"")</f>
        <v/>
      </c>
    </row>
    <row r="1015" spans="1:11" hidden="1">
      <c r="A1015" s="53">
        <v>21</v>
      </c>
      <c r="B1015" s="54">
        <f>LOOKUP(A1015,Seznamy!$A$3:$A$38,Seznamy!$B$3:$B$38)</f>
        <v>212018</v>
      </c>
      <c r="C1015" s="55" t="str">
        <f>LOOKUP(A1015,Seznamy!$A$3:$A$38,Seznamy!$C$3:$C$38)</f>
        <v>Přeštice</v>
      </c>
      <c r="D1015" s="56">
        <f>LOOKUP(A1015,Seznamy!$A$3:$A$38,Seznamy!$F$3:$F$38)</f>
        <v>7060</v>
      </c>
      <c r="E1015" s="56">
        <f>LOOKUP(A1015,Seznamy!$A$3:$A$38,Seznamy!$G$3:$G$38)</f>
        <v>167300</v>
      </c>
      <c r="F1015" s="57">
        <f>LOOKUP(A1015,Seznamy!$A$3:$A$38,Seznamy!$J$3:$J$38)</f>
        <v>60</v>
      </c>
      <c r="G1015" s="57">
        <v>6</v>
      </c>
      <c r="H1015" s="55" t="str">
        <f>LOOKUP(G1015,Komplexní!$A$40:$A$82,Komplexní!$B$40:$B$82)</f>
        <v>Petra spol. s r.o.</v>
      </c>
      <c r="I1015" s="58">
        <f t="array" ref="I1015">SUM(IF((Komplexní!$A$3:$A$38=A1015)*(Komplexní!$D$1:$AJ$1=G1015),Komplexní!$D$3:$AJ$38))</f>
        <v>0</v>
      </c>
      <c r="J1015" s="115" t="str">
        <f>IF(I1015=0,"",I1015)</f>
        <v/>
      </c>
      <c r="K1015" s="59" t="str">
        <f>IF(I1015=MIN($J$1003:$J$1052),1,"")</f>
        <v/>
      </c>
    </row>
    <row r="1016" spans="1:11" hidden="1">
      <c r="A1016" s="53">
        <v>21</v>
      </c>
      <c r="B1016" s="54">
        <f>LOOKUP(A1016,Seznamy!$A$3:$A$38,Seznamy!$B$3:$B$38)</f>
        <v>212018</v>
      </c>
      <c r="C1016" s="55" t="str">
        <f>LOOKUP(A1016,Seznamy!$A$3:$A$38,Seznamy!$C$3:$C$38)</f>
        <v>Přeštice</v>
      </c>
      <c r="D1016" s="56">
        <f>LOOKUP(A1016,Seznamy!$A$3:$A$38,Seznamy!$F$3:$F$38)</f>
        <v>7060</v>
      </c>
      <c r="E1016" s="56">
        <f>LOOKUP(A1016,Seznamy!$A$3:$A$38,Seznamy!$G$3:$G$38)</f>
        <v>167300</v>
      </c>
      <c r="F1016" s="57">
        <f>LOOKUP(A1016,Seznamy!$A$3:$A$38,Seznamy!$J$3:$J$38)</f>
        <v>60</v>
      </c>
      <c r="G1016" s="57">
        <v>7</v>
      </c>
      <c r="H1016" s="55" t="str">
        <f>LOOKUP(G1016,Komplexní!$A$40:$A$82,Komplexní!$B$40:$B$82)</f>
        <v>Sušická lesní a obchodní s.r.o.</v>
      </c>
      <c r="I1016" s="58">
        <f t="array" ref="I1016">SUM(IF((Komplexní!$A$3:$A$38=A1016)*(Komplexní!$D$1:$AJ$1=G1016),Komplexní!$D$3:$AJ$38))</f>
        <v>0</v>
      </c>
      <c r="J1016" s="115" t="str">
        <f>IF(I1016=0,"",I1016)</f>
        <v/>
      </c>
      <c r="K1016" s="59" t="str">
        <f>IF(I1016=MIN($J$1003:$J$1052),1,"")</f>
        <v/>
      </c>
    </row>
    <row r="1017" spans="1:11" hidden="1">
      <c r="A1017" s="53">
        <v>21</v>
      </c>
      <c r="B1017" s="54">
        <f>LOOKUP(A1017,Seznamy!$A$3:$A$38,Seznamy!$B$3:$B$38)</f>
        <v>212018</v>
      </c>
      <c r="C1017" s="55" t="str">
        <f>LOOKUP(A1017,Seznamy!$A$3:$A$38,Seznamy!$C$3:$C$38)</f>
        <v>Přeštice</v>
      </c>
      <c r="D1017" s="56">
        <f>LOOKUP(A1017,Seznamy!$A$3:$A$38,Seznamy!$F$3:$F$38)</f>
        <v>7060</v>
      </c>
      <c r="E1017" s="56">
        <f>LOOKUP(A1017,Seznamy!$A$3:$A$38,Seznamy!$G$3:$G$38)</f>
        <v>167300</v>
      </c>
      <c r="F1017" s="57">
        <f>LOOKUP(A1017,Seznamy!$A$3:$A$38,Seznamy!$J$3:$J$38)</f>
        <v>60</v>
      </c>
      <c r="G1017" s="57">
        <v>9</v>
      </c>
      <c r="H1017" s="55" t="str">
        <f>LOOKUP(G1017,Komplexní!$A$40:$A$82,Komplexní!$B$40:$B$82)</f>
        <v>Stora Enso Wood Products Planá s.r.o.</v>
      </c>
      <c r="I1017" s="58">
        <f t="array" ref="I1017">SUM(IF((Komplexní!$A$3:$A$38=A1017)*(Komplexní!$D$1:$AJ$1=G1017),Komplexní!$D$3:$AJ$38))</f>
        <v>0</v>
      </c>
      <c r="J1017" s="115" t="str">
        <f>IF(I1017=0,"",I1017)</f>
        <v/>
      </c>
      <c r="K1017" s="59" t="str">
        <f>IF(I1017=MIN($J$1003:$J$1052),1,"")</f>
        <v/>
      </c>
    </row>
    <row r="1018" spans="1:11" hidden="1">
      <c r="A1018" s="53">
        <v>21</v>
      </c>
      <c r="B1018" s="54">
        <f>LOOKUP(A1018,Seznamy!$A$3:$A$38,Seznamy!$B$3:$B$38)</f>
        <v>212018</v>
      </c>
      <c r="C1018" s="55" t="str">
        <f>LOOKUP(A1018,Seznamy!$A$3:$A$38,Seznamy!$C$3:$C$38)</f>
        <v>Přeštice</v>
      </c>
      <c r="D1018" s="56">
        <f>LOOKUP(A1018,Seznamy!$A$3:$A$38,Seznamy!$F$3:$F$38)</f>
        <v>7060</v>
      </c>
      <c r="E1018" s="56">
        <f>LOOKUP(A1018,Seznamy!$A$3:$A$38,Seznamy!$G$3:$G$38)</f>
        <v>167300</v>
      </c>
      <c r="F1018" s="57">
        <f>LOOKUP(A1018,Seznamy!$A$3:$A$38,Seznamy!$J$3:$J$38)</f>
        <v>60</v>
      </c>
      <c r="G1018" s="57">
        <v>13</v>
      </c>
      <c r="H1018" s="55" t="str">
        <f>LOOKUP(G1018,Komplexní!$A$40:$A$82,Komplexní!$B$40:$B$82)</f>
        <v>LDF Rožnov a.s.</v>
      </c>
      <c r="I1018" s="58">
        <f t="array" ref="I1018">SUM(IF((Komplexní!$A$3:$A$38=A1018)*(Komplexní!$D$1:$AJ$1=G1018),Komplexní!$D$3:$AJ$38))</f>
        <v>0</v>
      </c>
      <c r="J1018" s="115" t="str">
        <f>IF(I1018=0,"",I1018)</f>
        <v/>
      </c>
      <c r="K1018" s="59" t="str">
        <f>IF(I1018=MIN($J$1003:$J$1052),1,"")</f>
        <v/>
      </c>
    </row>
    <row r="1019" spans="1:11" hidden="1">
      <c r="A1019" s="53">
        <v>21</v>
      </c>
      <c r="B1019" s="54">
        <f>LOOKUP(A1019,Seznamy!$A$3:$A$38,Seznamy!$B$3:$B$38)</f>
        <v>212018</v>
      </c>
      <c r="C1019" s="55" t="str">
        <f>LOOKUP(A1019,Seznamy!$A$3:$A$38,Seznamy!$C$3:$C$38)</f>
        <v>Přeštice</v>
      </c>
      <c r="D1019" s="56">
        <f>LOOKUP(A1019,Seznamy!$A$3:$A$38,Seznamy!$F$3:$F$38)</f>
        <v>7060</v>
      </c>
      <c r="E1019" s="56">
        <f>LOOKUP(A1019,Seznamy!$A$3:$A$38,Seznamy!$G$3:$G$38)</f>
        <v>167300</v>
      </c>
      <c r="F1019" s="57">
        <f>LOOKUP(A1019,Seznamy!$A$3:$A$38,Seznamy!$J$3:$J$38)</f>
        <v>60</v>
      </c>
      <c r="G1019" s="57">
        <v>15</v>
      </c>
      <c r="H1019" s="55" t="str">
        <f>LOOKUP(G1019,Komplexní!$A$40:$A$82,Komplexní!$B$40:$B$82)</f>
        <v>Opavská lesní a.s.</v>
      </c>
      <c r="I1019" s="58">
        <f t="array" ref="I1019">SUM(IF((Komplexní!$A$3:$A$38=A1019)*(Komplexní!$D$1:$AJ$1=G1019),Komplexní!$D$3:$AJ$38))</f>
        <v>0</v>
      </c>
      <c r="J1019" s="115" t="str">
        <f>IF(I1019=0,"",I1019)</f>
        <v/>
      </c>
      <c r="K1019" s="59" t="str">
        <f>IF(I1019=MIN($J$1003:$J$1052),1,"")</f>
        <v/>
      </c>
    </row>
    <row r="1020" spans="1:11" hidden="1">
      <c r="A1020" s="53">
        <v>21</v>
      </c>
      <c r="B1020" s="54">
        <f>LOOKUP(A1020,Seznamy!$A$3:$A$38,Seznamy!$B$3:$B$38)</f>
        <v>212018</v>
      </c>
      <c r="C1020" s="55" t="str">
        <f>LOOKUP(A1020,Seznamy!$A$3:$A$38,Seznamy!$C$3:$C$38)</f>
        <v>Přeštice</v>
      </c>
      <c r="D1020" s="56">
        <f>LOOKUP(A1020,Seznamy!$A$3:$A$38,Seznamy!$F$3:$F$38)</f>
        <v>7060</v>
      </c>
      <c r="E1020" s="56">
        <f>LOOKUP(A1020,Seznamy!$A$3:$A$38,Seznamy!$G$3:$G$38)</f>
        <v>167300</v>
      </c>
      <c r="F1020" s="57">
        <f>LOOKUP(A1020,Seznamy!$A$3:$A$38,Seznamy!$J$3:$J$38)</f>
        <v>60</v>
      </c>
      <c r="G1020" s="57">
        <v>16</v>
      </c>
      <c r="H1020" s="55" t="str">
        <f>LOOKUP(G1020,Komplexní!$A$40:$A$82,Komplexní!$B$40:$B$82)</f>
        <v>Lesostavby Frýdek-Místek a.s.</v>
      </c>
      <c r="I1020" s="58">
        <f t="array" ref="I1020">SUM(IF((Komplexní!$A$3:$A$38=A1020)*(Komplexní!$D$1:$AJ$1=G1020),Komplexní!$D$3:$AJ$38))</f>
        <v>0</v>
      </c>
      <c r="J1020" s="115" t="str">
        <f>IF(I1020=0,"",I1020)</f>
        <v/>
      </c>
      <c r="K1020" s="59" t="str">
        <f>IF(I1020=MIN($J$1003:$J$1052),1,"")</f>
        <v/>
      </c>
    </row>
    <row r="1021" spans="1:11" hidden="1">
      <c r="A1021" s="53">
        <v>21</v>
      </c>
      <c r="B1021" s="54">
        <f>LOOKUP(A1021,Seznamy!$A$3:$A$38,Seznamy!$B$3:$B$38)</f>
        <v>212018</v>
      </c>
      <c r="C1021" s="55" t="str">
        <f>LOOKUP(A1021,Seznamy!$A$3:$A$38,Seznamy!$C$3:$C$38)</f>
        <v>Přeštice</v>
      </c>
      <c r="D1021" s="56">
        <f>LOOKUP(A1021,Seznamy!$A$3:$A$38,Seznamy!$F$3:$F$38)</f>
        <v>7060</v>
      </c>
      <c r="E1021" s="56">
        <f>LOOKUP(A1021,Seznamy!$A$3:$A$38,Seznamy!$G$3:$G$38)</f>
        <v>167300</v>
      </c>
      <c r="F1021" s="57">
        <f>LOOKUP(A1021,Seznamy!$A$3:$A$38,Seznamy!$J$3:$J$38)</f>
        <v>60</v>
      </c>
      <c r="G1021" s="57">
        <v>17</v>
      </c>
      <c r="H1021" s="55" t="str">
        <f>LOOKUP(G1021,Komplexní!$A$40:$A$82,Komplexní!$B$40:$B$82)</f>
        <v>Drevo-Málek s.r.o.</v>
      </c>
      <c r="I1021" s="58">
        <f t="array" ref="I1021">SUM(IF((Komplexní!$A$3:$A$38=A1021)*(Komplexní!$D$1:$AJ$1=G1021),Komplexní!$D$3:$AJ$38))</f>
        <v>0</v>
      </c>
      <c r="J1021" s="115" t="str">
        <f>IF(I1021=0,"",I1021)</f>
        <v/>
      </c>
      <c r="K1021" s="59" t="str">
        <f>IF(I1021=MIN($J$1003:$J$1052),1,"")</f>
        <v/>
      </c>
    </row>
    <row r="1022" spans="1:11" hidden="1">
      <c r="A1022" s="53">
        <v>21</v>
      </c>
      <c r="B1022" s="54">
        <f>LOOKUP(A1022,Seznamy!$A$3:$A$38,Seznamy!$B$3:$B$38)</f>
        <v>212018</v>
      </c>
      <c r="C1022" s="55" t="str">
        <f>LOOKUP(A1022,Seznamy!$A$3:$A$38,Seznamy!$C$3:$C$38)</f>
        <v>Přeštice</v>
      </c>
      <c r="D1022" s="56">
        <f>LOOKUP(A1022,Seznamy!$A$3:$A$38,Seznamy!$F$3:$F$38)</f>
        <v>7060</v>
      </c>
      <c r="E1022" s="56">
        <f>LOOKUP(A1022,Seznamy!$A$3:$A$38,Seznamy!$G$3:$G$38)</f>
        <v>167300</v>
      </c>
      <c r="F1022" s="57">
        <f>LOOKUP(A1022,Seznamy!$A$3:$A$38,Seznamy!$J$3:$J$38)</f>
        <v>60</v>
      </c>
      <c r="G1022" s="57">
        <v>18</v>
      </c>
      <c r="H1022" s="55" t="str">
        <f>LOOKUP(G1022,Komplexní!$A$40:$A$82,Komplexní!$B$40:$B$82)</f>
        <v>Lesní společnost Bečov, s.r.o.</v>
      </c>
      <c r="I1022" s="58">
        <f t="array" ref="I1022">SUM(IF((Komplexní!$A$3:$A$38=A1022)*(Komplexní!$D$1:$AJ$1=G1022),Komplexní!$D$3:$AJ$38))</f>
        <v>0</v>
      </c>
      <c r="J1022" s="115" t="str">
        <f>IF(I1022=0,"",I1022)</f>
        <v/>
      </c>
      <c r="K1022" s="59" t="str">
        <f>IF(I1022=MIN($J$1003:$J$1052),1,"")</f>
        <v/>
      </c>
    </row>
    <row r="1023" spans="1:11" hidden="1">
      <c r="A1023" s="53">
        <v>21</v>
      </c>
      <c r="B1023" s="54">
        <f>LOOKUP(A1023,Seznamy!$A$3:$A$38,Seznamy!$B$3:$B$38)</f>
        <v>212018</v>
      </c>
      <c r="C1023" s="55" t="str">
        <f>LOOKUP(A1023,Seznamy!$A$3:$A$38,Seznamy!$C$3:$C$38)</f>
        <v>Přeštice</v>
      </c>
      <c r="D1023" s="56">
        <f>LOOKUP(A1023,Seznamy!$A$3:$A$38,Seznamy!$F$3:$F$38)</f>
        <v>7060</v>
      </c>
      <c r="E1023" s="56">
        <f>LOOKUP(A1023,Seznamy!$A$3:$A$38,Seznamy!$G$3:$G$38)</f>
        <v>167300</v>
      </c>
      <c r="F1023" s="57">
        <f>LOOKUP(A1023,Seznamy!$A$3:$A$38,Seznamy!$J$3:$J$38)</f>
        <v>60</v>
      </c>
      <c r="G1023" s="57">
        <v>20</v>
      </c>
      <c r="H1023" s="55" t="str">
        <f>LOOKUP(G1023,Komplexní!$A$40:$A$82,Komplexní!$B$40:$B$82)</f>
        <v>Lesy Beskydy, a.s.</v>
      </c>
      <c r="I1023" s="58">
        <f t="array" ref="I1023">SUM(IF((Komplexní!$A$3:$A$38=A1023)*(Komplexní!$D$1:$AJ$1=G1023),Komplexní!$D$3:$AJ$38))</f>
        <v>0</v>
      </c>
      <c r="J1023" s="115" t="str">
        <f>IF(I1023=0,"",I1023)</f>
        <v/>
      </c>
      <c r="K1023" s="59" t="str">
        <f>IF(I1023=MIN($J$1003:$J$1052),1,"")</f>
        <v/>
      </c>
    </row>
    <row r="1024" spans="1:11" hidden="1">
      <c r="A1024" s="53">
        <v>21</v>
      </c>
      <c r="B1024" s="54">
        <f>LOOKUP(A1024,Seznamy!$A$3:$A$38,Seznamy!$B$3:$B$38)</f>
        <v>212018</v>
      </c>
      <c r="C1024" s="55" t="str">
        <f>LOOKUP(A1024,Seznamy!$A$3:$A$38,Seznamy!$C$3:$C$38)</f>
        <v>Přeštice</v>
      </c>
      <c r="D1024" s="56">
        <f>LOOKUP(A1024,Seznamy!$A$3:$A$38,Seznamy!$F$3:$F$38)</f>
        <v>7060</v>
      </c>
      <c r="E1024" s="56">
        <f>LOOKUP(A1024,Seznamy!$A$3:$A$38,Seznamy!$G$3:$G$38)</f>
        <v>167300</v>
      </c>
      <c r="F1024" s="57">
        <f>LOOKUP(A1024,Seznamy!$A$3:$A$38,Seznamy!$J$3:$J$38)</f>
        <v>60</v>
      </c>
      <c r="G1024" s="57">
        <v>22</v>
      </c>
      <c r="H1024" s="55" t="str">
        <f>LOOKUP(G1024,Komplexní!$A$40:$A$82,Komplexní!$B$40:$B$82)</f>
        <v>Lesní společnost Ledeč nad Sázavou, a.s.</v>
      </c>
      <c r="I1024" s="58">
        <f t="array" ref="I1024">SUM(IF((Komplexní!$A$3:$A$38=A1024)*(Komplexní!$D$1:$AJ$1=G1024),Komplexní!$D$3:$AJ$38))</f>
        <v>0</v>
      </c>
      <c r="J1024" s="115" t="str">
        <f>IF(I1024=0,"",I1024)</f>
        <v/>
      </c>
      <c r="K1024" s="59" t="str">
        <f>IF(I1024=MIN($J$1003:$J$1052),1,"")</f>
        <v/>
      </c>
    </row>
    <row r="1025" spans="1:11" hidden="1">
      <c r="A1025" s="53">
        <v>21</v>
      </c>
      <c r="B1025" s="54">
        <f>LOOKUP(A1025,Seznamy!$A$3:$A$38,Seznamy!$B$3:$B$38)</f>
        <v>212018</v>
      </c>
      <c r="C1025" s="55" t="str">
        <f>LOOKUP(A1025,Seznamy!$A$3:$A$38,Seznamy!$C$3:$C$38)</f>
        <v>Přeštice</v>
      </c>
      <c r="D1025" s="56">
        <f>LOOKUP(A1025,Seznamy!$A$3:$A$38,Seznamy!$F$3:$F$38)</f>
        <v>7060</v>
      </c>
      <c r="E1025" s="56">
        <f>LOOKUP(A1025,Seznamy!$A$3:$A$38,Seznamy!$G$3:$G$38)</f>
        <v>167300</v>
      </c>
      <c r="F1025" s="57">
        <f>LOOKUP(A1025,Seznamy!$A$3:$A$38,Seznamy!$J$3:$J$38)</f>
        <v>60</v>
      </c>
      <c r="G1025" s="57">
        <v>23</v>
      </c>
      <c r="H1025" s="55" t="str">
        <f>LOOKUP(G1025,Komplexní!$A$40:$A$82,Komplexní!$B$40:$B$82)</f>
        <v>Pradědský lesní závod, a.s.</v>
      </c>
      <c r="I1025" s="58">
        <f t="array" ref="I1025">SUM(IF((Komplexní!$A$3:$A$38=A1025)*(Komplexní!$D$1:$AJ$1=G1025),Komplexní!$D$3:$AJ$38))</f>
        <v>0</v>
      </c>
      <c r="J1025" s="115" t="str">
        <f>IF(I1025=0,"",I1025)</f>
        <v/>
      </c>
      <c r="K1025" s="59" t="str">
        <f>IF(I1025=MIN($J$1003:$J$1052),1,"")</f>
        <v/>
      </c>
    </row>
    <row r="1026" spans="1:11" hidden="1">
      <c r="A1026" s="53">
        <v>21</v>
      </c>
      <c r="B1026" s="54">
        <f>LOOKUP(A1026,Seznamy!$A$3:$A$38,Seznamy!$B$3:$B$38)</f>
        <v>212018</v>
      </c>
      <c r="C1026" s="55" t="str">
        <f>LOOKUP(A1026,Seznamy!$A$3:$A$38,Seznamy!$C$3:$C$38)</f>
        <v>Přeštice</v>
      </c>
      <c r="D1026" s="56">
        <f>LOOKUP(A1026,Seznamy!$A$3:$A$38,Seznamy!$F$3:$F$38)</f>
        <v>7060</v>
      </c>
      <c r="E1026" s="56">
        <f>LOOKUP(A1026,Seznamy!$A$3:$A$38,Seznamy!$G$3:$G$38)</f>
        <v>167300</v>
      </c>
      <c r="F1026" s="57">
        <f>LOOKUP(A1026,Seznamy!$A$3:$A$38,Seznamy!$J$3:$J$38)</f>
        <v>60</v>
      </c>
      <c r="G1026" s="57">
        <v>24</v>
      </c>
      <c r="H1026" s="55" t="str">
        <f>LOOKUP(G1026,Komplexní!$A$40:$A$82,Komplexní!$B$40:$B$82)</f>
        <v>JACER - CZ a.s.</v>
      </c>
      <c r="I1026" s="58">
        <f t="array" ref="I1026">SUM(IF((Komplexní!$A$3:$A$38=A1026)*(Komplexní!$D$1:$AJ$1=G1026),Komplexní!$D$3:$AJ$38))</f>
        <v>0</v>
      </c>
      <c r="J1026" s="115" t="str">
        <f>IF(I1026=0,"",I1026)</f>
        <v/>
      </c>
      <c r="K1026" s="59" t="str">
        <f>IF(I1026=MIN($J$1003:$J$1052),1,"")</f>
        <v/>
      </c>
    </row>
    <row r="1027" spans="1:11" hidden="1">
      <c r="A1027" s="53">
        <v>21</v>
      </c>
      <c r="B1027" s="54">
        <f>LOOKUP(A1027,Seznamy!$A$3:$A$38,Seznamy!$B$3:$B$38)</f>
        <v>212018</v>
      </c>
      <c r="C1027" s="55" t="str">
        <f>LOOKUP(A1027,Seznamy!$A$3:$A$38,Seznamy!$C$3:$C$38)</f>
        <v>Přeštice</v>
      </c>
      <c r="D1027" s="56">
        <f>LOOKUP(A1027,Seznamy!$A$3:$A$38,Seznamy!$F$3:$F$38)</f>
        <v>7060</v>
      </c>
      <c r="E1027" s="56">
        <f>LOOKUP(A1027,Seznamy!$A$3:$A$38,Seznamy!$G$3:$G$38)</f>
        <v>167300</v>
      </c>
      <c r="F1027" s="57">
        <f>LOOKUP(A1027,Seznamy!$A$3:$A$38,Seznamy!$J$3:$J$38)</f>
        <v>60</v>
      </c>
      <c r="G1027" s="57">
        <v>25</v>
      </c>
      <c r="H1027" s="55" t="str">
        <f>LOOKUP(G1027,Komplexní!$A$40:$A$82,Komplexní!$B$40:$B$82)</f>
        <v>KATR a.s.</v>
      </c>
      <c r="I1027" s="58">
        <f t="array" ref="I1027">SUM(IF((Komplexní!$A$3:$A$38=A1027)*(Komplexní!$D$1:$AJ$1=G1027),Komplexní!$D$3:$AJ$38))</f>
        <v>0</v>
      </c>
      <c r="J1027" s="115" t="str">
        <f>IF(I1027=0,"",I1027)</f>
        <v/>
      </c>
      <c r="K1027" s="59" t="str">
        <f>IF(I1027=MIN($J$1003:$J$1052),1,"")</f>
        <v/>
      </c>
    </row>
    <row r="1028" spans="1:11" hidden="1">
      <c r="A1028" s="53">
        <v>21</v>
      </c>
      <c r="B1028" s="54">
        <f>LOOKUP(A1028,Seznamy!$A$3:$A$38,Seznamy!$B$3:$B$38)</f>
        <v>212018</v>
      </c>
      <c r="C1028" s="55" t="str">
        <f>LOOKUP(A1028,Seznamy!$A$3:$A$38,Seznamy!$C$3:$C$38)</f>
        <v>Přeštice</v>
      </c>
      <c r="D1028" s="56">
        <f>LOOKUP(A1028,Seznamy!$A$3:$A$38,Seznamy!$F$3:$F$38)</f>
        <v>7060</v>
      </c>
      <c r="E1028" s="56">
        <f>LOOKUP(A1028,Seznamy!$A$3:$A$38,Seznamy!$G$3:$G$38)</f>
        <v>167300</v>
      </c>
      <c r="F1028" s="57">
        <f>LOOKUP(A1028,Seznamy!$A$3:$A$38,Seznamy!$J$3:$J$38)</f>
        <v>60</v>
      </c>
      <c r="G1028" s="57">
        <v>26</v>
      </c>
      <c r="H1028" s="55" t="str">
        <f>LOOKUP(G1028,Komplexní!$A$40:$A$82,Komplexní!$B$40:$B$82)</f>
        <v>DEBLICE - lesy s.r.o.</v>
      </c>
      <c r="I1028" s="58">
        <f t="array" ref="I1028">SUM(IF((Komplexní!$A$3:$A$38=A1028)*(Komplexní!$D$1:$AJ$1=G1028),Komplexní!$D$3:$AJ$38))</f>
        <v>0</v>
      </c>
      <c r="J1028" s="115" t="str">
        <f>IF(I1028=0,"",I1028)</f>
        <v/>
      </c>
      <c r="K1028" s="59" t="str">
        <f>IF(I1028=MIN($J$1003:$J$1052),1,"")</f>
        <v/>
      </c>
    </row>
    <row r="1029" spans="1:11" hidden="1">
      <c r="A1029" s="53">
        <v>21</v>
      </c>
      <c r="B1029" s="54">
        <f>LOOKUP(A1029,Seznamy!$A$3:$A$38,Seznamy!$B$3:$B$38)</f>
        <v>212018</v>
      </c>
      <c r="C1029" s="55" t="str">
        <f>LOOKUP(A1029,Seznamy!$A$3:$A$38,Seznamy!$C$3:$C$38)</f>
        <v>Přeštice</v>
      </c>
      <c r="D1029" s="56">
        <f>LOOKUP(A1029,Seznamy!$A$3:$A$38,Seznamy!$F$3:$F$38)</f>
        <v>7060</v>
      </c>
      <c r="E1029" s="56">
        <f>LOOKUP(A1029,Seznamy!$A$3:$A$38,Seznamy!$G$3:$G$38)</f>
        <v>167300</v>
      </c>
      <c r="F1029" s="57">
        <f>LOOKUP(A1029,Seznamy!$A$3:$A$38,Seznamy!$J$3:$J$38)</f>
        <v>60</v>
      </c>
      <c r="G1029" s="57">
        <v>27</v>
      </c>
      <c r="H1029" s="55">
        <f>LOOKUP(G1029,Komplexní!$A$40:$A$82,Komplexní!$B$40:$B$82)</f>
        <v>0</v>
      </c>
      <c r="I1029" s="58">
        <f t="array" ref="I1029">SUM(IF((Komplexní!$A$3:$A$38=A1029)*(Komplexní!$D$1:$AJ$1=G1029),Komplexní!$D$3:$AJ$38))</f>
        <v>0</v>
      </c>
      <c r="J1029" s="115" t="str">
        <f>IF(I1029=0,"",I1029)</f>
        <v/>
      </c>
      <c r="K1029" s="59" t="str">
        <f>IF(I1029=MIN($J$1003:$J$1052),1,"")</f>
        <v/>
      </c>
    </row>
    <row r="1030" spans="1:11" hidden="1">
      <c r="A1030" s="53">
        <v>21</v>
      </c>
      <c r="B1030" s="54">
        <f>LOOKUP(A1030,Seznamy!$A$3:$A$38,Seznamy!$B$3:$B$38)</f>
        <v>212018</v>
      </c>
      <c r="C1030" s="55" t="str">
        <f>LOOKUP(A1030,Seznamy!$A$3:$A$38,Seznamy!$C$3:$C$38)</f>
        <v>Přeštice</v>
      </c>
      <c r="D1030" s="56">
        <f>LOOKUP(A1030,Seznamy!$A$3:$A$38,Seznamy!$F$3:$F$38)</f>
        <v>7060</v>
      </c>
      <c r="E1030" s="56">
        <f>LOOKUP(A1030,Seznamy!$A$3:$A$38,Seznamy!$G$3:$G$38)</f>
        <v>167300</v>
      </c>
      <c r="F1030" s="57">
        <f>LOOKUP(A1030,Seznamy!$A$3:$A$38,Seznamy!$J$3:$J$38)</f>
        <v>60</v>
      </c>
      <c r="G1030" s="57">
        <v>28</v>
      </c>
      <c r="H1030" s="55">
        <f>LOOKUP(G1030,Komplexní!$A$40:$A$82,Komplexní!$B$40:$B$82)</f>
        <v>0</v>
      </c>
      <c r="I1030" s="58">
        <f t="array" ref="I1030">SUM(IF((Komplexní!$A$3:$A$38=A1030)*(Komplexní!$D$1:$AJ$1=G1030),Komplexní!$D$3:$AJ$38))</f>
        <v>0</v>
      </c>
      <c r="J1030" s="115" t="str">
        <f>IF(I1030=0,"",I1030)</f>
        <v/>
      </c>
      <c r="K1030" s="59" t="str">
        <f>IF(I1030=MIN($J$1003:$J$1052),1,"")</f>
        <v/>
      </c>
    </row>
    <row r="1031" spans="1:11" hidden="1">
      <c r="A1031" s="53">
        <v>21</v>
      </c>
      <c r="B1031" s="54">
        <f>LOOKUP(A1031,Seznamy!$A$3:$A$38,Seznamy!$B$3:$B$38)</f>
        <v>212018</v>
      </c>
      <c r="C1031" s="55" t="str">
        <f>LOOKUP(A1031,Seznamy!$A$3:$A$38,Seznamy!$C$3:$C$38)</f>
        <v>Přeštice</v>
      </c>
      <c r="D1031" s="56">
        <f>LOOKUP(A1031,Seznamy!$A$3:$A$38,Seznamy!$F$3:$F$38)</f>
        <v>7060</v>
      </c>
      <c r="E1031" s="56">
        <f>LOOKUP(A1031,Seznamy!$A$3:$A$38,Seznamy!$G$3:$G$38)</f>
        <v>167300</v>
      </c>
      <c r="F1031" s="57">
        <f>LOOKUP(A1031,Seznamy!$A$3:$A$38,Seznamy!$J$3:$J$38)</f>
        <v>60</v>
      </c>
      <c r="G1031" s="57">
        <v>29</v>
      </c>
      <c r="H1031" s="55">
        <f>LOOKUP(G1031,Komplexní!$A$40:$A$82,Komplexní!$B$40:$B$82)</f>
        <v>0</v>
      </c>
      <c r="I1031" s="58">
        <f t="array" ref="I1031">SUM(IF((Komplexní!$A$3:$A$38=A1031)*(Komplexní!$D$1:$AJ$1=G1031),Komplexní!$D$3:$AJ$38))</f>
        <v>0</v>
      </c>
      <c r="J1031" s="115" t="str">
        <f>IF(I1031=0,"",I1031)</f>
        <v/>
      </c>
      <c r="K1031" s="59" t="str">
        <f>IF(I1031=MIN($J$1003:$J$1052),1,"")</f>
        <v/>
      </c>
    </row>
    <row r="1032" spans="1:11" hidden="1">
      <c r="A1032" s="53">
        <v>21</v>
      </c>
      <c r="B1032" s="54">
        <f>LOOKUP(A1032,Seznamy!$A$3:$A$38,Seznamy!$B$3:$B$38)</f>
        <v>212018</v>
      </c>
      <c r="C1032" s="55" t="str">
        <f>LOOKUP(A1032,Seznamy!$A$3:$A$38,Seznamy!$C$3:$C$38)</f>
        <v>Přeštice</v>
      </c>
      <c r="D1032" s="56">
        <f>LOOKUP(A1032,Seznamy!$A$3:$A$38,Seznamy!$F$3:$F$38)</f>
        <v>7060</v>
      </c>
      <c r="E1032" s="56">
        <f>LOOKUP(A1032,Seznamy!$A$3:$A$38,Seznamy!$G$3:$G$38)</f>
        <v>167300</v>
      </c>
      <c r="F1032" s="57">
        <f>LOOKUP(A1032,Seznamy!$A$3:$A$38,Seznamy!$J$3:$J$38)</f>
        <v>60</v>
      </c>
      <c r="G1032" s="57">
        <v>30</v>
      </c>
      <c r="H1032" s="55">
        <f>LOOKUP(G1032,Komplexní!$A$40:$A$82,Komplexní!$B$40:$B$82)</f>
        <v>0</v>
      </c>
      <c r="I1032" s="58">
        <f t="array" ref="I1032">SUM(IF((Komplexní!$A$3:$A$38=A1032)*(Komplexní!$D$1:$AJ$1=G1032),Komplexní!$D$3:$AJ$38))</f>
        <v>0</v>
      </c>
      <c r="J1032" s="115" t="str">
        <f>IF(I1032=0,"",I1032)</f>
        <v/>
      </c>
      <c r="K1032" s="59" t="str">
        <f>IF(I1032=MIN($J$1003:$J$1052),1,"")</f>
        <v/>
      </c>
    </row>
    <row r="1033" spans="1:11" hidden="1">
      <c r="A1033" s="53">
        <v>21</v>
      </c>
      <c r="B1033" s="54">
        <f>LOOKUP(A1033,Seznamy!$A$3:$A$38,Seznamy!$B$3:$B$38)</f>
        <v>212018</v>
      </c>
      <c r="C1033" s="55" t="str">
        <f>LOOKUP(A1033,Seznamy!$A$3:$A$38,Seznamy!$C$3:$C$38)</f>
        <v>Přeštice</v>
      </c>
      <c r="D1033" s="56">
        <f>LOOKUP(A1033,Seznamy!$A$3:$A$38,Seznamy!$F$3:$F$38)</f>
        <v>7060</v>
      </c>
      <c r="E1033" s="56">
        <f>LOOKUP(A1033,Seznamy!$A$3:$A$38,Seznamy!$G$3:$G$38)</f>
        <v>167300</v>
      </c>
      <c r="F1033" s="57">
        <f>LOOKUP(A1033,Seznamy!$A$3:$A$38,Seznamy!$J$3:$J$38)</f>
        <v>60</v>
      </c>
      <c r="G1033" s="57">
        <v>31</v>
      </c>
      <c r="H1033" s="55">
        <f>LOOKUP(G1033,Komplexní!$A$40:$A$82,Komplexní!$B$40:$B$82)</f>
        <v>0</v>
      </c>
      <c r="I1033" s="58">
        <f t="array" ref="I1033">SUM(IF((Komplexní!$A$3:$A$38=A1033)*(Komplexní!$D$1:$AJ$1=G1033),Komplexní!$D$3:$AJ$38))</f>
        <v>0</v>
      </c>
      <c r="J1033" s="115" t="str">
        <f>IF(I1033=0,"",I1033)</f>
        <v/>
      </c>
      <c r="K1033" s="59" t="str">
        <f>IF(I1033=MIN($J$1003:$J$1052),1,"")</f>
        <v/>
      </c>
    </row>
    <row r="1034" spans="1:11" hidden="1">
      <c r="A1034" s="53">
        <v>21</v>
      </c>
      <c r="B1034" s="54">
        <f>LOOKUP(A1034,Seznamy!$A$3:$A$38,Seznamy!$B$3:$B$38)</f>
        <v>212018</v>
      </c>
      <c r="C1034" s="55" t="str">
        <f>LOOKUP(A1034,Seznamy!$A$3:$A$38,Seznamy!$C$3:$C$38)</f>
        <v>Přeštice</v>
      </c>
      <c r="D1034" s="56">
        <f>LOOKUP(A1034,Seznamy!$A$3:$A$38,Seznamy!$F$3:$F$38)</f>
        <v>7060</v>
      </c>
      <c r="E1034" s="56">
        <f>LOOKUP(A1034,Seznamy!$A$3:$A$38,Seznamy!$G$3:$G$38)</f>
        <v>167300</v>
      </c>
      <c r="F1034" s="57">
        <f>LOOKUP(A1034,Seznamy!$A$3:$A$38,Seznamy!$J$3:$J$38)</f>
        <v>60</v>
      </c>
      <c r="G1034" s="57">
        <v>32</v>
      </c>
      <c r="H1034" s="55">
        <f>LOOKUP(G1034,Komplexní!$A$40:$A$82,Komplexní!$B$40:$B$82)</f>
        <v>0</v>
      </c>
      <c r="I1034" s="58">
        <f t="array" ref="I1034">SUM(IF((Komplexní!$A$3:$A$38=A1034)*(Komplexní!$D$1:$AJ$1=G1034),Komplexní!$D$3:$AJ$38))</f>
        <v>0</v>
      </c>
      <c r="J1034" s="115" t="str">
        <f>IF(I1034=0,"",I1034)</f>
        <v/>
      </c>
      <c r="K1034" s="59" t="str">
        <f>IF(I1034=MIN($J$1003:$J$1052),1,"")</f>
        <v/>
      </c>
    </row>
    <row r="1035" spans="1:11" hidden="1">
      <c r="A1035" s="53">
        <v>21</v>
      </c>
      <c r="B1035" s="54">
        <f>LOOKUP(A1035,Seznamy!$A$3:$A$38,Seznamy!$B$3:$B$38)</f>
        <v>212018</v>
      </c>
      <c r="C1035" s="55" t="str">
        <f>LOOKUP(A1035,Seznamy!$A$3:$A$38,Seznamy!$C$3:$C$38)</f>
        <v>Přeštice</v>
      </c>
      <c r="D1035" s="56">
        <f>LOOKUP(A1035,Seznamy!$A$3:$A$38,Seznamy!$F$3:$F$38)</f>
        <v>7060</v>
      </c>
      <c r="E1035" s="56">
        <f>LOOKUP(A1035,Seznamy!$A$3:$A$38,Seznamy!$G$3:$G$38)</f>
        <v>167300</v>
      </c>
      <c r="F1035" s="57">
        <f>LOOKUP(A1035,Seznamy!$A$3:$A$38,Seznamy!$J$3:$J$38)</f>
        <v>60</v>
      </c>
      <c r="G1035" s="57">
        <v>33</v>
      </c>
      <c r="H1035" s="55">
        <f>LOOKUP(G1035,Komplexní!$A$40:$A$82,Komplexní!$B$40:$B$82)</f>
        <v>0</v>
      </c>
      <c r="I1035" s="58">
        <f t="array" ref="I1035">SUM(IF((Komplexní!$A$3:$A$38=A1035)*(Komplexní!$D$1:$AJ$1=G1035),Komplexní!$D$3:$AJ$38))</f>
        <v>0</v>
      </c>
      <c r="J1035" s="115" t="str">
        <f>IF(I1035=0,"",I1035)</f>
        <v/>
      </c>
      <c r="K1035" s="59" t="str">
        <f>IF(I1035=MIN($J$1003:$J$1052),1,"")</f>
        <v/>
      </c>
    </row>
    <row r="1036" spans="1:11" hidden="1">
      <c r="A1036" s="53">
        <v>21</v>
      </c>
      <c r="B1036" s="54">
        <f>LOOKUP(A1036,Seznamy!$A$3:$A$38,Seznamy!$B$3:$B$38)</f>
        <v>212018</v>
      </c>
      <c r="C1036" s="55" t="str">
        <f>LOOKUP(A1036,Seznamy!$A$3:$A$38,Seznamy!$C$3:$C$38)</f>
        <v>Přeštice</v>
      </c>
      <c r="D1036" s="56">
        <f>LOOKUP(A1036,Seznamy!$A$3:$A$38,Seznamy!$F$3:$F$38)</f>
        <v>7060</v>
      </c>
      <c r="E1036" s="56">
        <f>LOOKUP(A1036,Seznamy!$A$3:$A$38,Seznamy!$G$3:$G$38)</f>
        <v>167300</v>
      </c>
      <c r="F1036" s="57">
        <f>LOOKUP(A1036,Seznamy!$A$3:$A$38,Seznamy!$J$3:$J$38)</f>
        <v>60</v>
      </c>
      <c r="G1036" s="57">
        <v>34</v>
      </c>
      <c r="H1036" s="55">
        <f>LOOKUP(G1036,Komplexní!$A$40:$A$82,Komplexní!$B$40:$B$82)</f>
        <v>0</v>
      </c>
      <c r="I1036" s="58">
        <f t="array" ref="I1036">SUM(IF((Komplexní!$A$3:$A$38=A1036)*(Komplexní!$D$1:$AJ$1=G1036),Komplexní!$D$3:$AJ$38))</f>
        <v>0</v>
      </c>
      <c r="J1036" s="115" t="str">
        <f>IF(I1036=0,"",I1036)</f>
        <v/>
      </c>
      <c r="K1036" s="59" t="str">
        <f>IF(I1036=MIN($J$1003:$J$1052),1,"")</f>
        <v/>
      </c>
    </row>
    <row r="1037" spans="1:11" hidden="1">
      <c r="A1037" s="53">
        <v>21</v>
      </c>
      <c r="B1037" s="54">
        <f>LOOKUP(A1037,Seznamy!$A$3:$A$38,Seznamy!$B$3:$B$38)</f>
        <v>212018</v>
      </c>
      <c r="C1037" s="55" t="str">
        <f>LOOKUP(A1037,Seznamy!$A$3:$A$38,Seznamy!$C$3:$C$38)</f>
        <v>Přeštice</v>
      </c>
      <c r="D1037" s="56">
        <f>LOOKUP(A1037,Seznamy!$A$3:$A$38,Seznamy!$F$3:$F$38)</f>
        <v>7060</v>
      </c>
      <c r="E1037" s="56">
        <f>LOOKUP(A1037,Seznamy!$A$3:$A$38,Seznamy!$G$3:$G$38)</f>
        <v>167300</v>
      </c>
      <c r="F1037" s="57">
        <f>LOOKUP(A1037,Seznamy!$A$3:$A$38,Seznamy!$J$3:$J$38)</f>
        <v>60</v>
      </c>
      <c r="G1037" s="57">
        <v>35</v>
      </c>
      <c r="H1037" s="55">
        <f>LOOKUP(G1037,Komplexní!$A$40:$A$82,Komplexní!$B$40:$B$82)</f>
        <v>0</v>
      </c>
      <c r="I1037" s="58">
        <f t="array" ref="I1037">SUM(IF((Komplexní!$A$3:$A$38=A1037)*(Komplexní!$D$1:$AJ$1=G1037),Komplexní!$D$3:$AJ$38))</f>
        <v>0</v>
      </c>
      <c r="J1037" s="115" t="str">
        <f>IF(I1037=0,"",I1037)</f>
        <v/>
      </c>
      <c r="K1037" s="59" t="str">
        <f>IF(I1037=MIN($J$1003:$J$1052),1,"")</f>
        <v/>
      </c>
    </row>
    <row r="1038" spans="1:11" hidden="1">
      <c r="A1038" s="53">
        <v>21</v>
      </c>
      <c r="B1038" s="54">
        <f>LOOKUP(A1038,Seznamy!$A$3:$A$38,Seznamy!$B$3:$B$38)</f>
        <v>212018</v>
      </c>
      <c r="C1038" s="55" t="str">
        <f>LOOKUP(A1038,Seznamy!$A$3:$A$38,Seznamy!$C$3:$C$38)</f>
        <v>Přeštice</v>
      </c>
      <c r="D1038" s="56">
        <f>LOOKUP(A1038,Seznamy!$A$3:$A$38,Seznamy!$F$3:$F$38)</f>
        <v>7060</v>
      </c>
      <c r="E1038" s="56">
        <f>LOOKUP(A1038,Seznamy!$A$3:$A$38,Seznamy!$G$3:$G$38)</f>
        <v>167300</v>
      </c>
      <c r="F1038" s="57">
        <f>LOOKUP(A1038,Seznamy!$A$3:$A$38,Seznamy!$J$3:$J$38)</f>
        <v>60</v>
      </c>
      <c r="G1038" s="57">
        <v>36</v>
      </c>
      <c r="H1038" s="55">
        <f>LOOKUP(G1038,Komplexní!$A$40:$A$82,Komplexní!$B$40:$B$82)</f>
        <v>0</v>
      </c>
      <c r="I1038" s="58">
        <f t="array" ref="I1038">SUM(IF((Komplexní!$A$3:$A$38=A1038)*(Komplexní!$D$1:$AJ$1=G1038),Komplexní!$D$3:$AJ$38))</f>
        <v>0</v>
      </c>
      <c r="J1038" s="115" t="str">
        <f>IF(I1038=0,"",I1038)</f>
        <v/>
      </c>
      <c r="K1038" s="59" t="str">
        <f>IF(I1038=MIN($J$1003:$J$1052),1,"")</f>
        <v/>
      </c>
    </row>
    <row r="1039" spans="1:11" hidden="1">
      <c r="A1039" s="53">
        <v>21</v>
      </c>
      <c r="B1039" s="54">
        <f>LOOKUP(A1039,Seznamy!$A$3:$A$38,Seznamy!$B$3:$B$38)</f>
        <v>212018</v>
      </c>
      <c r="C1039" s="55" t="str">
        <f>LOOKUP(A1039,Seznamy!$A$3:$A$38,Seznamy!$C$3:$C$38)</f>
        <v>Přeštice</v>
      </c>
      <c r="D1039" s="56">
        <f>LOOKUP(A1039,Seznamy!$A$3:$A$38,Seznamy!$F$3:$F$38)</f>
        <v>7060</v>
      </c>
      <c r="E1039" s="56">
        <f>LOOKUP(A1039,Seznamy!$A$3:$A$38,Seznamy!$G$3:$G$38)</f>
        <v>167300</v>
      </c>
      <c r="F1039" s="57">
        <f>LOOKUP(A1039,Seznamy!$A$3:$A$38,Seznamy!$J$3:$J$38)</f>
        <v>60</v>
      </c>
      <c r="G1039" s="57">
        <v>37</v>
      </c>
      <c r="H1039" s="55">
        <f>LOOKUP(G1039,Komplexní!$A$40:$A$82,Komplexní!$B$40:$B$82)</f>
        <v>0</v>
      </c>
      <c r="I1039" s="58">
        <f t="array" ref="I1039">SUM(IF((Komplexní!$A$3:$A$38=A1039)*(Komplexní!$D$1:$AJ$1=G1039),Komplexní!$D$3:$AJ$38))</f>
        <v>0</v>
      </c>
      <c r="J1039" s="115" t="str">
        <f>IF(I1039=0,"",I1039)</f>
        <v/>
      </c>
      <c r="K1039" s="59" t="str">
        <f>IF(I1039=MIN($J$1003:$J$1052),1,"")</f>
        <v/>
      </c>
    </row>
    <row r="1040" spans="1:11" hidden="1">
      <c r="A1040" s="53">
        <v>21</v>
      </c>
      <c r="B1040" s="54">
        <f>LOOKUP(A1040,Seznamy!$A$3:$A$38,Seznamy!$B$3:$B$38)</f>
        <v>212018</v>
      </c>
      <c r="C1040" s="55" t="str">
        <f>LOOKUP(A1040,Seznamy!$A$3:$A$38,Seznamy!$C$3:$C$38)</f>
        <v>Přeštice</v>
      </c>
      <c r="D1040" s="56">
        <f>LOOKUP(A1040,Seznamy!$A$3:$A$38,Seznamy!$F$3:$F$38)</f>
        <v>7060</v>
      </c>
      <c r="E1040" s="56">
        <f>LOOKUP(A1040,Seznamy!$A$3:$A$38,Seznamy!$G$3:$G$38)</f>
        <v>167300</v>
      </c>
      <c r="F1040" s="57">
        <f>LOOKUP(A1040,Seznamy!$A$3:$A$38,Seznamy!$J$3:$J$38)</f>
        <v>60</v>
      </c>
      <c r="G1040" s="57">
        <v>38</v>
      </c>
      <c r="H1040" s="55">
        <f>LOOKUP(G1040,Komplexní!$A$40:$A$82,Komplexní!$B$40:$B$82)</f>
        <v>0</v>
      </c>
      <c r="I1040" s="58">
        <f t="array" ref="I1040">SUM(IF((Komplexní!$A$3:$A$38=A1040)*(Komplexní!$D$1:$AJ$1=G1040),Komplexní!$D$3:$AJ$38))</f>
        <v>0</v>
      </c>
      <c r="J1040" s="115" t="str">
        <f>IF(I1040=0,"",I1040)</f>
        <v/>
      </c>
      <c r="K1040" s="59" t="str">
        <f>IF(I1040=MIN($J$1003:$J$1052),1,"")</f>
        <v/>
      </c>
    </row>
    <row r="1041" spans="1:11" hidden="1">
      <c r="A1041" s="53">
        <v>21</v>
      </c>
      <c r="B1041" s="54">
        <f>LOOKUP(A1041,Seznamy!$A$3:$A$38,Seznamy!$B$3:$B$38)</f>
        <v>212018</v>
      </c>
      <c r="C1041" s="55" t="str">
        <f>LOOKUP(A1041,Seznamy!$A$3:$A$38,Seznamy!$C$3:$C$38)</f>
        <v>Přeštice</v>
      </c>
      <c r="D1041" s="56">
        <f>LOOKUP(A1041,Seznamy!$A$3:$A$38,Seznamy!$F$3:$F$38)</f>
        <v>7060</v>
      </c>
      <c r="E1041" s="56">
        <f>LOOKUP(A1041,Seznamy!$A$3:$A$38,Seznamy!$G$3:$G$38)</f>
        <v>167300</v>
      </c>
      <c r="F1041" s="57">
        <f>LOOKUP(A1041,Seznamy!$A$3:$A$38,Seznamy!$J$3:$J$38)</f>
        <v>60</v>
      </c>
      <c r="G1041" s="57">
        <v>39</v>
      </c>
      <c r="H1041" s="55">
        <f>LOOKUP(G1041,Komplexní!$A$40:$A$82,Komplexní!$B$40:$B$82)</f>
        <v>0</v>
      </c>
      <c r="I1041" s="58">
        <f t="array" ref="I1041">SUM(IF((Komplexní!$A$3:$A$38=A1041)*(Komplexní!$D$1:$AJ$1=G1041),Komplexní!$D$3:$AJ$38))</f>
        <v>0</v>
      </c>
      <c r="J1041" s="115" t="str">
        <f>IF(I1041=0,"",I1041)</f>
        <v/>
      </c>
      <c r="K1041" s="59" t="str">
        <f>IF(I1041=MIN($J$1003:$J$1052),1,"")</f>
        <v/>
      </c>
    </row>
    <row r="1042" spans="1:11" hidden="1">
      <c r="A1042" s="53">
        <v>21</v>
      </c>
      <c r="B1042" s="54">
        <f>LOOKUP(A1042,Seznamy!$A$3:$A$38,Seznamy!$B$3:$B$38)</f>
        <v>212018</v>
      </c>
      <c r="C1042" s="55" t="str">
        <f>LOOKUP(A1042,Seznamy!$A$3:$A$38,Seznamy!$C$3:$C$38)</f>
        <v>Přeštice</v>
      </c>
      <c r="D1042" s="56">
        <f>LOOKUP(A1042,Seznamy!$A$3:$A$38,Seznamy!$F$3:$F$38)</f>
        <v>7060</v>
      </c>
      <c r="E1042" s="56">
        <f>LOOKUP(A1042,Seznamy!$A$3:$A$38,Seznamy!$G$3:$G$38)</f>
        <v>167300</v>
      </c>
      <c r="F1042" s="57">
        <f>LOOKUP(A1042,Seznamy!$A$3:$A$38,Seznamy!$J$3:$J$38)</f>
        <v>60</v>
      </c>
      <c r="G1042" s="57">
        <v>40</v>
      </c>
      <c r="H1042" s="55">
        <f>LOOKUP(G1042,Komplexní!$A$40:$A$82,Komplexní!$B$40:$B$82)</f>
        <v>0</v>
      </c>
      <c r="I1042" s="58">
        <f t="array" ref="I1042">SUM(IF((Komplexní!$A$3:$A$38=A1042)*(Komplexní!$D$1:$AJ$1=G1042),Komplexní!$D$3:$AJ$38))</f>
        <v>0</v>
      </c>
      <c r="J1042" s="115" t="str">
        <f>IF(I1042=0,"",I1042)</f>
        <v/>
      </c>
      <c r="K1042" s="59" t="str">
        <f>IF(I1042=MIN($J$1003:$J$1052),1,"")</f>
        <v/>
      </c>
    </row>
    <row r="1043" spans="1:11" hidden="1">
      <c r="A1043" s="53">
        <v>21</v>
      </c>
      <c r="B1043" s="54">
        <f>LOOKUP(A1043,Seznamy!$A$3:$A$38,Seznamy!$B$3:$B$38)</f>
        <v>212018</v>
      </c>
      <c r="C1043" s="55" t="str">
        <f>LOOKUP(A1043,Seznamy!$A$3:$A$38,Seznamy!$C$3:$C$38)</f>
        <v>Přeštice</v>
      </c>
      <c r="D1043" s="56">
        <f>LOOKUP(A1043,Seznamy!$A$3:$A$38,Seznamy!$F$3:$F$38)</f>
        <v>7060</v>
      </c>
      <c r="E1043" s="56">
        <f>LOOKUP(A1043,Seznamy!$A$3:$A$38,Seznamy!$G$3:$G$38)</f>
        <v>167300</v>
      </c>
      <c r="F1043" s="57">
        <f>LOOKUP(A1043,Seznamy!$A$3:$A$38,Seznamy!$J$3:$J$38)</f>
        <v>60</v>
      </c>
      <c r="G1043" s="57">
        <v>41</v>
      </c>
      <c r="H1043" s="55">
        <f>LOOKUP(G1043,Komplexní!$A$40:$A$82,Komplexní!$B$40:$B$82)</f>
        <v>0</v>
      </c>
      <c r="I1043" s="58">
        <f t="array" ref="I1043">SUM(IF((Komplexní!$A$3:$A$38=A1043)*(Komplexní!$D$1:$AJ$1=G1043),Komplexní!$D$3:$AJ$38))</f>
        <v>0</v>
      </c>
      <c r="J1043" s="115" t="str">
        <f>IF(I1043=0,"",I1043)</f>
        <v/>
      </c>
      <c r="K1043" s="59" t="str">
        <f>IF(I1043=MIN($J$1003:$J$1052),1,"")</f>
        <v/>
      </c>
    </row>
    <row r="1044" spans="1:11" hidden="1">
      <c r="A1044" s="53">
        <v>21</v>
      </c>
      <c r="B1044" s="54">
        <f>LOOKUP(A1044,Seznamy!$A$3:$A$38,Seznamy!$B$3:$B$38)</f>
        <v>212018</v>
      </c>
      <c r="C1044" s="55" t="str">
        <f>LOOKUP(A1044,Seznamy!$A$3:$A$38,Seznamy!$C$3:$C$38)</f>
        <v>Přeštice</v>
      </c>
      <c r="D1044" s="56">
        <f>LOOKUP(A1044,Seznamy!$A$3:$A$38,Seznamy!$F$3:$F$38)</f>
        <v>7060</v>
      </c>
      <c r="E1044" s="56">
        <f>LOOKUP(A1044,Seznamy!$A$3:$A$38,Seznamy!$G$3:$G$38)</f>
        <v>167300</v>
      </c>
      <c r="F1044" s="57">
        <f>LOOKUP(A1044,Seznamy!$A$3:$A$38,Seznamy!$J$3:$J$38)</f>
        <v>60</v>
      </c>
      <c r="G1044" s="57">
        <v>42</v>
      </c>
      <c r="H1044" s="55">
        <f>LOOKUP(G1044,Komplexní!$A$40:$A$82,Komplexní!$B$40:$B$82)</f>
        <v>0</v>
      </c>
      <c r="I1044" s="58">
        <f t="array" ref="I1044">SUM(IF((Komplexní!$A$3:$A$38=A1044)*(Komplexní!$D$1:$AJ$1=G1044),Komplexní!$D$3:$AJ$38))</f>
        <v>0</v>
      </c>
      <c r="J1044" s="115" t="str">
        <f>IF(I1044=0,"",I1044)</f>
        <v/>
      </c>
      <c r="K1044" s="59" t="str">
        <f>IF(I1044=MIN($J$1003:$J$1052),1,"")</f>
        <v/>
      </c>
    </row>
    <row r="1045" spans="1:11" hidden="1">
      <c r="A1045" s="53">
        <v>21</v>
      </c>
      <c r="B1045" s="54">
        <f>LOOKUP(A1045,Seznamy!$A$3:$A$38,Seznamy!$B$3:$B$38)</f>
        <v>212018</v>
      </c>
      <c r="C1045" s="55" t="str">
        <f>LOOKUP(A1045,Seznamy!$A$3:$A$38,Seznamy!$C$3:$C$38)</f>
        <v>Přeštice</v>
      </c>
      <c r="D1045" s="56">
        <f>LOOKUP(A1045,Seznamy!$A$3:$A$38,Seznamy!$F$3:$F$38)</f>
        <v>7060</v>
      </c>
      <c r="E1045" s="56">
        <f>LOOKUP(A1045,Seznamy!$A$3:$A$38,Seznamy!$G$3:$G$38)</f>
        <v>167300</v>
      </c>
      <c r="F1045" s="57">
        <f>LOOKUP(A1045,Seznamy!$A$3:$A$38,Seznamy!$J$3:$J$38)</f>
        <v>60</v>
      </c>
      <c r="G1045" s="57">
        <v>43</v>
      </c>
      <c r="H1045" s="55">
        <f>LOOKUP(G1045,Komplexní!$A$40:$A$82,Komplexní!$B$40:$B$82)</f>
        <v>0</v>
      </c>
      <c r="I1045" s="58">
        <f t="array" ref="I1045">SUM(IF((Komplexní!$A$3:$A$38=A1045)*(Komplexní!$D$1:$AJ$1=G1045),Komplexní!$D$3:$AJ$38))</f>
        <v>0</v>
      </c>
      <c r="J1045" s="115" t="str">
        <f>IF(I1045=0,"",I1045)</f>
        <v/>
      </c>
      <c r="K1045" s="59" t="str">
        <f>IF(I1045=MIN($J$1003:$J$1052),1,"")</f>
        <v/>
      </c>
    </row>
    <row r="1046" spans="1:11" hidden="1">
      <c r="A1046" s="53">
        <v>21</v>
      </c>
      <c r="B1046" s="54">
        <f>LOOKUP(A1046,Seznamy!$A$3:$A$38,Seznamy!$B$3:$B$38)</f>
        <v>212018</v>
      </c>
      <c r="C1046" s="55" t="str">
        <f>LOOKUP(A1046,Seznamy!$A$3:$A$38,Seznamy!$C$3:$C$38)</f>
        <v>Přeštice</v>
      </c>
      <c r="D1046" s="56">
        <f>LOOKUP(A1046,Seznamy!$A$3:$A$38,Seznamy!$F$3:$F$38)</f>
        <v>7060</v>
      </c>
      <c r="E1046" s="56">
        <f>LOOKUP(A1046,Seznamy!$A$3:$A$38,Seznamy!$G$3:$G$38)</f>
        <v>167300</v>
      </c>
      <c r="F1046" s="57">
        <f>LOOKUP(A1046,Seznamy!$A$3:$A$38,Seznamy!$J$3:$J$38)</f>
        <v>60</v>
      </c>
      <c r="G1046" s="57">
        <v>44</v>
      </c>
      <c r="H1046" s="55">
        <f>LOOKUP(G1046,Komplexní!$A$40:$A$82,Komplexní!$B$40:$B$82)</f>
        <v>0</v>
      </c>
      <c r="I1046" s="58">
        <f t="array" ref="I1046">SUM(IF((Komplexní!$A$3:$A$38=A1046)*(Komplexní!$D$1:$AJ$1=G1046),Komplexní!$D$3:$AJ$38))</f>
        <v>0</v>
      </c>
      <c r="J1046" s="115" t="str">
        <f>IF(I1046=0,"",I1046)</f>
        <v/>
      </c>
      <c r="K1046" s="59" t="str">
        <f>IF(I1046=MIN($J$1003:$J$1052),1,"")</f>
        <v/>
      </c>
    </row>
    <row r="1047" spans="1:11" hidden="1">
      <c r="A1047" s="53">
        <v>21</v>
      </c>
      <c r="B1047" s="54">
        <f>LOOKUP(A1047,Seznamy!$A$3:$A$38,Seznamy!$B$3:$B$38)</f>
        <v>212018</v>
      </c>
      <c r="C1047" s="55" t="str">
        <f>LOOKUP(A1047,Seznamy!$A$3:$A$38,Seznamy!$C$3:$C$38)</f>
        <v>Přeštice</v>
      </c>
      <c r="D1047" s="56">
        <f>LOOKUP(A1047,Seznamy!$A$3:$A$38,Seznamy!$F$3:$F$38)</f>
        <v>7060</v>
      </c>
      <c r="E1047" s="56">
        <f>LOOKUP(A1047,Seznamy!$A$3:$A$38,Seznamy!$G$3:$G$38)</f>
        <v>167300</v>
      </c>
      <c r="F1047" s="57">
        <f>LOOKUP(A1047,Seznamy!$A$3:$A$38,Seznamy!$J$3:$J$38)</f>
        <v>60</v>
      </c>
      <c r="G1047" s="57">
        <v>45</v>
      </c>
      <c r="H1047" s="55">
        <f>LOOKUP(G1047,Komplexní!$A$40:$A$82,Komplexní!$B$40:$B$82)</f>
        <v>0</v>
      </c>
      <c r="I1047" s="58">
        <f t="array" ref="I1047">SUM(IF((Komplexní!$A$3:$A$38=A1047)*(Komplexní!$D$1:$AJ$1=G1047),Komplexní!$D$3:$AJ$38))</f>
        <v>0</v>
      </c>
      <c r="J1047" s="115" t="str">
        <f>IF(I1047=0,"",I1047)</f>
        <v/>
      </c>
      <c r="K1047" s="59" t="str">
        <f>IF(I1047=MIN($J$1003:$J$1052),1,"")</f>
        <v/>
      </c>
    </row>
    <row r="1048" spans="1:11" hidden="1">
      <c r="A1048" s="53">
        <v>21</v>
      </c>
      <c r="B1048" s="54">
        <f>LOOKUP(A1048,Seznamy!$A$3:$A$38,Seznamy!$B$3:$B$38)</f>
        <v>212018</v>
      </c>
      <c r="C1048" s="55" t="str">
        <f>LOOKUP(A1048,Seznamy!$A$3:$A$38,Seznamy!$C$3:$C$38)</f>
        <v>Přeštice</v>
      </c>
      <c r="D1048" s="56">
        <f>LOOKUP(A1048,Seznamy!$A$3:$A$38,Seznamy!$F$3:$F$38)</f>
        <v>7060</v>
      </c>
      <c r="E1048" s="56">
        <f>LOOKUP(A1048,Seznamy!$A$3:$A$38,Seznamy!$G$3:$G$38)</f>
        <v>167300</v>
      </c>
      <c r="F1048" s="57">
        <f>LOOKUP(A1048,Seznamy!$A$3:$A$38,Seznamy!$J$3:$J$38)</f>
        <v>60</v>
      </c>
      <c r="G1048" s="57">
        <v>46</v>
      </c>
      <c r="H1048" s="55">
        <f>LOOKUP(G1048,Komplexní!$A$40:$A$82,Komplexní!$B$40:$B$82)</f>
        <v>0</v>
      </c>
      <c r="I1048" s="58">
        <f t="array" ref="I1048">SUM(IF((Komplexní!$A$3:$A$38=A1048)*(Komplexní!$D$1:$AJ$1=G1048),Komplexní!$D$3:$AJ$38))</f>
        <v>0</v>
      </c>
      <c r="J1048" s="115" t="str">
        <f>IF(I1048=0,"",I1048)</f>
        <v/>
      </c>
      <c r="K1048" s="59" t="str">
        <f>IF(I1048=MIN($J$1003:$J$1052),1,"")</f>
        <v/>
      </c>
    </row>
    <row r="1049" spans="1:11" hidden="1">
      <c r="A1049" s="53">
        <v>21</v>
      </c>
      <c r="B1049" s="54">
        <f>LOOKUP(A1049,Seznamy!$A$3:$A$38,Seznamy!$B$3:$B$38)</f>
        <v>212018</v>
      </c>
      <c r="C1049" s="55" t="str">
        <f>LOOKUP(A1049,Seznamy!$A$3:$A$38,Seznamy!$C$3:$C$38)</f>
        <v>Přeštice</v>
      </c>
      <c r="D1049" s="56">
        <f>LOOKUP(A1049,Seznamy!$A$3:$A$38,Seznamy!$F$3:$F$38)</f>
        <v>7060</v>
      </c>
      <c r="E1049" s="56">
        <f>LOOKUP(A1049,Seznamy!$A$3:$A$38,Seznamy!$G$3:$G$38)</f>
        <v>167300</v>
      </c>
      <c r="F1049" s="57">
        <f>LOOKUP(A1049,Seznamy!$A$3:$A$38,Seznamy!$J$3:$J$38)</f>
        <v>60</v>
      </c>
      <c r="G1049" s="57">
        <v>47</v>
      </c>
      <c r="H1049" s="55">
        <f>LOOKUP(G1049,Komplexní!$A$40:$A$82,Komplexní!$B$40:$B$82)</f>
        <v>0</v>
      </c>
      <c r="I1049" s="58">
        <f t="array" ref="I1049">SUM(IF((Komplexní!$A$3:$A$38=A1049)*(Komplexní!$D$1:$AJ$1=G1049),Komplexní!$D$3:$AJ$38))</f>
        <v>0</v>
      </c>
      <c r="J1049" s="115" t="str">
        <f>IF(I1049=0,"",I1049)</f>
        <v/>
      </c>
      <c r="K1049" s="59" t="str">
        <f>IF(I1049=MIN($J$1003:$J$1052),1,"")</f>
        <v/>
      </c>
    </row>
    <row r="1050" spans="1:11" hidden="1">
      <c r="A1050" s="53">
        <v>21</v>
      </c>
      <c r="B1050" s="54">
        <f>LOOKUP(A1050,Seznamy!$A$3:$A$38,Seznamy!$B$3:$B$38)</f>
        <v>212018</v>
      </c>
      <c r="C1050" s="55" t="str">
        <f>LOOKUP(A1050,Seznamy!$A$3:$A$38,Seznamy!$C$3:$C$38)</f>
        <v>Přeštice</v>
      </c>
      <c r="D1050" s="56">
        <f>LOOKUP(A1050,Seznamy!$A$3:$A$38,Seznamy!$F$3:$F$38)</f>
        <v>7060</v>
      </c>
      <c r="E1050" s="56">
        <f>LOOKUP(A1050,Seznamy!$A$3:$A$38,Seznamy!$G$3:$G$38)</f>
        <v>167300</v>
      </c>
      <c r="F1050" s="57">
        <f>LOOKUP(A1050,Seznamy!$A$3:$A$38,Seznamy!$J$3:$J$38)</f>
        <v>60</v>
      </c>
      <c r="G1050" s="57">
        <v>48</v>
      </c>
      <c r="H1050" s="55">
        <f>LOOKUP(G1050,Komplexní!$A$40:$A$82,Komplexní!$B$40:$B$82)</f>
        <v>0</v>
      </c>
      <c r="I1050" s="58">
        <f t="array" ref="I1050">SUM(IF((Komplexní!$A$3:$A$38=A1050)*(Komplexní!$D$1:$AJ$1=G1050),Komplexní!$D$3:$AJ$38))</f>
        <v>0</v>
      </c>
      <c r="J1050" s="115" t="str">
        <f>IF(I1050=0,"",I1050)</f>
        <v/>
      </c>
      <c r="K1050" s="59" t="str">
        <f>IF(I1050=MIN($J$1003:$J$1052),1,"")</f>
        <v/>
      </c>
    </row>
    <row r="1051" spans="1:11" hidden="1">
      <c r="A1051" s="53">
        <v>21</v>
      </c>
      <c r="B1051" s="54">
        <f>LOOKUP(A1051,Seznamy!$A$3:$A$38,Seznamy!$B$3:$B$38)</f>
        <v>212018</v>
      </c>
      <c r="C1051" s="55" t="str">
        <f>LOOKUP(A1051,Seznamy!$A$3:$A$38,Seznamy!$C$3:$C$38)</f>
        <v>Přeštice</v>
      </c>
      <c r="D1051" s="56">
        <f>LOOKUP(A1051,Seznamy!$A$3:$A$38,Seznamy!$F$3:$F$38)</f>
        <v>7060</v>
      </c>
      <c r="E1051" s="56">
        <f>LOOKUP(A1051,Seznamy!$A$3:$A$38,Seznamy!$G$3:$G$38)</f>
        <v>167300</v>
      </c>
      <c r="F1051" s="57">
        <f>LOOKUP(A1051,Seznamy!$A$3:$A$38,Seznamy!$J$3:$J$38)</f>
        <v>60</v>
      </c>
      <c r="G1051" s="57">
        <v>49</v>
      </c>
      <c r="H1051" s="55">
        <f>LOOKUP(G1051,Komplexní!$A$40:$A$82,Komplexní!$B$40:$B$82)</f>
        <v>0</v>
      </c>
      <c r="I1051" s="58">
        <f t="array" ref="I1051">SUM(IF((Komplexní!$A$3:$A$38=A1051)*(Komplexní!$D$1:$AJ$1=G1051),Komplexní!$D$3:$AJ$38))</f>
        <v>0</v>
      </c>
      <c r="J1051" s="115" t="str">
        <f>IF(I1051=0,"",I1051)</f>
        <v/>
      </c>
      <c r="K1051" s="59" t="str">
        <f>IF(I1051=MIN($J$1003:$J$1052),1,"")</f>
        <v/>
      </c>
    </row>
    <row r="1052" spans="1:11" hidden="1">
      <c r="A1052" s="53">
        <v>21</v>
      </c>
      <c r="B1052" s="54">
        <f>LOOKUP(A1052,Seznamy!$A$3:$A$38,Seznamy!$B$3:$B$38)</f>
        <v>212018</v>
      </c>
      <c r="C1052" s="55" t="str">
        <f>LOOKUP(A1052,Seznamy!$A$3:$A$38,Seznamy!$C$3:$C$38)</f>
        <v>Přeštice</v>
      </c>
      <c r="D1052" s="56">
        <f>LOOKUP(A1052,Seznamy!$A$3:$A$38,Seznamy!$F$3:$F$38)</f>
        <v>7060</v>
      </c>
      <c r="E1052" s="56">
        <f>LOOKUP(A1052,Seznamy!$A$3:$A$38,Seznamy!$G$3:$G$38)</f>
        <v>167300</v>
      </c>
      <c r="F1052" s="57">
        <f>LOOKUP(A1052,Seznamy!$A$3:$A$38,Seznamy!$J$3:$J$38)</f>
        <v>60</v>
      </c>
      <c r="G1052" s="57">
        <v>50</v>
      </c>
      <c r="H1052" s="55">
        <f>LOOKUP(G1052,Komplexní!$A$40:$A$82,Komplexní!$B$40:$B$82)</f>
        <v>0</v>
      </c>
      <c r="I1052" s="58">
        <f t="array" ref="I1052">SUM(IF((Komplexní!$A$3:$A$38=A1052)*(Komplexní!$D$1:$AJ$1=G1052),Komplexní!$D$3:$AJ$38))</f>
        <v>0</v>
      </c>
      <c r="J1052" s="115" t="str">
        <f>IF(I1052=0,"",I1052)</f>
        <v/>
      </c>
      <c r="K1052" s="59" t="str">
        <f>IF(I1052=MIN($J$1003:$J$1052),1,"")</f>
        <v/>
      </c>
    </row>
    <row r="1053" spans="1:11">
      <c r="A1053" s="87">
        <v>22</v>
      </c>
      <c r="B1053" s="88">
        <f>LOOKUP(A1053,Seznamy!$A$3:$A$38,Seznamy!$B$3:$B$38)</f>
        <v>217004</v>
      </c>
      <c r="C1053" s="89" t="str">
        <f>LOOKUP(A1053,Seznamy!$A$3:$A$38,Seznamy!$C$3:$C$38)</f>
        <v>Plzeň</v>
      </c>
      <c r="D1053" s="90">
        <f>LOOKUP(A1053,Seznamy!$A$3:$A$38,Seznamy!$F$3:$F$38)</f>
        <v>1921</v>
      </c>
      <c r="E1053" s="90">
        <f>LOOKUP(A1053,Seznamy!$A$3:$A$38,Seznamy!$G$3:$G$38)</f>
        <v>31500</v>
      </c>
      <c r="F1053" s="91">
        <f>LOOKUP(A1053,Seznamy!$A$3:$A$38,Seznamy!$J$3:$J$38)</f>
        <v>60</v>
      </c>
      <c r="G1053" s="91">
        <v>19</v>
      </c>
      <c r="H1053" s="89" t="str">
        <f>LOOKUP(G1053,Komplexní!$A$40:$A$82,Komplexní!$B$40:$B$82)</f>
        <v>SOLITERA spol. s r.o.</v>
      </c>
      <c r="I1053" s="92">
        <f t="array" ref="I1053">SUM(IF((Komplexní!$A$3:$A$38=A1053)*(Komplexní!$D$1:$AJ$1=G1053),Komplexní!$D$3:$AJ$38))</f>
        <v>-4466730</v>
      </c>
      <c r="J1053" s="116">
        <f>IF(I1053=0,"",I1053)</f>
        <v>-4466730</v>
      </c>
      <c r="K1053" s="93">
        <f>IF(I1053=MIN($J$1053:$J$1102),1,"")</f>
        <v>1</v>
      </c>
    </row>
    <row r="1054" spans="1:11" hidden="1">
      <c r="A1054" s="87">
        <v>22</v>
      </c>
      <c r="B1054" s="88">
        <f>LOOKUP(A1054,Seznamy!$A$3:$A$38,Seznamy!$B$3:$B$38)</f>
        <v>217004</v>
      </c>
      <c r="C1054" s="89" t="str">
        <f>LOOKUP(A1054,Seznamy!$A$3:$A$38,Seznamy!$C$3:$C$38)</f>
        <v>Plzeň</v>
      </c>
      <c r="D1054" s="90">
        <f>LOOKUP(A1054,Seznamy!$A$3:$A$38,Seznamy!$F$3:$F$38)</f>
        <v>1921</v>
      </c>
      <c r="E1054" s="90">
        <f>LOOKUP(A1054,Seznamy!$A$3:$A$38,Seznamy!$G$3:$G$38)</f>
        <v>31500</v>
      </c>
      <c r="F1054" s="91">
        <f>LOOKUP(A1054,Seznamy!$A$3:$A$38,Seznamy!$J$3:$J$38)</f>
        <v>60</v>
      </c>
      <c r="G1054" s="91">
        <v>1</v>
      </c>
      <c r="H1054" s="89" t="str">
        <f>LOOKUP(G1054,Komplexní!$A$40:$A$82,Komplexní!$B$40:$B$82)</f>
        <v>KAISER s.r.o.</v>
      </c>
      <c r="I1054" s="92">
        <f t="array" ref="I1054">SUM(IF((Komplexní!$A$3:$A$38=A1054)*(Komplexní!$D$1:$AJ$1=G1054),Komplexní!$D$3:$AJ$38))</f>
        <v>0</v>
      </c>
      <c r="J1054" s="116" t="str">
        <f>IF(I1054=0,"",I1054)</f>
        <v/>
      </c>
      <c r="K1054" s="93" t="str">
        <f>IF(I1054=MIN($J$1053:$J$1102),1,"")</f>
        <v/>
      </c>
    </row>
    <row r="1055" spans="1:11" hidden="1">
      <c r="A1055" s="87">
        <v>22</v>
      </c>
      <c r="B1055" s="88">
        <f>LOOKUP(A1055,Seznamy!$A$3:$A$38,Seznamy!$B$3:$B$38)</f>
        <v>217004</v>
      </c>
      <c r="C1055" s="89" t="str">
        <f>LOOKUP(A1055,Seznamy!$A$3:$A$38,Seznamy!$C$3:$C$38)</f>
        <v>Plzeň</v>
      </c>
      <c r="D1055" s="90">
        <f>LOOKUP(A1055,Seznamy!$A$3:$A$38,Seznamy!$F$3:$F$38)</f>
        <v>1921</v>
      </c>
      <c r="E1055" s="90">
        <f>LOOKUP(A1055,Seznamy!$A$3:$A$38,Seznamy!$G$3:$G$38)</f>
        <v>31500</v>
      </c>
      <c r="F1055" s="91">
        <f>LOOKUP(A1055,Seznamy!$A$3:$A$38,Seznamy!$J$3:$J$38)</f>
        <v>60</v>
      </c>
      <c r="G1055" s="91">
        <v>4</v>
      </c>
      <c r="H1055" s="89" t="str">
        <f>LOOKUP(G1055,Komplexní!$A$40:$A$82,Komplexní!$B$40:$B$82)</f>
        <v>LST a.s.</v>
      </c>
      <c r="I1055" s="92">
        <f t="array" ref="I1055">SUM(IF((Komplexní!$A$3:$A$38=A1055)*(Komplexní!$D$1:$AJ$1=G1055),Komplexní!$D$3:$AJ$38))</f>
        <v>0</v>
      </c>
      <c r="J1055" s="116" t="str">
        <f>IF(I1055=0,"",I1055)</f>
        <v/>
      </c>
      <c r="K1055" s="93" t="str">
        <f>IF(I1055=MIN($J$1053:$J$1102),1,"")</f>
        <v/>
      </c>
    </row>
    <row r="1056" spans="1:11" hidden="1">
      <c r="A1056" s="87">
        <v>22</v>
      </c>
      <c r="B1056" s="88">
        <f>LOOKUP(A1056,Seznamy!$A$3:$A$38,Seznamy!$B$3:$B$38)</f>
        <v>217004</v>
      </c>
      <c r="C1056" s="89" t="str">
        <f>LOOKUP(A1056,Seznamy!$A$3:$A$38,Seznamy!$C$3:$C$38)</f>
        <v>Plzeň</v>
      </c>
      <c r="D1056" s="90">
        <f>LOOKUP(A1056,Seznamy!$A$3:$A$38,Seznamy!$F$3:$F$38)</f>
        <v>1921</v>
      </c>
      <c r="E1056" s="90">
        <f>LOOKUP(A1056,Seznamy!$A$3:$A$38,Seznamy!$G$3:$G$38)</f>
        <v>31500</v>
      </c>
      <c r="F1056" s="91">
        <f>LOOKUP(A1056,Seznamy!$A$3:$A$38,Seznamy!$J$3:$J$38)</f>
        <v>60</v>
      </c>
      <c r="G1056" s="91">
        <v>5</v>
      </c>
      <c r="H1056" s="89" t="str">
        <f>LOOKUP(G1056,Komplexní!$A$40:$A$82,Komplexní!$B$40:$B$82)</f>
        <v>T.E.P. HOLZ, s.r.o.</v>
      </c>
      <c r="I1056" s="92">
        <f t="array" ref="I1056">SUM(IF((Komplexní!$A$3:$A$38=A1056)*(Komplexní!$D$1:$AJ$1=G1056),Komplexní!$D$3:$AJ$38))</f>
        <v>0</v>
      </c>
      <c r="J1056" s="116" t="str">
        <f>IF(I1056=0,"",I1056)</f>
        <v/>
      </c>
      <c r="K1056" s="93" t="str">
        <f>IF(I1056=MIN($J$1053:$J$1102),1,"")</f>
        <v/>
      </c>
    </row>
    <row r="1057" spans="1:11" hidden="1">
      <c r="A1057" s="87">
        <v>22</v>
      </c>
      <c r="B1057" s="88">
        <f>LOOKUP(A1057,Seznamy!$A$3:$A$38,Seznamy!$B$3:$B$38)</f>
        <v>217004</v>
      </c>
      <c r="C1057" s="89" t="str">
        <f>LOOKUP(A1057,Seznamy!$A$3:$A$38,Seznamy!$C$3:$C$38)</f>
        <v>Plzeň</v>
      </c>
      <c r="D1057" s="90">
        <f>LOOKUP(A1057,Seznamy!$A$3:$A$38,Seznamy!$F$3:$F$38)</f>
        <v>1921</v>
      </c>
      <c r="E1057" s="90">
        <f>LOOKUP(A1057,Seznamy!$A$3:$A$38,Seznamy!$G$3:$G$38)</f>
        <v>31500</v>
      </c>
      <c r="F1057" s="91">
        <f>LOOKUP(A1057,Seznamy!$A$3:$A$38,Seznamy!$J$3:$J$38)</f>
        <v>60</v>
      </c>
      <c r="G1057" s="91">
        <v>6</v>
      </c>
      <c r="H1057" s="89" t="str">
        <f>LOOKUP(G1057,Komplexní!$A$40:$A$82,Komplexní!$B$40:$B$82)</f>
        <v>Petra spol. s r.o.</v>
      </c>
      <c r="I1057" s="92">
        <f t="array" ref="I1057">SUM(IF((Komplexní!$A$3:$A$38=A1057)*(Komplexní!$D$1:$AJ$1=G1057),Komplexní!$D$3:$AJ$38))</f>
        <v>0</v>
      </c>
      <c r="J1057" s="116" t="str">
        <f>IF(I1057=0,"",I1057)</f>
        <v/>
      </c>
      <c r="K1057" s="93" t="str">
        <f>IF(I1057=MIN($J$1053:$J$1102),1,"")</f>
        <v/>
      </c>
    </row>
    <row r="1058" spans="1:11" hidden="1">
      <c r="A1058" s="87">
        <v>22</v>
      </c>
      <c r="B1058" s="88">
        <f>LOOKUP(A1058,Seznamy!$A$3:$A$38,Seznamy!$B$3:$B$38)</f>
        <v>217004</v>
      </c>
      <c r="C1058" s="89" t="str">
        <f>LOOKUP(A1058,Seznamy!$A$3:$A$38,Seznamy!$C$3:$C$38)</f>
        <v>Plzeň</v>
      </c>
      <c r="D1058" s="90">
        <f>LOOKUP(A1058,Seznamy!$A$3:$A$38,Seznamy!$F$3:$F$38)</f>
        <v>1921</v>
      </c>
      <c r="E1058" s="90">
        <f>LOOKUP(A1058,Seznamy!$A$3:$A$38,Seznamy!$G$3:$G$38)</f>
        <v>31500</v>
      </c>
      <c r="F1058" s="91">
        <f>LOOKUP(A1058,Seznamy!$A$3:$A$38,Seznamy!$J$3:$J$38)</f>
        <v>60</v>
      </c>
      <c r="G1058" s="91">
        <v>7</v>
      </c>
      <c r="H1058" s="89" t="str">
        <f>LOOKUP(G1058,Komplexní!$A$40:$A$82,Komplexní!$B$40:$B$82)</f>
        <v>Sušická lesní a obchodní s.r.o.</v>
      </c>
      <c r="I1058" s="92">
        <f t="array" ref="I1058">SUM(IF((Komplexní!$A$3:$A$38=A1058)*(Komplexní!$D$1:$AJ$1=G1058),Komplexní!$D$3:$AJ$38))</f>
        <v>0</v>
      </c>
      <c r="J1058" s="116" t="str">
        <f>IF(I1058=0,"",I1058)</f>
        <v/>
      </c>
      <c r="K1058" s="93" t="str">
        <f>IF(I1058=MIN($J$1053:$J$1102),1,"")</f>
        <v/>
      </c>
    </row>
    <row r="1059" spans="1:11" hidden="1">
      <c r="A1059" s="87">
        <v>22</v>
      </c>
      <c r="B1059" s="88">
        <f>LOOKUP(A1059,Seznamy!$A$3:$A$38,Seznamy!$B$3:$B$38)</f>
        <v>217004</v>
      </c>
      <c r="C1059" s="89" t="str">
        <f>LOOKUP(A1059,Seznamy!$A$3:$A$38,Seznamy!$C$3:$C$38)</f>
        <v>Plzeň</v>
      </c>
      <c r="D1059" s="90">
        <f>LOOKUP(A1059,Seznamy!$A$3:$A$38,Seznamy!$F$3:$F$38)</f>
        <v>1921</v>
      </c>
      <c r="E1059" s="90">
        <f>LOOKUP(A1059,Seznamy!$A$3:$A$38,Seznamy!$G$3:$G$38)</f>
        <v>31500</v>
      </c>
      <c r="F1059" s="91">
        <f>LOOKUP(A1059,Seznamy!$A$3:$A$38,Seznamy!$J$3:$J$38)</f>
        <v>60</v>
      </c>
      <c r="G1059" s="91">
        <v>9</v>
      </c>
      <c r="H1059" s="89" t="str">
        <f>LOOKUP(G1059,Komplexní!$A$40:$A$82,Komplexní!$B$40:$B$82)</f>
        <v>Stora Enso Wood Products Planá s.r.o.</v>
      </c>
      <c r="I1059" s="92">
        <f t="array" ref="I1059">SUM(IF((Komplexní!$A$3:$A$38=A1059)*(Komplexní!$D$1:$AJ$1=G1059),Komplexní!$D$3:$AJ$38))</f>
        <v>0</v>
      </c>
      <c r="J1059" s="116" t="str">
        <f>IF(I1059=0,"",I1059)</f>
        <v/>
      </c>
      <c r="K1059" s="93" t="str">
        <f>IF(I1059=MIN($J$1053:$J$1102),1,"")</f>
        <v/>
      </c>
    </row>
    <row r="1060" spans="1:11" hidden="1">
      <c r="A1060" s="87">
        <v>22</v>
      </c>
      <c r="B1060" s="88">
        <f>LOOKUP(A1060,Seznamy!$A$3:$A$38,Seznamy!$B$3:$B$38)</f>
        <v>217004</v>
      </c>
      <c r="C1060" s="89" t="str">
        <f>LOOKUP(A1060,Seznamy!$A$3:$A$38,Seznamy!$C$3:$C$38)</f>
        <v>Plzeň</v>
      </c>
      <c r="D1060" s="90">
        <f>LOOKUP(A1060,Seznamy!$A$3:$A$38,Seznamy!$F$3:$F$38)</f>
        <v>1921</v>
      </c>
      <c r="E1060" s="90">
        <f>LOOKUP(A1060,Seznamy!$A$3:$A$38,Seznamy!$G$3:$G$38)</f>
        <v>31500</v>
      </c>
      <c r="F1060" s="91">
        <f>LOOKUP(A1060,Seznamy!$A$3:$A$38,Seznamy!$J$3:$J$38)</f>
        <v>60</v>
      </c>
      <c r="G1060" s="91">
        <v>10</v>
      </c>
      <c r="H1060" s="89" t="str">
        <f>LOOKUP(G1060,Komplexní!$A$40:$A$82,Komplexní!$B$40:$B$82)</f>
        <v>Stora Enso Wood Products Ždírec s.r.o.</v>
      </c>
      <c r="I1060" s="92">
        <f t="array" ref="I1060">SUM(IF((Komplexní!$A$3:$A$38=A1060)*(Komplexní!$D$1:$AJ$1=G1060),Komplexní!$D$3:$AJ$38))</f>
        <v>0</v>
      </c>
      <c r="J1060" s="116" t="str">
        <f>IF(I1060=0,"",I1060)</f>
        <v/>
      </c>
      <c r="K1060" s="93" t="str">
        <f>IF(I1060=MIN($J$1053:$J$1102),1,"")</f>
        <v/>
      </c>
    </row>
    <row r="1061" spans="1:11" hidden="1">
      <c r="A1061" s="87">
        <v>22</v>
      </c>
      <c r="B1061" s="88">
        <f>LOOKUP(A1061,Seznamy!$A$3:$A$38,Seznamy!$B$3:$B$38)</f>
        <v>217004</v>
      </c>
      <c r="C1061" s="89" t="str">
        <f>LOOKUP(A1061,Seznamy!$A$3:$A$38,Seznamy!$C$3:$C$38)</f>
        <v>Plzeň</v>
      </c>
      <c r="D1061" s="90">
        <f>LOOKUP(A1061,Seznamy!$A$3:$A$38,Seznamy!$F$3:$F$38)</f>
        <v>1921</v>
      </c>
      <c r="E1061" s="90">
        <f>LOOKUP(A1061,Seznamy!$A$3:$A$38,Seznamy!$G$3:$G$38)</f>
        <v>31500</v>
      </c>
      <c r="F1061" s="91">
        <f>LOOKUP(A1061,Seznamy!$A$3:$A$38,Seznamy!$J$3:$J$38)</f>
        <v>60</v>
      </c>
      <c r="G1061" s="91">
        <v>13</v>
      </c>
      <c r="H1061" s="89" t="str">
        <f>LOOKUP(G1061,Komplexní!$A$40:$A$82,Komplexní!$B$40:$B$82)</f>
        <v>LDF Rožnov a.s.</v>
      </c>
      <c r="I1061" s="92">
        <f t="array" ref="I1061">SUM(IF((Komplexní!$A$3:$A$38=A1061)*(Komplexní!$D$1:$AJ$1=G1061),Komplexní!$D$3:$AJ$38))</f>
        <v>0</v>
      </c>
      <c r="J1061" s="116" t="str">
        <f>IF(I1061=0,"",I1061)</f>
        <v/>
      </c>
      <c r="K1061" s="93" t="str">
        <f>IF(I1061=MIN($J$1053:$J$1102),1,"")</f>
        <v/>
      </c>
    </row>
    <row r="1062" spans="1:11" hidden="1">
      <c r="A1062" s="87">
        <v>22</v>
      </c>
      <c r="B1062" s="88">
        <f>LOOKUP(A1062,Seznamy!$A$3:$A$38,Seznamy!$B$3:$B$38)</f>
        <v>217004</v>
      </c>
      <c r="C1062" s="89" t="str">
        <f>LOOKUP(A1062,Seznamy!$A$3:$A$38,Seznamy!$C$3:$C$38)</f>
        <v>Plzeň</v>
      </c>
      <c r="D1062" s="90">
        <f>LOOKUP(A1062,Seznamy!$A$3:$A$38,Seznamy!$F$3:$F$38)</f>
        <v>1921</v>
      </c>
      <c r="E1062" s="90">
        <f>LOOKUP(A1062,Seznamy!$A$3:$A$38,Seznamy!$G$3:$G$38)</f>
        <v>31500</v>
      </c>
      <c r="F1062" s="91">
        <f>LOOKUP(A1062,Seznamy!$A$3:$A$38,Seznamy!$J$3:$J$38)</f>
        <v>60</v>
      </c>
      <c r="G1062" s="91">
        <v>14</v>
      </c>
      <c r="H1062" s="89" t="str">
        <f>LOOKUP(G1062,Komplexní!$A$40:$A$82,Komplexní!$B$40:$B$82)</f>
        <v>Kloboucká lesní s.r.o.</v>
      </c>
      <c r="I1062" s="92">
        <f t="array" ref="I1062">SUM(IF((Komplexní!$A$3:$A$38=A1062)*(Komplexní!$D$1:$AJ$1=G1062),Komplexní!$D$3:$AJ$38))</f>
        <v>0</v>
      </c>
      <c r="J1062" s="116" t="str">
        <f>IF(I1062=0,"",I1062)</f>
        <v/>
      </c>
      <c r="K1062" s="93" t="str">
        <f>IF(I1062=MIN($J$1053:$J$1102),1,"")</f>
        <v/>
      </c>
    </row>
    <row r="1063" spans="1:11" hidden="1">
      <c r="A1063" s="87">
        <v>22</v>
      </c>
      <c r="B1063" s="88">
        <f>LOOKUP(A1063,Seznamy!$A$3:$A$38,Seznamy!$B$3:$B$38)</f>
        <v>217004</v>
      </c>
      <c r="C1063" s="89" t="str">
        <f>LOOKUP(A1063,Seznamy!$A$3:$A$38,Seznamy!$C$3:$C$38)</f>
        <v>Plzeň</v>
      </c>
      <c r="D1063" s="90">
        <f>LOOKUP(A1063,Seznamy!$A$3:$A$38,Seznamy!$F$3:$F$38)</f>
        <v>1921</v>
      </c>
      <c r="E1063" s="90">
        <f>LOOKUP(A1063,Seznamy!$A$3:$A$38,Seznamy!$G$3:$G$38)</f>
        <v>31500</v>
      </c>
      <c r="F1063" s="91">
        <f>LOOKUP(A1063,Seznamy!$A$3:$A$38,Seznamy!$J$3:$J$38)</f>
        <v>60</v>
      </c>
      <c r="G1063" s="91">
        <v>15</v>
      </c>
      <c r="H1063" s="89" t="str">
        <f>LOOKUP(G1063,Komplexní!$A$40:$A$82,Komplexní!$B$40:$B$82)</f>
        <v>Opavská lesní a.s.</v>
      </c>
      <c r="I1063" s="92">
        <f t="array" ref="I1063">SUM(IF((Komplexní!$A$3:$A$38=A1063)*(Komplexní!$D$1:$AJ$1=G1063),Komplexní!$D$3:$AJ$38))</f>
        <v>0</v>
      </c>
      <c r="J1063" s="116" t="str">
        <f>IF(I1063=0,"",I1063)</f>
        <v/>
      </c>
      <c r="K1063" s="93" t="str">
        <f>IF(I1063=MIN($J$1053:$J$1102),1,"")</f>
        <v/>
      </c>
    </row>
    <row r="1064" spans="1:11" hidden="1">
      <c r="A1064" s="87">
        <v>22</v>
      </c>
      <c r="B1064" s="88">
        <f>LOOKUP(A1064,Seznamy!$A$3:$A$38,Seznamy!$B$3:$B$38)</f>
        <v>217004</v>
      </c>
      <c r="C1064" s="89" t="str">
        <f>LOOKUP(A1064,Seznamy!$A$3:$A$38,Seznamy!$C$3:$C$38)</f>
        <v>Plzeň</v>
      </c>
      <c r="D1064" s="90">
        <f>LOOKUP(A1064,Seznamy!$A$3:$A$38,Seznamy!$F$3:$F$38)</f>
        <v>1921</v>
      </c>
      <c r="E1064" s="90">
        <f>LOOKUP(A1064,Seznamy!$A$3:$A$38,Seznamy!$G$3:$G$38)</f>
        <v>31500</v>
      </c>
      <c r="F1064" s="91">
        <f>LOOKUP(A1064,Seznamy!$A$3:$A$38,Seznamy!$J$3:$J$38)</f>
        <v>60</v>
      </c>
      <c r="G1064" s="91">
        <v>16</v>
      </c>
      <c r="H1064" s="89" t="str">
        <f>LOOKUP(G1064,Komplexní!$A$40:$A$82,Komplexní!$B$40:$B$82)</f>
        <v>Lesostavby Frýdek-Místek a.s.</v>
      </c>
      <c r="I1064" s="92">
        <f t="array" ref="I1064">SUM(IF((Komplexní!$A$3:$A$38=A1064)*(Komplexní!$D$1:$AJ$1=G1064),Komplexní!$D$3:$AJ$38))</f>
        <v>0</v>
      </c>
      <c r="J1064" s="116" t="str">
        <f>IF(I1064=0,"",I1064)</f>
        <v/>
      </c>
      <c r="K1064" s="93" t="str">
        <f>IF(I1064=MIN($J$1053:$J$1102),1,"")</f>
        <v/>
      </c>
    </row>
    <row r="1065" spans="1:11" hidden="1">
      <c r="A1065" s="87">
        <v>22</v>
      </c>
      <c r="B1065" s="88">
        <f>LOOKUP(A1065,Seznamy!$A$3:$A$38,Seznamy!$B$3:$B$38)</f>
        <v>217004</v>
      </c>
      <c r="C1065" s="89" t="str">
        <f>LOOKUP(A1065,Seznamy!$A$3:$A$38,Seznamy!$C$3:$C$38)</f>
        <v>Plzeň</v>
      </c>
      <c r="D1065" s="90">
        <f>LOOKUP(A1065,Seznamy!$A$3:$A$38,Seznamy!$F$3:$F$38)</f>
        <v>1921</v>
      </c>
      <c r="E1065" s="90">
        <f>LOOKUP(A1065,Seznamy!$A$3:$A$38,Seznamy!$G$3:$G$38)</f>
        <v>31500</v>
      </c>
      <c r="F1065" s="91">
        <f>LOOKUP(A1065,Seznamy!$A$3:$A$38,Seznamy!$J$3:$J$38)</f>
        <v>60</v>
      </c>
      <c r="G1065" s="91">
        <v>17</v>
      </c>
      <c r="H1065" s="89" t="str">
        <f>LOOKUP(G1065,Komplexní!$A$40:$A$82,Komplexní!$B$40:$B$82)</f>
        <v>Drevo-Málek s.r.o.</v>
      </c>
      <c r="I1065" s="92">
        <f t="array" ref="I1065">SUM(IF((Komplexní!$A$3:$A$38=A1065)*(Komplexní!$D$1:$AJ$1=G1065),Komplexní!$D$3:$AJ$38))</f>
        <v>0</v>
      </c>
      <c r="J1065" s="116" t="str">
        <f>IF(I1065=0,"",I1065)</f>
        <v/>
      </c>
      <c r="K1065" s="93" t="str">
        <f>IF(I1065=MIN($J$1053:$J$1102),1,"")</f>
        <v/>
      </c>
    </row>
    <row r="1066" spans="1:11" hidden="1">
      <c r="A1066" s="87">
        <v>22</v>
      </c>
      <c r="B1066" s="88">
        <f>LOOKUP(A1066,Seznamy!$A$3:$A$38,Seznamy!$B$3:$B$38)</f>
        <v>217004</v>
      </c>
      <c r="C1066" s="89" t="str">
        <f>LOOKUP(A1066,Seznamy!$A$3:$A$38,Seznamy!$C$3:$C$38)</f>
        <v>Plzeň</v>
      </c>
      <c r="D1066" s="90">
        <f>LOOKUP(A1066,Seznamy!$A$3:$A$38,Seznamy!$F$3:$F$38)</f>
        <v>1921</v>
      </c>
      <c r="E1066" s="90">
        <f>LOOKUP(A1066,Seznamy!$A$3:$A$38,Seznamy!$G$3:$G$38)</f>
        <v>31500</v>
      </c>
      <c r="F1066" s="91">
        <f>LOOKUP(A1066,Seznamy!$A$3:$A$38,Seznamy!$J$3:$J$38)</f>
        <v>60</v>
      </c>
      <c r="G1066" s="91">
        <v>18</v>
      </c>
      <c r="H1066" s="89" t="str">
        <f>LOOKUP(G1066,Komplexní!$A$40:$A$82,Komplexní!$B$40:$B$82)</f>
        <v>Lesní společnost Bečov, s.r.o.</v>
      </c>
      <c r="I1066" s="92">
        <f t="array" ref="I1066">SUM(IF((Komplexní!$A$3:$A$38=A1066)*(Komplexní!$D$1:$AJ$1=G1066),Komplexní!$D$3:$AJ$38))</f>
        <v>0</v>
      </c>
      <c r="J1066" s="116" t="str">
        <f>IF(I1066=0,"",I1066)</f>
        <v/>
      </c>
      <c r="K1066" s="93" t="str">
        <f>IF(I1066=MIN($J$1053:$J$1102),1,"")</f>
        <v/>
      </c>
    </row>
    <row r="1067" spans="1:11" hidden="1">
      <c r="A1067" s="87">
        <v>22</v>
      </c>
      <c r="B1067" s="88">
        <f>LOOKUP(A1067,Seznamy!$A$3:$A$38,Seznamy!$B$3:$B$38)</f>
        <v>217004</v>
      </c>
      <c r="C1067" s="89" t="str">
        <f>LOOKUP(A1067,Seznamy!$A$3:$A$38,Seznamy!$C$3:$C$38)</f>
        <v>Plzeň</v>
      </c>
      <c r="D1067" s="90">
        <f>LOOKUP(A1067,Seznamy!$A$3:$A$38,Seznamy!$F$3:$F$38)</f>
        <v>1921</v>
      </c>
      <c r="E1067" s="90">
        <f>LOOKUP(A1067,Seznamy!$A$3:$A$38,Seznamy!$G$3:$G$38)</f>
        <v>31500</v>
      </c>
      <c r="F1067" s="91">
        <f>LOOKUP(A1067,Seznamy!$A$3:$A$38,Seznamy!$J$3:$J$38)</f>
        <v>60</v>
      </c>
      <c r="G1067" s="91">
        <v>20</v>
      </c>
      <c r="H1067" s="89" t="str">
        <f>LOOKUP(G1067,Komplexní!$A$40:$A$82,Komplexní!$B$40:$B$82)</f>
        <v>Lesy Beskydy, a.s.</v>
      </c>
      <c r="I1067" s="92">
        <f t="array" ref="I1067">SUM(IF((Komplexní!$A$3:$A$38=A1067)*(Komplexní!$D$1:$AJ$1=G1067),Komplexní!$D$3:$AJ$38))</f>
        <v>0</v>
      </c>
      <c r="J1067" s="116" t="str">
        <f>IF(I1067=0,"",I1067)</f>
        <v/>
      </c>
      <c r="K1067" s="93" t="str">
        <f>IF(I1067=MIN($J$1053:$J$1102),1,"")</f>
        <v/>
      </c>
    </row>
    <row r="1068" spans="1:11" hidden="1">
      <c r="A1068" s="87">
        <v>22</v>
      </c>
      <c r="B1068" s="88">
        <f>LOOKUP(A1068,Seznamy!$A$3:$A$38,Seznamy!$B$3:$B$38)</f>
        <v>217004</v>
      </c>
      <c r="C1068" s="89" t="str">
        <f>LOOKUP(A1068,Seznamy!$A$3:$A$38,Seznamy!$C$3:$C$38)</f>
        <v>Plzeň</v>
      </c>
      <c r="D1068" s="90">
        <f>LOOKUP(A1068,Seznamy!$A$3:$A$38,Seznamy!$F$3:$F$38)</f>
        <v>1921</v>
      </c>
      <c r="E1068" s="90">
        <f>LOOKUP(A1068,Seznamy!$A$3:$A$38,Seznamy!$G$3:$G$38)</f>
        <v>31500</v>
      </c>
      <c r="F1068" s="91">
        <f>LOOKUP(A1068,Seznamy!$A$3:$A$38,Seznamy!$J$3:$J$38)</f>
        <v>60</v>
      </c>
      <c r="G1068" s="91">
        <v>22</v>
      </c>
      <c r="H1068" s="89" t="str">
        <f>LOOKUP(G1068,Komplexní!$A$40:$A$82,Komplexní!$B$40:$B$82)</f>
        <v>Lesní společnost Ledeč nad Sázavou, a.s.</v>
      </c>
      <c r="I1068" s="92">
        <f t="array" ref="I1068">SUM(IF((Komplexní!$A$3:$A$38=A1068)*(Komplexní!$D$1:$AJ$1=G1068),Komplexní!$D$3:$AJ$38))</f>
        <v>0</v>
      </c>
      <c r="J1068" s="116" t="str">
        <f>IF(I1068=0,"",I1068)</f>
        <v/>
      </c>
      <c r="K1068" s="93" t="str">
        <f>IF(I1068=MIN($J$1053:$J$1102),1,"")</f>
        <v/>
      </c>
    </row>
    <row r="1069" spans="1:11" hidden="1">
      <c r="A1069" s="87">
        <v>22</v>
      </c>
      <c r="B1069" s="88">
        <f>LOOKUP(A1069,Seznamy!$A$3:$A$38,Seznamy!$B$3:$B$38)</f>
        <v>217004</v>
      </c>
      <c r="C1069" s="89" t="str">
        <f>LOOKUP(A1069,Seznamy!$A$3:$A$38,Seznamy!$C$3:$C$38)</f>
        <v>Plzeň</v>
      </c>
      <c r="D1069" s="90">
        <f>LOOKUP(A1069,Seznamy!$A$3:$A$38,Seznamy!$F$3:$F$38)</f>
        <v>1921</v>
      </c>
      <c r="E1069" s="90">
        <f>LOOKUP(A1069,Seznamy!$A$3:$A$38,Seznamy!$G$3:$G$38)</f>
        <v>31500</v>
      </c>
      <c r="F1069" s="91">
        <f>LOOKUP(A1069,Seznamy!$A$3:$A$38,Seznamy!$J$3:$J$38)</f>
        <v>60</v>
      </c>
      <c r="G1069" s="91">
        <v>23</v>
      </c>
      <c r="H1069" s="89" t="str">
        <f>LOOKUP(G1069,Komplexní!$A$40:$A$82,Komplexní!$B$40:$B$82)</f>
        <v>Pradědský lesní závod, a.s.</v>
      </c>
      <c r="I1069" s="92">
        <f t="array" ref="I1069">SUM(IF((Komplexní!$A$3:$A$38=A1069)*(Komplexní!$D$1:$AJ$1=G1069),Komplexní!$D$3:$AJ$38))</f>
        <v>0</v>
      </c>
      <c r="J1069" s="116" t="str">
        <f>IF(I1069=0,"",I1069)</f>
        <v/>
      </c>
      <c r="K1069" s="93" t="str">
        <f>IF(I1069=MIN($J$1053:$J$1102),1,"")</f>
        <v/>
      </c>
    </row>
    <row r="1070" spans="1:11" hidden="1">
      <c r="A1070" s="87">
        <v>22</v>
      </c>
      <c r="B1070" s="88">
        <f>LOOKUP(A1070,Seznamy!$A$3:$A$38,Seznamy!$B$3:$B$38)</f>
        <v>217004</v>
      </c>
      <c r="C1070" s="89" t="str">
        <f>LOOKUP(A1070,Seznamy!$A$3:$A$38,Seznamy!$C$3:$C$38)</f>
        <v>Plzeň</v>
      </c>
      <c r="D1070" s="90">
        <f>LOOKUP(A1070,Seznamy!$A$3:$A$38,Seznamy!$F$3:$F$38)</f>
        <v>1921</v>
      </c>
      <c r="E1070" s="90">
        <f>LOOKUP(A1070,Seznamy!$A$3:$A$38,Seznamy!$G$3:$G$38)</f>
        <v>31500</v>
      </c>
      <c r="F1070" s="91">
        <f>LOOKUP(A1070,Seznamy!$A$3:$A$38,Seznamy!$J$3:$J$38)</f>
        <v>60</v>
      </c>
      <c r="G1070" s="91">
        <v>24</v>
      </c>
      <c r="H1070" s="89" t="str">
        <f>LOOKUP(G1070,Komplexní!$A$40:$A$82,Komplexní!$B$40:$B$82)</f>
        <v>JACER - CZ a.s.</v>
      </c>
      <c r="I1070" s="92">
        <f t="array" ref="I1070">SUM(IF((Komplexní!$A$3:$A$38=A1070)*(Komplexní!$D$1:$AJ$1=G1070),Komplexní!$D$3:$AJ$38))</f>
        <v>0</v>
      </c>
      <c r="J1070" s="116" t="str">
        <f>IF(I1070=0,"",I1070)</f>
        <v/>
      </c>
      <c r="K1070" s="93" t="str">
        <f>IF(I1070=MIN($J$1053:$J$1102),1,"")</f>
        <v/>
      </c>
    </row>
    <row r="1071" spans="1:11" hidden="1">
      <c r="A1071" s="87">
        <v>22</v>
      </c>
      <c r="B1071" s="88">
        <f>LOOKUP(A1071,Seznamy!$A$3:$A$38,Seznamy!$B$3:$B$38)</f>
        <v>217004</v>
      </c>
      <c r="C1071" s="89" t="str">
        <f>LOOKUP(A1071,Seznamy!$A$3:$A$38,Seznamy!$C$3:$C$38)</f>
        <v>Plzeň</v>
      </c>
      <c r="D1071" s="90">
        <f>LOOKUP(A1071,Seznamy!$A$3:$A$38,Seznamy!$F$3:$F$38)</f>
        <v>1921</v>
      </c>
      <c r="E1071" s="90">
        <f>LOOKUP(A1071,Seznamy!$A$3:$A$38,Seznamy!$G$3:$G$38)</f>
        <v>31500</v>
      </c>
      <c r="F1071" s="91">
        <f>LOOKUP(A1071,Seznamy!$A$3:$A$38,Seznamy!$J$3:$J$38)</f>
        <v>60</v>
      </c>
      <c r="G1071" s="91">
        <v>25</v>
      </c>
      <c r="H1071" s="89" t="str">
        <f>LOOKUP(G1071,Komplexní!$A$40:$A$82,Komplexní!$B$40:$B$82)</f>
        <v>KATR a.s.</v>
      </c>
      <c r="I1071" s="92">
        <f t="array" ref="I1071">SUM(IF((Komplexní!$A$3:$A$38=A1071)*(Komplexní!$D$1:$AJ$1=G1071),Komplexní!$D$3:$AJ$38))</f>
        <v>0</v>
      </c>
      <c r="J1071" s="116" t="str">
        <f>IF(I1071=0,"",I1071)</f>
        <v/>
      </c>
      <c r="K1071" s="93" t="str">
        <f>IF(I1071=MIN($J$1053:$J$1102),1,"")</f>
        <v/>
      </c>
    </row>
    <row r="1072" spans="1:11" hidden="1">
      <c r="A1072" s="87">
        <v>22</v>
      </c>
      <c r="B1072" s="88">
        <f>LOOKUP(A1072,Seznamy!$A$3:$A$38,Seznamy!$B$3:$B$38)</f>
        <v>217004</v>
      </c>
      <c r="C1072" s="89" t="str">
        <f>LOOKUP(A1072,Seznamy!$A$3:$A$38,Seznamy!$C$3:$C$38)</f>
        <v>Plzeň</v>
      </c>
      <c r="D1072" s="90">
        <f>LOOKUP(A1072,Seznamy!$A$3:$A$38,Seznamy!$F$3:$F$38)</f>
        <v>1921</v>
      </c>
      <c r="E1072" s="90">
        <f>LOOKUP(A1072,Seznamy!$A$3:$A$38,Seznamy!$G$3:$G$38)</f>
        <v>31500</v>
      </c>
      <c r="F1072" s="91">
        <f>LOOKUP(A1072,Seznamy!$A$3:$A$38,Seznamy!$J$3:$J$38)</f>
        <v>60</v>
      </c>
      <c r="G1072" s="91">
        <v>26</v>
      </c>
      <c r="H1072" s="89" t="str">
        <f>LOOKUP(G1072,Komplexní!$A$40:$A$82,Komplexní!$B$40:$B$82)</f>
        <v>DEBLICE - lesy s.r.o.</v>
      </c>
      <c r="I1072" s="92">
        <f t="array" ref="I1072">SUM(IF((Komplexní!$A$3:$A$38=A1072)*(Komplexní!$D$1:$AJ$1=G1072),Komplexní!$D$3:$AJ$38))</f>
        <v>0</v>
      </c>
      <c r="J1072" s="116" t="str">
        <f>IF(I1072=0,"",I1072)</f>
        <v/>
      </c>
      <c r="K1072" s="93" t="str">
        <f>IF(I1072=MIN($J$1053:$J$1102),1,"")</f>
        <v/>
      </c>
    </row>
    <row r="1073" spans="1:11" hidden="1">
      <c r="A1073" s="87">
        <v>22</v>
      </c>
      <c r="B1073" s="88">
        <f>LOOKUP(A1073,Seznamy!$A$3:$A$38,Seznamy!$B$3:$B$38)</f>
        <v>217004</v>
      </c>
      <c r="C1073" s="89" t="str">
        <f>LOOKUP(A1073,Seznamy!$A$3:$A$38,Seznamy!$C$3:$C$38)</f>
        <v>Plzeň</v>
      </c>
      <c r="D1073" s="90">
        <f>LOOKUP(A1073,Seznamy!$A$3:$A$38,Seznamy!$F$3:$F$38)</f>
        <v>1921</v>
      </c>
      <c r="E1073" s="90">
        <f>LOOKUP(A1073,Seznamy!$A$3:$A$38,Seznamy!$G$3:$G$38)</f>
        <v>31500</v>
      </c>
      <c r="F1073" s="91">
        <f>LOOKUP(A1073,Seznamy!$A$3:$A$38,Seznamy!$J$3:$J$38)</f>
        <v>60</v>
      </c>
      <c r="G1073" s="91">
        <v>27</v>
      </c>
      <c r="H1073" s="89">
        <f>LOOKUP(G1073,Komplexní!$A$40:$A$82,Komplexní!$B$40:$B$82)</f>
        <v>0</v>
      </c>
      <c r="I1073" s="92">
        <f t="array" ref="I1073">SUM(IF((Komplexní!$A$3:$A$38=A1073)*(Komplexní!$D$1:$AJ$1=G1073),Komplexní!$D$3:$AJ$38))</f>
        <v>0</v>
      </c>
      <c r="J1073" s="116" t="str">
        <f>IF(I1073=0,"",I1073)</f>
        <v/>
      </c>
      <c r="K1073" s="93" t="str">
        <f>IF(I1073=MIN($J$1053:$J$1102),1,"")</f>
        <v/>
      </c>
    </row>
    <row r="1074" spans="1:11" hidden="1">
      <c r="A1074" s="87">
        <v>22</v>
      </c>
      <c r="B1074" s="88">
        <f>LOOKUP(A1074,Seznamy!$A$3:$A$38,Seznamy!$B$3:$B$38)</f>
        <v>217004</v>
      </c>
      <c r="C1074" s="89" t="str">
        <f>LOOKUP(A1074,Seznamy!$A$3:$A$38,Seznamy!$C$3:$C$38)</f>
        <v>Plzeň</v>
      </c>
      <c r="D1074" s="90">
        <f>LOOKUP(A1074,Seznamy!$A$3:$A$38,Seznamy!$F$3:$F$38)</f>
        <v>1921</v>
      </c>
      <c r="E1074" s="90">
        <f>LOOKUP(A1074,Seznamy!$A$3:$A$38,Seznamy!$G$3:$G$38)</f>
        <v>31500</v>
      </c>
      <c r="F1074" s="91">
        <f>LOOKUP(A1074,Seznamy!$A$3:$A$38,Seznamy!$J$3:$J$38)</f>
        <v>60</v>
      </c>
      <c r="G1074" s="91">
        <v>28</v>
      </c>
      <c r="H1074" s="89">
        <f>LOOKUP(G1074,Komplexní!$A$40:$A$82,Komplexní!$B$40:$B$82)</f>
        <v>0</v>
      </c>
      <c r="I1074" s="92">
        <f t="array" ref="I1074">SUM(IF((Komplexní!$A$3:$A$38=A1074)*(Komplexní!$D$1:$AJ$1=G1074),Komplexní!$D$3:$AJ$38))</f>
        <v>0</v>
      </c>
      <c r="J1074" s="116" t="str">
        <f>IF(I1074=0,"",I1074)</f>
        <v/>
      </c>
      <c r="K1074" s="93" t="str">
        <f>IF(I1074=MIN($J$1053:$J$1102),1,"")</f>
        <v/>
      </c>
    </row>
    <row r="1075" spans="1:11" hidden="1">
      <c r="A1075" s="87">
        <v>22</v>
      </c>
      <c r="B1075" s="88">
        <f>LOOKUP(A1075,Seznamy!$A$3:$A$38,Seznamy!$B$3:$B$38)</f>
        <v>217004</v>
      </c>
      <c r="C1075" s="89" t="str">
        <f>LOOKUP(A1075,Seznamy!$A$3:$A$38,Seznamy!$C$3:$C$38)</f>
        <v>Plzeň</v>
      </c>
      <c r="D1075" s="90">
        <f>LOOKUP(A1075,Seznamy!$A$3:$A$38,Seznamy!$F$3:$F$38)</f>
        <v>1921</v>
      </c>
      <c r="E1075" s="90">
        <f>LOOKUP(A1075,Seznamy!$A$3:$A$38,Seznamy!$G$3:$G$38)</f>
        <v>31500</v>
      </c>
      <c r="F1075" s="91">
        <f>LOOKUP(A1075,Seznamy!$A$3:$A$38,Seznamy!$J$3:$J$38)</f>
        <v>60</v>
      </c>
      <c r="G1075" s="91">
        <v>29</v>
      </c>
      <c r="H1075" s="89">
        <f>LOOKUP(G1075,Komplexní!$A$40:$A$82,Komplexní!$B$40:$B$82)</f>
        <v>0</v>
      </c>
      <c r="I1075" s="92">
        <f t="array" ref="I1075">SUM(IF((Komplexní!$A$3:$A$38=A1075)*(Komplexní!$D$1:$AJ$1=G1075),Komplexní!$D$3:$AJ$38))</f>
        <v>0</v>
      </c>
      <c r="J1075" s="116" t="str">
        <f>IF(I1075=0,"",I1075)</f>
        <v/>
      </c>
      <c r="K1075" s="93" t="str">
        <f>IF(I1075=MIN($J$1053:$J$1102),1,"")</f>
        <v/>
      </c>
    </row>
    <row r="1076" spans="1:11" hidden="1">
      <c r="A1076" s="87">
        <v>22</v>
      </c>
      <c r="B1076" s="88">
        <f>LOOKUP(A1076,Seznamy!$A$3:$A$38,Seznamy!$B$3:$B$38)</f>
        <v>217004</v>
      </c>
      <c r="C1076" s="89" t="str">
        <f>LOOKUP(A1076,Seznamy!$A$3:$A$38,Seznamy!$C$3:$C$38)</f>
        <v>Plzeň</v>
      </c>
      <c r="D1076" s="90">
        <f>LOOKUP(A1076,Seznamy!$A$3:$A$38,Seznamy!$F$3:$F$38)</f>
        <v>1921</v>
      </c>
      <c r="E1076" s="90">
        <f>LOOKUP(A1076,Seznamy!$A$3:$A$38,Seznamy!$G$3:$G$38)</f>
        <v>31500</v>
      </c>
      <c r="F1076" s="91">
        <f>LOOKUP(A1076,Seznamy!$A$3:$A$38,Seznamy!$J$3:$J$38)</f>
        <v>60</v>
      </c>
      <c r="G1076" s="91">
        <v>30</v>
      </c>
      <c r="H1076" s="89">
        <f>LOOKUP(G1076,Komplexní!$A$40:$A$82,Komplexní!$B$40:$B$82)</f>
        <v>0</v>
      </c>
      <c r="I1076" s="92">
        <f t="array" ref="I1076">SUM(IF((Komplexní!$A$3:$A$38=A1076)*(Komplexní!$D$1:$AJ$1=G1076),Komplexní!$D$3:$AJ$38))</f>
        <v>0</v>
      </c>
      <c r="J1076" s="116" t="str">
        <f>IF(I1076=0,"",I1076)</f>
        <v/>
      </c>
      <c r="K1076" s="93" t="str">
        <f>IF(I1076=MIN($J$1053:$J$1102),1,"")</f>
        <v/>
      </c>
    </row>
    <row r="1077" spans="1:11" hidden="1">
      <c r="A1077" s="87">
        <v>22</v>
      </c>
      <c r="B1077" s="88">
        <f>LOOKUP(A1077,Seznamy!$A$3:$A$38,Seznamy!$B$3:$B$38)</f>
        <v>217004</v>
      </c>
      <c r="C1077" s="89" t="str">
        <f>LOOKUP(A1077,Seznamy!$A$3:$A$38,Seznamy!$C$3:$C$38)</f>
        <v>Plzeň</v>
      </c>
      <c r="D1077" s="90">
        <f>LOOKUP(A1077,Seznamy!$A$3:$A$38,Seznamy!$F$3:$F$38)</f>
        <v>1921</v>
      </c>
      <c r="E1077" s="90">
        <f>LOOKUP(A1077,Seznamy!$A$3:$A$38,Seznamy!$G$3:$G$38)</f>
        <v>31500</v>
      </c>
      <c r="F1077" s="91">
        <f>LOOKUP(A1077,Seznamy!$A$3:$A$38,Seznamy!$J$3:$J$38)</f>
        <v>60</v>
      </c>
      <c r="G1077" s="91">
        <v>31</v>
      </c>
      <c r="H1077" s="89">
        <f>LOOKUP(G1077,Komplexní!$A$40:$A$82,Komplexní!$B$40:$B$82)</f>
        <v>0</v>
      </c>
      <c r="I1077" s="92">
        <f t="array" ref="I1077">SUM(IF((Komplexní!$A$3:$A$38=A1077)*(Komplexní!$D$1:$AJ$1=G1077),Komplexní!$D$3:$AJ$38))</f>
        <v>0</v>
      </c>
      <c r="J1077" s="116" t="str">
        <f>IF(I1077=0,"",I1077)</f>
        <v/>
      </c>
      <c r="K1077" s="93" t="str">
        <f>IF(I1077=MIN($J$1053:$J$1102),1,"")</f>
        <v/>
      </c>
    </row>
    <row r="1078" spans="1:11" hidden="1">
      <c r="A1078" s="87">
        <v>22</v>
      </c>
      <c r="B1078" s="88">
        <f>LOOKUP(A1078,Seznamy!$A$3:$A$38,Seznamy!$B$3:$B$38)</f>
        <v>217004</v>
      </c>
      <c r="C1078" s="89" t="str">
        <f>LOOKUP(A1078,Seznamy!$A$3:$A$38,Seznamy!$C$3:$C$38)</f>
        <v>Plzeň</v>
      </c>
      <c r="D1078" s="90">
        <f>LOOKUP(A1078,Seznamy!$A$3:$A$38,Seznamy!$F$3:$F$38)</f>
        <v>1921</v>
      </c>
      <c r="E1078" s="90">
        <f>LOOKUP(A1078,Seznamy!$A$3:$A$38,Seznamy!$G$3:$G$38)</f>
        <v>31500</v>
      </c>
      <c r="F1078" s="91">
        <f>LOOKUP(A1078,Seznamy!$A$3:$A$38,Seznamy!$J$3:$J$38)</f>
        <v>60</v>
      </c>
      <c r="G1078" s="91">
        <v>32</v>
      </c>
      <c r="H1078" s="89">
        <f>LOOKUP(G1078,Komplexní!$A$40:$A$82,Komplexní!$B$40:$B$82)</f>
        <v>0</v>
      </c>
      <c r="I1078" s="92">
        <f t="array" ref="I1078">SUM(IF((Komplexní!$A$3:$A$38=A1078)*(Komplexní!$D$1:$AJ$1=G1078),Komplexní!$D$3:$AJ$38))</f>
        <v>0</v>
      </c>
      <c r="J1078" s="116" t="str">
        <f>IF(I1078=0,"",I1078)</f>
        <v/>
      </c>
      <c r="K1078" s="93" t="str">
        <f>IF(I1078=MIN($J$1053:$J$1102),1,"")</f>
        <v/>
      </c>
    </row>
    <row r="1079" spans="1:11" hidden="1">
      <c r="A1079" s="87">
        <v>22</v>
      </c>
      <c r="B1079" s="88">
        <f>LOOKUP(A1079,Seznamy!$A$3:$A$38,Seznamy!$B$3:$B$38)</f>
        <v>217004</v>
      </c>
      <c r="C1079" s="89" t="str">
        <f>LOOKUP(A1079,Seznamy!$A$3:$A$38,Seznamy!$C$3:$C$38)</f>
        <v>Plzeň</v>
      </c>
      <c r="D1079" s="90">
        <f>LOOKUP(A1079,Seznamy!$A$3:$A$38,Seznamy!$F$3:$F$38)</f>
        <v>1921</v>
      </c>
      <c r="E1079" s="90">
        <f>LOOKUP(A1079,Seznamy!$A$3:$A$38,Seznamy!$G$3:$G$38)</f>
        <v>31500</v>
      </c>
      <c r="F1079" s="91">
        <f>LOOKUP(A1079,Seznamy!$A$3:$A$38,Seznamy!$J$3:$J$38)</f>
        <v>60</v>
      </c>
      <c r="G1079" s="91">
        <v>33</v>
      </c>
      <c r="H1079" s="89">
        <f>LOOKUP(G1079,Komplexní!$A$40:$A$82,Komplexní!$B$40:$B$82)</f>
        <v>0</v>
      </c>
      <c r="I1079" s="92">
        <f t="array" ref="I1079">SUM(IF((Komplexní!$A$3:$A$38=A1079)*(Komplexní!$D$1:$AJ$1=G1079),Komplexní!$D$3:$AJ$38))</f>
        <v>0</v>
      </c>
      <c r="J1079" s="116" t="str">
        <f>IF(I1079=0,"",I1079)</f>
        <v/>
      </c>
      <c r="K1079" s="93" t="str">
        <f>IF(I1079=MIN($J$1053:$J$1102),1,"")</f>
        <v/>
      </c>
    </row>
    <row r="1080" spans="1:11" hidden="1">
      <c r="A1080" s="87">
        <v>22</v>
      </c>
      <c r="B1080" s="88">
        <f>LOOKUP(A1080,Seznamy!$A$3:$A$38,Seznamy!$B$3:$B$38)</f>
        <v>217004</v>
      </c>
      <c r="C1080" s="89" t="str">
        <f>LOOKUP(A1080,Seznamy!$A$3:$A$38,Seznamy!$C$3:$C$38)</f>
        <v>Plzeň</v>
      </c>
      <c r="D1080" s="90">
        <f>LOOKUP(A1080,Seznamy!$A$3:$A$38,Seznamy!$F$3:$F$38)</f>
        <v>1921</v>
      </c>
      <c r="E1080" s="90">
        <f>LOOKUP(A1080,Seznamy!$A$3:$A$38,Seznamy!$G$3:$G$38)</f>
        <v>31500</v>
      </c>
      <c r="F1080" s="91">
        <f>LOOKUP(A1080,Seznamy!$A$3:$A$38,Seznamy!$J$3:$J$38)</f>
        <v>60</v>
      </c>
      <c r="G1080" s="91">
        <v>34</v>
      </c>
      <c r="H1080" s="89">
        <f>LOOKUP(G1080,Komplexní!$A$40:$A$82,Komplexní!$B$40:$B$82)</f>
        <v>0</v>
      </c>
      <c r="I1080" s="92">
        <f t="array" ref="I1080">SUM(IF((Komplexní!$A$3:$A$38=A1080)*(Komplexní!$D$1:$AJ$1=G1080),Komplexní!$D$3:$AJ$38))</f>
        <v>0</v>
      </c>
      <c r="J1080" s="116" t="str">
        <f>IF(I1080=0,"",I1080)</f>
        <v/>
      </c>
      <c r="K1080" s="93" t="str">
        <f>IF(I1080=MIN($J$1053:$J$1102),1,"")</f>
        <v/>
      </c>
    </row>
    <row r="1081" spans="1:11" hidden="1">
      <c r="A1081" s="87">
        <v>22</v>
      </c>
      <c r="B1081" s="88">
        <f>LOOKUP(A1081,Seznamy!$A$3:$A$38,Seznamy!$B$3:$B$38)</f>
        <v>217004</v>
      </c>
      <c r="C1081" s="89" t="str">
        <f>LOOKUP(A1081,Seznamy!$A$3:$A$38,Seznamy!$C$3:$C$38)</f>
        <v>Plzeň</v>
      </c>
      <c r="D1081" s="90">
        <f>LOOKUP(A1081,Seznamy!$A$3:$A$38,Seznamy!$F$3:$F$38)</f>
        <v>1921</v>
      </c>
      <c r="E1081" s="90">
        <f>LOOKUP(A1081,Seznamy!$A$3:$A$38,Seznamy!$G$3:$G$38)</f>
        <v>31500</v>
      </c>
      <c r="F1081" s="91">
        <f>LOOKUP(A1081,Seznamy!$A$3:$A$38,Seznamy!$J$3:$J$38)</f>
        <v>60</v>
      </c>
      <c r="G1081" s="91">
        <v>35</v>
      </c>
      <c r="H1081" s="89">
        <f>LOOKUP(G1081,Komplexní!$A$40:$A$82,Komplexní!$B$40:$B$82)</f>
        <v>0</v>
      </c>
      <c r="I1081" s="92">
        <f t="array" ref="I1081">SUM(IF((Komplexní!$A$3:$A$38=A1081)*(Komplexní!$D$1:$AJ$1=G1081),Komplexní!$D$3:$AJ$38))</f>
        <v>0</v>
      </c>
      <c r="J1081" s="116" t="str">
        <f>IF(I1081=0,"",I1081)</f>
        <v/>
      </c>
      <c r="K1081" s="93" t="str">
        <f>IF(I1081=MIN($J$1053:$J$1102),1,"")</f>
        <v/>
      </c>
    </row>
    <row r="1082" spans="1:11" hidden="1">
      <c r="A1082" s="87">
        <v>22</v>
      </c>
      <c r="B1082" s="88">
        <f>LOOKUP(A1082,Seznamy!$A$3:$A$38,Seznamy!$B$3:$B$38)</f>
        <v>217004</v>
      </c>
      <c r="C1082" s="89" t="str">
        <f>LOOKUP(A1082,Seznamy!$A$3:$A$38,Seznamy!$C$3:$C$38)</f>
        <v>Plzeň</v>
      </c>
      <c r="D1082" s="90">
        <f>LOOKUP(A1082,Seznamy!$A$3:$A$38,Seznamy!$F$3:$F$38)</f>
        <v>1921</v>
      </c>
      <c r="E1082" s="90">
        <f>LOOKUP(A1082,Seznamy!$A$3:$A$38,Seznamy!$G$3:$G$38)</f>
        <v>31500</v>
      </c>
      <c r="F1082" s="91">
        <f>LOOKUP(A1082,Seznamy!$A$3:$A$38,Seznamy!$J$3:$J$38)</f>
        <v>60</v>
      </c>
      <c r="G1082" s="91">
        <v>36</v>
      </c>
      <c r="H1082" s="89">
        <f>LOOKUP(G1082,Komplexní!$A$40:$A$82,Komplexní!$B$40:$B$82)</f>
        <v>0</v>
      </c>
      <c r="I1082" s="92">
        <f t="array" ref="I1082">SUM(IF((Komplexní!$A$3:$A$38=A1082)*(Komplexní!$D$1:$AJ$1=G1082),Komplexní!$D$3:$AJ$38))</f>
        <v>0</v>
      </c>
      <c r="J1082" s="116" t="str">
        <f>IF(I1082=0,"",I1082)</f>
        <v/>
      </c>
      <c r="K1082" s="93" t="str">
        <f>IF(I1082=MIN($J$1053:$J$1102),1,"")</f>
        <v/>
      </c>
    </row>
    <row r="1083" spans="1:11" hidden="1">
      <c r="A1083" s="87">
        <v>22</v>
      </c>
      <c r="B1083" s="88">
        <f>LOOKUP(A1083,Seznamy!$A$3:$A$38,Seznamy!$B$3:$B$38)</f>
        <v>217004</v>
      </c>
      <c r="C1083" s="89" t="str">
        <f>LOOKUP(A1083,Seznamy!$A$3:$A$38,Seznamy!$C$3:$C$38)</f>
        <v>Plzeň</v>
      </c>
      <c r="D1083" s="90">
        <f>LOOKUP(A1083,Seznamy!$A$3:$A$38,Seznamy!$F$3:$F$38)</f>
        <v>1921</v>
      </c>
      <c r="E1083" s="90">
        <f>LOOKUP(A1083,Seznamy!$A$3:$A$38,Seznamy!$G$3:$G$38)</f>
        <v>31500</v>
      </c>
      <c r="F1083" s="91">
        <f>LOOKUP(A1083,Seznamy!$A$3:$A$38,Seznamy!$J$3:$J$38)</f>
        <v>60</v>
      </c>
      <c r="G1083" s="91">
        <v>37</v>
      </c>
      <c r="H1083" s="89">
        <f>LOOKUP(G1083,Komplexní!$A$40:$A$82,Komplexní!$B$40:$B$82)</f>
        <v>0</v>
      </c>
      <c r="I1083" s="92">
        <f t="array" ref="I1083">SUM(IF((Komplexní!$A$3:$A$38=A1083)*(Komplexní!$D$1:$AJ$1=G1083),Komplexní!$D$3:$AJ$38))</f>
        <v>0</v>
      </c>
      <c r="J1083" s="116" t="str">
        <f>IF(I1083=0,"",I1083)</f>
        <v/>
      </c>
      <c r="K1083" s="93" t="str">
        <f>IF(I1083=MIN($J$1053:$J$1102),1,"")</f>
        <v/>
      </c>
    </row>
    <row r="1084" spans="1:11" hidden="1">
      <c r="A1084" s="87">
        <v>22</v>
      </c>
      <c r="B1084" s="88">
        <f>LOOKUP(A1084,Seznamy!$A$3:$A$38,Seznamy!$B$3:$B$38)</f>
        <v>217004</v>
      </c>
      <c r="C1084" s="89" t="str">
        <f>LOOKUP(A1084,Seznamy!$A$3:$A$38,Seznamy!$C$3:$C$38)</f>
        <v>Plzeň</v>
      </c>
      <c r="D1084" s="90">
        <f>LOOKUP(A1084,Seznamy!$A$3:$A$38,Seznamy!$F$3:$F$38)</f>
        <v>1921</v>
      </c>
      <c r="E1084" s="90">
        <f>LOOKUP(A1084,Seznamy!$A$3:$A$38,Seznamy!$G$3:$G$38)</f>
        <v>31500</v>
      </c>
      <c r="F1084" s="91">
        <f>LOOKUP(A1084,Seznamy!$A$3:$A$38,Seznamy!$J$3:$J$38)</f>
        <v>60</v>
      </c>
      <c r="G1084" s="91">
        <v>38</v>
      </c>
      <c r="H1084" s="89">
        <f>LOOKUP(G1084,Komplexní!$A$40:$A$82,Komplexní!$B$40:$B$82)</f>
        <v>0</v>
      </c>
      <c r="I1084" s="92">
        <f t="array" ref="I1084">SUM(IF((Komplexní!$A$3:$A$38=A1084)*(Komplexní!$D$1:$AJ$1=G1084),Komplexní!$D$3:$AJ$38))</f>
        <v>0</v>
      </c>
      <c r="J1084" s="116" t="str">
        <f>IF(I1084=0,"",I1084)</f>
        <v/>
      </c>
      <c r="K1084" s="93" t="str">
        <f>IF(I1084=MIN($J$1053:$J$1102),1,"")</f>
        <v/>
      </c>
    </row>
    <row r="1085" spans="1:11" hidden="1">
      <c r="A1085" s="87">
        <v>22</v>
      </c>
      <c r="B1085" s="88">
        <f>LOOKUP(A1085,Seznamy!$A$3:$A$38,Seznamy!$B$3:$B$38)</f>
        <v>217004</v>
      </c>
      <c r="C1085" s="89" t="str">
        <f>LOOKUP(A1085,Seznamy!$A$3:$A$38,Seznamy!$C$3:$C$38)</f>
        <v>Plzeň</v>
      </c>
      <c r="D1085" s="90">
        <f>LOOKUP(A1085,Seznamy!$A$3:$A$38,Seznamy!$F$3:$F$38)</f>
        <v>1921</v>
      </c>
      <c r="E1085" s="90">
        <f>LOOKUP(A1085,Seznamy!$A$3:$A$38,Seznamy!$G$3:$G$38)</f>
        <v>31500</v>
      </c>
      <c r="F1085" s="91">
        <f>LOOKUP(A1085,Seznamy!$A$3:$A$38,Seznamy!$J$3:$J$38)</f>
        <v>60</v>
      </c>
      <c r="G1085" s="91">
        <v>39</v>
      </c>
      <c r="H1085" s="89">
        <f>LOOKUP(G1085,Komplexní!$A$40:$A$82,Komplexní!$B$40:$B$82)</f>
        <v>0</v>
      </c>
      <c r="I1085" s="92">
        <f t="array" ref="I1085">SUM(IF((Komplexní!$A$3:$A$38=A1085)*(Komplexní!$D$1:$AJ$1=G1085),Komplexní!$D$3:$AJ$38))</f>
        <v>0</v>
      </c>
      <c r="J1085" s="116" t="str">
        <f>IF(I1085=0,"",I1085)</f>
        <v/>
      </c>
      <c r="K1085" s="93" t="str">
        <f>IF(I1085=MIN($J$1053:$J$1102),1,"")</f>
        <v/>
      </c>
    </row>
    <row r="1086" spans="1:11" hidden="1">
      <c r="A1086" s="87">
        <v>22</v>
      </c>
      <c r="B1086" s="88">
        <f>LOOKUP(A1086,Seznamy!$A$3:$A$38,Seznamy!$B$3:$B$38)</f>
        <v>217004</v>
      </c>
      <c r="C1086" s="89" t="str">
        <f>LOOKUP(A1086,Seznamy!$A$3:$A$38,Seznamy!$C$3:$C$38)</f>
        <v>Plzeň</v>
      </c>
      <c r="D1086" s="90">
        <f>LOOKUP(A1086,Seznamy!$A$3:$A$38,Seznamy!$F$3:$F$38)</f>
        <v>1921</v>
      </c>
      <c r="E1086" s="90">
        <f>LOOKUP(A1086,Seznamy!$A$3:$A$38,Seznamy!$G$3:$G$38)</f>
        <v>31500</v>
      </c>
      <c r="F1086" s="91">
        <f>LOOKUP(A1086,Seznamy!$A$3:$A$38,Seznamy!$J$3:$J$38)</f>
        <v>60</v>
      </c>
      <c r="G1086" s="91">
        <v>40</v>
      </c>
      <c r="H1086" s="89">
        <f>LOOKUP(G1086,Komplexní!$A$40:$A$82,Komplexní!$B$40:$B$82)</f>
        <v>0</v>
      </c>
      <c r="I1086" s="92">
        <f t="array" ref="I1086">SUM(IF((Komplexní!$A$3:$A$38=A1086)*(Komplexní!$D$1:$AJ$1=G1086),Komplexní!$D$3:$AJ$38))</f>
        <v>0</v>
      </c>
      <c r="J1086" s="116" t="str">
        <f>IF(I1086=0,"",I1086)</f>
        <v/>
      </c>
      <c r="K1086" s="93" t="str">
        <f>IF(I1086=MIN($J$1053:$J$1102),1,"")</f>
        <v/>
      </c>
    </row>
    <row r="1087" spans="1:11" hidden="1">
      <c r="A1087" s="87">
        <v>22</v>
      </c>
      <c r="B1087" s="88">
        <f>LOOKUP(A1087,Seznamy!$A$3:$A$38,Seznamy!$B$3:$B$38)</f>
        <v>217004</v>
      </c>
      <c r="C1087" s="89" t="str">
        <f>LOOKUP(A1087,Seznamy!$A$3:$A$38,Seznamy!$C$3:$C$38)</f>
        <v>Plzeň</v>
      </c>
      <c r="D1087" s="90">
        <f>LOOKUP(A1087,Seznamy!$A$3:$A$38,Seznamy!$F$3:$F$38)</f>
        <v>1921</v>
      </c>
      <c r="E1087" s="90">
        <f>LOOKUP(A1087,Seznamy!$A$3:$A$38,Seznamy!$G$3:$G$38)</f>
        <v>31500</v>
      </c>
      <c r="F1087" s="91">
        <f>LOOKUP(A1087,Seznamy!$A$3:$A$38,Seznamy!$J$3:$J$38)</f>
        <v>60</v>
      </c>
      <c r="G1087" s="91">
        <v>41</v>
      </c>
      <c r="H1087" s="89">
        <f>LOOKUP(G1087,Komplexní!$A$40:$A$82,Komplexní!$B$40:$B$82)</f>
        <v>0</v>
      </c>
      <c r="I1087" s="92">
        <f t="array" ref="I1087">SUM(IF((Komplexní!$A$3:$A$38=A1087)*(Komplexní!$D$1:$AJ$1=G1087),Komplexní!$D$3:$AJ$38))</f>
        <v>0</v>
      </c>
      <c r="J1087" s="116" t="str">
        <f>IF(I1087=0,"",I1087)</f>
        <v/>
      </c>
      <c r="K1087" s="93" t="str">
        <f>IF(I1087=MIN($J$1053:$J$1102),1,"")</f>
        <v/>
      </c>
    </row>
    <row r="1088" spans="1:11" hidden="1">
      <c r="A1088" s="87">
        <v>22</v>
      </c>
      <c r="B1088" s="88">
        <f>LOOKUP(A1088,Seznamy!$A$3:$A$38,Seznamy!$B$3:$B$38)</f>
        <v>217004</v>
      </c>
      <c r="C1088" s="89" t="str">
        <f>LOOKUP(A1088,Seznamy!$A$3:$A$38,Seznamy!$C$3:$C$38)</f>
        <v>Plzeň</v>
      </c>
      <c r="D1088" s="90">
        <f>LOOKUP(A1088,Seznamy!$A$3:$A$38,Seznamy!$F$3:$F$38)</f>
        <v>1921</v>
      </c>
      <c r="E1088" s="90">
        <f>LOOKUP(A1088,Seznamy!$A$3:$A$38,Seznamy!$G$3:$G$38)</f>
        <v>31500</v>
      </c>
      <c r="F1088" s="91">
        <f>LOOKUP(A1088,Seznamy!$A$3:$A$38,Seznamy!$J$3:$J$38)</f>
        <v>60</v>
      </c>
      <c r="G1088" s="91">
        <v>42</v>
      </c>
      <c r="H1088" s="89">
        <f>LOOKUP(G1088,Komplexní!$A$40:$A$82,Komplexní!$B$40:$B$82)</f>
        <v>0</v>
      </c>
      <c r="I1088" s="92">
        <f t="array" ref="I1088">SUM(IF((Komplexní!$A$3:$A$38=A1088)*(Komplexní!$D$1:$AJ$1=G1088),Komplexní!$D$3:$AJ$38))</f>
        <v>0</v>
      </c>
      <c r="J1088" s="116" t="str">
        <f>IF(I1088=0,"",I1088)</f>
        <v/>
      </c>
      <c r="K1088" s="93" t="str">
        <f>IF(I1088=MIN($J$1053:$J$1102),1,"")</f>
        <v/>
      </c>
    </row>
    <row r="1089" spans="1:11" hidden="1">
      <c r="A1089" s="87">
        <v>22</v>
      </c>
      <c r="B1089" s="88">
        <f>LOOKUP(A1089,Seznamy!$A$3:$A$38,Seznamy!$B$3:$B$38)</f>
        <v>217004</v>
      </c>
      <c r="C1089" s="89" t="str">
        <f>LOOKUP(A1089,Seznamy!$A$3:$A$38,Seznamy!$C$3:$C$38)</f>
        <v>Plzeň</v>
      </c>
      <c r="D1089" s="90">
        <f>LOOKUP(A1089,Seznamy!$A$3:$A$38,Seznamy!$F$3:$F$38)</f>
        <v>1921</v>
      </c>
      <c r="E1089" s="90">
        <f>LOOKUP(A1089,Seznamy!$A$3:$A$38,Seznamy!$G$3:$G$38)</f>
        <v>31500</v>
      </c>
      <c r="F1089" s="91">
        <f>LOOKUP(A1089,Seznamy!$A$3:$A$38,Seznamy!$J$3:$J$38)</f>
        <v>60</v>
      </c>
      <c r="G1089" s="91">
        <v>43</v>
      </c>
      <c r="H1089" s="89">
        <f>LOOKUP(G1089,Komplexní!$A$40:$A$82,Komplexní!$B$40:$B$82)</f>
        <v>0</v>
      </c>
      <c r="I1089" s="92">
        <f t="array" ref="I1089">SUM(IF((Komplexní!$A$3:$A$38=A1089)*(Komplexní!$D$1:$AJ$1=G1089),Komplexní!$D$3:$AJ$38))</f>
        <v>0</v>
      </c>
      <c r="J1089" s="116" t="str">
        <f>IF(I1089=0,"",I1089)</f>
        <v/>
      </c>
      <c r="K1089" s="93" t="str">
        <f>IF(I1089=MIN($J$1053:$J$1102),1,"")</f>
        <v/>
      </c>
    </row>
    <row r="1090" spans="1:11" hidden="1">
      <c r="A1090" s="87">
        <v>22</v>
      </c>
      <c r="B1090" s="88">
        <f>LOOKUP(A1090,Seznamy!$A$3:$A$38,Seznamy!$B$3:$B$38)</f>
        <v>217004</v>
      </c>
      <c r="C1090" s="89" t="str">
        <f>LOOKUP(A1090,Seznamy!$A$3:$A$38,Seznamy!$C$3:$C$38)</f>
        <v>Plzeň</v>
      </c>
      <c r="D1090" s="90">
        <f>LOOKUP(A1090,Seznamy!$A$3:$A$38,Seznamy!$F$3:$F$38)</f>
        <v>1921</v>
      </c>
      <c r="E1090" s="90">
        <f>LOOKUP(A1090,Seznamy!$A$3:$A$38,Seznamy!$G$3:$G$38)</f>
        <v>31500</v>
      </c>
      <c r="F1090" s="91">
        <f>LOOKUP(A1090,Seznamy!$A$3:$A$38,Seznamy!$J$3:$J$38)</f>
        <v>60</v>
      </c>
      <c r="G1090" s="91">
        <v>44</v>
      </c>
      <c r="H1090" s="89">
        <f>LOOKUP(G1090,Komplexní!$A$40:$A$82,Komplexní!$B$40:$B$82)</f>
        <v>0</v>
      </c>
      <c r="I1090" s="92">
        <f t="array" ref="I1090">SUM(IF((Komplexní!$A$3:$A$38=A1090)*(Komplexní!$D$1:$AJ$1=G1090),Komplexní!$D$3:$AJ$38))</f>
        <v>0</v>
      </c>
      <c r="J1090" s="116" t="str">
        <f>IF(I1090=0,"",I1090)</f>
        <v/>
      </c>
      <c r="K1090" s="93" t="str">
        <f>IF(I1090=MIN($J$1053:$J$1102),1,"")</f>
        <v/>
      </c>
    </row>
    <row r="1091" spans="1:11" hidden="1">
      <c r="A1091" s="87">
        <v>22</v>
      </c>
      <c r="B1091" s="88">
        <f>LOOKUP(A1091,Seznamy!$A$3:$A$38,Seznamy!$B$3:$B$38)</f>
        <v>217004</v>
      </c>
      <c r="C1091" s="89" t="str">
        <f>LOOKUP(A1091,Seznamy!$A$3:$A$38,Seznamy!$C$3:$C$38)</f>
        <v>Plzeň</v>
      </c>
      <c r="D1091" s="90">
        <f>LOOKUP(A1091,Seznamy!$A$3:$A$38,Seznamy!$F$3:$F$38)</f>
        <v>1921</v>
      </c>
      <c r="E1091" s="90">
        <f>LOOKUP(A1091,Seznamy!$A$3:$A$38,Seznamy!$G$3:$G$38)</f>
        <v>31500</v>
      </c>
      <c r="F1091" s="91">
        <f>LOOKUP(A1091,Seznamy!$A$3:$A$38,Seznamy!$J$3:$J$38)</f>
        <v>60</v>
      </c>
      <c r="G1091" s="91">
        <v>45</v>
      </c>
      <c r="H1091" s="89">
        <f>LOOKUP(G1091,Komplexní!$A$40:$A$82,Komplexní!$B$40:$B$82)</f>
        <v>0</v>
      </c>
      <c r="I1091" s="92">
        <f t="array" ref="I1091">SUM(IF((Komplexní!$A$3:$A$38=A1091)*(Komplexní!$D$1:$AJ$1=G1091),Komplexní!$D$3:$AJ$38))</f>
        <v>0</v>
      </c>
      <c r="J1091" s="116" t="str">
        <f>IF(I1091=0,"",I1091)</f>
        <v/>
      </c>
      <c r="K1091" s="93" t="str">
        <f>IF(I1091=MIN($J$1053:$J$1102),1,"")</f>
        <v/>
      </c>
    </row>
    <row r="1092" spans="1:11" hidden="1">
      <c r="A1092" s="87">
        <v>22</v>
      </c>
      <c r="B1092" s="88">
        <f>LOOKUP(A1092,Seznamy!$A$3:$A$38,Seznamy!$B$3:$B$38)</f>
        <v>217004</v>
      </c>
      <c r="C1092" s="89" t="str">
        <f>LOOKUP(A1092,Seznamy!$A$3:$A$38,Seznamy!$C$3:$C$38)</f>
        <v>Plzeň</v>
      </c>
      <c r="D1092" s="90">
        <f>LOOKUP(A1092,Seznamy!$A$3:$A$38,Seznamy!$F$3:$F$38)</f>
        <v>1921</v>
      </c>
      <c r="E1092" s="90">
        <f>LOOKUP(A1092,Seznamy!$A$3:$A$38,Seznamy!$G$3:$G$38)</f>
        <v>31500</v>
      </c>
      <c r="F1092" s="91">
        <f>LOOKUP(A1092,Seznamy!$A$3:$A$38,Seznamy!$J$3:$J$38)</f>
        <v>60</v>
      </c>
      <c r="G1092" s="91">
        <v>46</v>
      </c>
      <c r="H1092" s="89">
        <f>LOOKUP(G1092,Komplexní!$A$40:$A$82,Komplexní!$B$40:$B$82)</f>
        <v>0</v>
      </c>
      <c r="I1092" s="92">
        <f t="array" ref="I1092">SUM(IF((Komplexní!$A$3:$A$38=A1092)*(Komplexní!$D$1:$AJ$1=G1092),Komplexní!$D$3:$AJ$38))</f>
        <v>0</v>
      </c>
      <c r="J1092" s="116" t="str">
        <f>IF(I1092=0,"",I1092)</f>
        <v/>
      </c>
      <c r="K1092" s="93" t="str">
        <f>IF(I1092=MIN($J$1053:$J$1102),1,"")</f>
        <v/>
      </c>
    </row>
    <row r="1093" spans="1:11" hidden="1">
      <c r="A1093" s="87">
        <v>22</v>
      </c>
      <c r="B1093" s="88">
        <f>LOOKUP(A1093,Seznamy!$A$3:$A$38,Seznamy!$B$3:$B$38)</f>
        <v>217004</v>
      </c>
      <c r="C1093" s="89" t="str">
        <f>LOOKUP(A1093,Seznamy!$A$3:$A$38,Seznamy!$C$3:$C$38)</f>
        <v>Plzeň</v>
      </c>
      <c r="D1093" s="90">
        <f>LOOKUP(A1093,Seznamy!$A$3:$A$38,Seznamy!$F$3:$F$38)</f>
        <v>1921</v>
      </c>
      <c r="E1093" s="90">
        <f>LOOKUP(A1093,Seznamy!$A$3:$A$38,Seznamy!$G$3:$G$38)</f>
        <v>31500</v>
      </c>
      <c r="F1093" s="91">
        <f>LOOKUP(A1093,Seznamy!$A$3:$A$38,Seznamy!$J$3:$J$38)</f>
        <v>60</v>
      </c>
      <c r="G1093" s="91">
        <v>47</v>
      </c>
      <c r="H1093" s="89">
        <f>LOOKUP(G1093,Komplexní!$A$40:$A$82,Komplexní!$B$40:$B$82)</f>
        <v>0</v>
      </c>
      <c r="I1093" s="92">
        <f t="array" ref="I1093">SUM(IF((Komplexní!$A$3:$A$38=A1093)*(Komplexní!$D$1:$AJ$1=G1093),Komplexní!$D$3:$AJ$38))</f>
        <v>0</v>
      </c>
      <c r="J1093" s="116" t="str">
        <f>IF(I1093=0,"",I1093)</f>
        <v/>
      </c>
      <c r="K1093" s="93" t="str">
        <f>IF(I1093=MIN($J$1053:$J$1102),1,"")</f>
        <v/>
      </c>
    </row>
    <row r="1094" spans="1:11" hidden="1">
      <c r="A1094" s="87">
        <v>22</v>
      </c>
      <c r="B1094" s="88">
        <f>LOOKUP(A1094,Seznamy!$A$3:$A$38,Seznamy!$B$3:$B$38)</f>
        <v>217004</v>
      </c>
      <c r="C1094" s="89" t="str">
        <f>LOOKUP(A1094,Seznamy!$A$3:$A$38,Seznamy!$C$3:$C$38)</f>
        <v>Plzeň</v>
      </c>
      <c r="D1094" s="90">
        <f>LOOKUP(A1094,Seznamy!$A$3:$A$38,Seznamy!$F$3:$F$38)</f>
        <v>1921</v>
      </c>
      <c r="E1094" s="90">
        <f>LOOKUP(A1094,Seznamy!$A$3:$A$38,Seznamy!$G$3:$G$38)</f>
        <v>31500</v>
      </c>
      <c r="F1094" s="91">
        <f>LOOKUP(A1094,Seznamy!$A$3:$A$38,Seznamy!$J$3:$J$38)</f>
        <v>60</v>
      </c>
      <c r="G1094" s="91">
        <v>48</v>
      </c>
      <c r="H1094" s="89">
        <f>LOOKUP(G1094,Komplexní!$A$40:$A$82,Komplexní!$B$40:$B$82)</f>
        <v>0</v>
      </c>
      <c r="I1094" s="92">
        <f t="array" ref="I1094">SUM(IF((Komplexní!$A$3:$A$38=A1094)*(Komplexní!$D$1:$AJ$1=G1094),Komplexní!$D$3:$AJ$38))</f>
        <v>0</v>
      </c>
      <c r="J1094" s="116" t="str">
        <f>IF(I1094=0,"",I1094)</f>
        <v/>
      </c>
      <c r="K1094" s="93" t="str">
        <f>IF(I1094=MIN($J$1053:$J$1102),1,"")</f>
        <v/>
      </c>
    </row>
    <row r="1095" spans="1:11" hidden="1">
      <c r="A1095" s="87">
        <v>22</v>
      </c>
      <c r="B1095" s="88">
        <f>LOOKUP(A1095,Seznamy!$A$3:$A$38,Seznamy!$B$3:$B$38)</f>
        <v>217004</v>
      </c>
      <c r="C1095" s="89" t="str">
        <f>LOOKUP(A1095,Seznamy!$A$3:$A$38,Seznamy!$C$3:$C$38)</f>
        <v>Plzeň</v>
      </c>
      <c r="D1095" s="90">
        <f>LOOKUP(A1095,Seznamy!$A$3:$A$38,Seznamy!$F$3:$F$38)</f>
        <v>1921</v>
      </c>
      <c r="E1095" s="90">
        <f>LOOKUP(A1095,Seznamy!$A$3:$A$38,Seznamy!$G$3:$G$38)</f>
        <v>31500</v>
      </c>
      <c r="F1095" s="91">
        <f>LOOKUP(A1095,Seznamy!$A$3:$A$38,Seznamy!$J$3:$J$38)</f>
        <v>60</v>
      </c>
      <c r="G1095" s="91">
        <v>49</v>
      </c>
      <c r="H1095" s="89">
        <f>LOOKUP(G1095,Komplexní!$A$40:$A$82,Komplexní!$B$40:$B$82)</f>
        <v>0</v>
      </c>
      <c r="I1095" s="92">
        <f t="array" ref="I1095">SUM(IF((Komplexní!$A$3:$A$38=A1095)*(Komplexní!$D$1:$AJ$1=G1095),Komplexní!$D$3:$AJ$38))</f>
        <v>0</v>
      </c>
      <c r="J1095" s="116" t="str">
        <f>IF(I1095=0,"",I1095)</f>
        <v/>
      </c>
      <c r="K1095" s="93" t="str">
        <f>IF(I1095=MIN($J$1053:$J$1102),1,"")</f>
        <v/>
      </c>
    </row>
    <row r="1096" spans="1:11" hidden="1">
      <c r="A1096" s="87">
        <v>22</v>
      </c>
      <c r="B1096" s="88">
        <f>LOOKUP(A1096,Seznamy!$A$3:$A$38,Seznamy!$B$3:$B$38)</f>
        <v>217004</v>
      </c>
      <c r="C1096" s="89" t="str">
        <f>LOOKUP(A1096,Seznamy!$A$3:$A$38,Seznamy!$C$3:$C$38)</f>
        <v>Plzeň</v>
      </c>
      <c r="D1096" s="90">
        <f>LOOKUP(A1096,Seznamy!$A$3:$A$38,Seznamy!$F$3:$F$38)</f>
        <v>1921</v>
      </c>
      <c r="E1096" s="90">
        <f>LOOKUP(A1096,Seznamy!$A$3:$A$38,Seznamy!$G$3:$G$38)</f>
        <v>31500</v>
      </c>
      <c r="F1096" s="91">
        <f>LOOKUP(A1096,Seznamy!$A$3:$A$38,Seznamy!$J$3:$J$38)</f>
        <v>60</v>
      </c>
      <c r="G1096" s="91">
        <v>50</v>
      </c>
      <c r="H1096" s="89">
        <f>LOOKUP(G1096,Komplexní!$A$40:$A$82,Komplexní!$B$40:$B$82)</f>
        <v>0</v>
      </c>
      <c r="I1096" s="92">
        <f t="array" ref="I1096">SUM(IF((Komplexní!$A$3:$A$38=A1096)*(Komplexní!$D$1:$AJ$1=G1096),Komplexní!$D$3:$AJ$38))</f>
        <v>0</v>
      </c>
      <c r="J1096" s="116" t="str">
        <f>IF(I1096=0,"",I1096)</f>
        <v/>
      </c>
      <c r="K1096" s="93" t="str">
        <f>IF(I1096=MIN($J$1053:$J$1102),1,"")</f>
        <v/>
      </c>
    </row>
    <row r="1097" spans="1:11">
      <c r="A1097" s="87">
        <v>22</v>
      </c>
      <c r="B1097" s="88">
        <f>LOOKUP(A1097,Seznamy!$A$3:$A$38,Seznamy!$B$3:$B$38)</f>
        <v>217004</v>
      </c>
      <c r="C1097" s="89" t="str">
        <f>LOOKUP(A1097,Seznamy!$A$3:$A$38,Seznamy!$C$3:$C$38)</f>
        <v>Plzeň</v>
      </c>
      <c r="D1097" s="90">
        <f>LOOKUP(A1097,Seznamy!$A$3:$A$38,Seznamy!$F$3:$F$38)</f>
        <v>1921</v>
      </c>
      <c r="E1097" s="90">
        <f>LOOKUP(A1097,Seznamy!$A$3:$A$38,Seznamy!$G$3:$G$38)</f>
        <v>31500</v>
      </c>
      <c r="F1097" s="91">
        <f>LOOKUP(A1097,Seznamy!$A$3:$A$38,Seznamy!$J$3:$J$38)</f>
        <v>60</v>
      </c>
      <c r="G1097" s="91">
        <v>8</v>
      </c>
      <c r="H1097" s="89" t="str">
        <f>LOOKUP(G1097,Komplexní!$A$40:$A$82,Komplexní!$B$40:$B$82)</f>
        <v>ARBOLES s.r.o.</v>
      </c>
      <c r="I1097" s="92">
        <f t="array" ref="I1097">SUM(IF((Komplexní!$A$3:$A$38=A1097)*(Komplexní!$D$1:$AJ$1=G1097),Komplexní!$D$3:$AJ$38))</f>
        <v>1026710</v>
      </c>
      <c r="J1097" s="116">
        <f>IF(I1097=0,"",I1097)</f>
        <v>1026710</v>
      </c>
      <c r="K1097" s="93" t="str">
        <f>IF(I1097=MIN($J$1053:$J$1102),1,"")</f>
        <v/>
      </c>
    </row>
    <row r="1098" spans="1:11">
      <c r="A1098" s="87">
        <v>22</v>
      </c>
      <c r="B1098" s="88">
        <f>LOOKUP(A1098,Seznamy!$A$3:$A$38,Seznamy!$B$3:$B$38)</f>
        <v>217004</v>
      </c>
      <c r="C1098" s="89" t="str">
        <f>LOOKUP(A1098,Seznamy!$A$3:$A$38,Seznamy!$C$3:$C$38)</f>
        <v>Plzeň</v>
      </c>
      <c r="D1098" s="90">
        <f>LOOKUP(A1098,Seznamy!$A$3:$A$38,Seznamy!$F$3:$F$38)</f>
        <v>1921</v>
      </c>
      <c r="E1098" s="90">
        <f>LOOKUP(A1098,Seznamy!$A$3:$A$38,Seznamy!$G$3:$G$38)</f>
        <v>31500</v>
      </c>
      <c r="F1098" s="91">
        <f>LOOKUP(A1098,Seznamy!$A$3:$A$38,Seznamy!$J$3:$J$38)</f>
        <v>60</v>
      </c>
      <c r="G1098" s="91">
        <v>21</v>
      </c>
      <c r="H1098" s="89" t="str">
        <f>LOOKUP(G1098,Komplexní!$A$40:$A$82,Komplexní!$B$40:$B$82)</f>
        <v>Triumfa Energo s.r.o.</v>
      </c>
      <c r="I1098" s="92">
        <f t="array" ref="I1098">SUM(IF((Komplexní!$A$3:$A$38=A1098)*(Komplexní!$D$1:$AJ$1=G1098),Komplexní!$D$3:$AJ$38))</f>
        <v>1522645</v>
      </c>
      <c r="J1098" s="116">
        <f>IF(I1098=0,"",I1098)</f>
        <v>1522645</v>
      </c>
      <c r="K1098" s="93" t="str">
        <f>IF(I1098=MIN($J$1053:$J$1102),1,"")</f>
        <v/>
      </c>
    </row>
    <row r="1099" spans="1:11">
      <c r="A1099" s="87">
        <v>22</v>
      </c>
      <c r="B1099" s="88">
        <f>LOOKUP(A1099,Seznamy!$A$3:$A$38,Seznamy!$B$3:$B$38)</f>
        <v>217004</v>
      </c>
      <c r="C1099" s="89" t="str">
        <f>LOOKUP(A1099,Seznamy!$A$3:$A$38,Seznamy!$C$3:$C$38)</f>
        <v>Plzeň</v>
      </c>
      <c r="D1099" s="90">
        <f>LOOKUP(A1099,Seznamy!$A$3:$A$38,Seznamy!$F$3:$F$38)</f>
        <v>1921</v>
      </c>
      <c r="E1099" s="90">
        <f>LOOKUP(A1099,Seznamy!$A$3:$A$38,Seznamy!$G$3:$G$38)</f>
        <v>31500</v>
      </c>
      <c r="F1099" s="91">
        <f>LOOKUP(A1099,Seznamy!$A$3:$A$38,Seznamy!$J$3:$J$38)</f>
        <v>60</v>
      </c>
      <c r="G1099" s="91">
        <v>2</v>
      </c>
      <c r="H1099" s="89" t="str">
        <f>LOOKUP(G1099,Komplexní!$A$40:$A$82,Komplexní!$B$40:$B$82)</f>
        <v>Lesní společnost Přimda, a.s.</v>
      </c>
      <c r="I1099" s="92">
        <f t="array" ref="I1099">SUM(IF((Komplexní!$A$3:$A$38=A1099)*(Komplexní!$D$1:$AJ$1=G1099),Komplexní!$D$3:$AJ$38))</f>
        <v>4937646</v>
      </c>
      <c r="J1099" s="116">
        <f>IF(I1099=0,"",I1099)</f>
        <v>4937646</v>
      </c>
      <c r="K1099" s="93" t="str">
        <f>IF(I1099=MIN($J$1053:$J$1102),1,"")</f>
        <v/>
      </c>
    </row>
    <row r="1100" spans="1:11">
      <c r="A1100" s="87">
        <v>22</v>
      </c>
      <c r="B1100" s="88">
        <f>LOOKUP(A1100,Seznamy!$A$3:$A$38,Seznamy!$B$3:$B$38)</f>
        <v>217004</v>
      </c>
      <c r="C1100" s="89" t="str">
        <f>LOOKUP(A1100,Seznamy!$A$3:$A$38,Seznamy!$C$3:$C$38)</f>
        <v>Plzeň</v>
      </c>
      <c r="D1100" s="90">
        <f>LOOKUP(A1100,Seznamy!$A$3:$A$38,Seznamy!$F$3:$F$38)</f>
        <v>1921</v>
      </c>
      <c r="E1100" s="90">
        <f>LOOKUP(A1100,Seznamy!$A$3:$A$38,Seznamy!$G$3:$G$38)</f>
        <v>31500</v>
      </c>
      <c r="F1100" s="91">
        <f>LOOKUP(A1100,Seznamy!$A$3:$A$38,Seznamy!$J$3:$J$38)</f>
        <v>60</v>
      </c>
      <c r="G1100" s="91">
        <v>12</v>
      </c>
      <c r="H1100" s="89" t="str">
        <f>LOOKUP(G1100,Komplexní!$A$40:$A$82,Komplexní!$B$40:$B$82)</f>
        <v>Jihozápadní dřevařská a.s.</v>
      </c>
      <c r="I1100" s="92">
        <f t="array" ref="I1100">SUM(IF((Komplexní!$A$3:$A$38=A1100)*(Komplexní!$D$1:$AJ$1=G1100),Komplexní!$D$3:$AJ$38))</f>
        <v>13015585</v>
      </c>
      <c r="J1100" s="116">
        <f>IF(I1100=0,"",I1100)</f>
        <v>13015585</v>
      </c>
      <c r="K1100" s="93" t="str">
        <f>IF(I1100=MIN($J$1053:$J$1102),1,"")</f>
        <v/>
      </c>
    </row>
    <row r="1101" spans="1:11">
      <c r="A1101" s="87">
        <v>22</v>
      </c>
      <c r="B1101" s="88">
        <f>LOOKUP(A1101,Seznamy!$A$3:$A$38,Seznamy!$B$3:$B$38)</f>
        <v>217004</v>
      </c>
      <c r="C1101" s="89" t="str">
        <f>LOOKUP(A1101,Seznamy!$A$3:$A$38,Seznamy!$C$3:$C$38)</f>
        <v>Plzeň</v>
      </c>
      <c r="D1101" s="90">
        <f>LOOKUP(A1101,Seznamy!$A$3:$A$38,Seznamy!$F$3:$F$38)</f>
        <v>1921</v>
      </c>
      <c r="E1101" s="90">
        <f>LOOKUP(A1101,Seznamy!$A$3:$A$38,Seznamy!$G$3:$G$38)</f>
        <v>31500</v>
      </c>
      <c r="F1101" s="91">
        <f>LOOKUP(A1101,Seznamy!$A$3:$A$38,Seznamy!$J$3:$J$38)</f>
        <v>60</v>
      </c>
      <c r="G1101" s="91">
        <v>3</v>
      </c>
      <c r="H1101" s="89" t="str">
        <f>LOOKUP(G1101,Komplexní!$A$40:$A$82,Komplexní!$B$40:$B$82)</f>
        <v>ACLESIA, spol. s r.o.</v>
      </c>
      <c r="I1101" s="92">
        <f t="array" ref="I1101">SUM(IF((Komplexní!$A$3:$A$38=A1101)*(Komplexní!$D$1:$AJ$1=G1101),Komplexní!$D$3:$AJ$38))</f>
        <v>14259674</v>
      </c>
      <c r="J1101" s="116">
        <f>IF(I1101=0,"",I1101)</f>
        <v>14259674</v>
      </c>
      <c r="K1101" s="93" t="str">
        <f>IF(I1101=MIN($J$1053:$J$1102),1,"")</f>
        <v/>
      </c>
    </row>
    <row r="1102" spans="1:11">
      <c r="A1102" s="87">
        <v>22</v>
      </c>
      <c r="B1102" s="88">
        <f>LOOKUP(A1102,Seznamy!$A$3:$A$38,Seznamy!$B$3:$B$38)</f>
        <v>217004</v>
      </c>
      <c r="C1102" s="89" t="str">
        <f>LOOKUP(A1102,Seznamy!$A$3:$A$38,Seznamy!$C$3:$C$38)</f>
        <v>Plzeň</v>
      </c>
      <c r="D1102" s="90">
        <f>LOOKUP(A1102,Seznamy!$A$3:$A$38,Seznamy!$F$3:$F$38)</f>
        <v>1921</v>
      </c>
      <c r="E1102" s="90">
        <f>LOOKUP(A1102,Seznamy!$A$3:$A$38,Seznamy!$G$3:$G$38)</f>
        <v>31500</v>
      </c>
      <c r="F1102" s="91">
        <f>LOOKUP(A1102,Seznamy!$A$3:$A$38,Seznamy!$J$3:$J$38)</f>
        <v>60</v>
      </c>
      <c r="G1102" s="91">
        <v>11</v>
      </c>
      <c r="H1102" s="89" t="str">
        <f>LOOKUP(G1102,Komplexní!$A$40:$A$82,Komplexní!$B$40:$B$82)</f>
        <v>UNILES a.s.</v>
      </c>
      <c r="I1102" s="92">
        <f t="array" ref="I1102">SUM(IF((Komplexní!$A$3:$A$38=A1102)*(Komplexní!$D$1:$AJ$1=G1102),Komplexní!$D$3:$AJ$38))</f>
        <v>14996914</v>
      </c>
      <c r="J1102" s="116">
        <f>IF(I1102=0,"",I1102)</f>
        <v>14996914</v>
      </c>
      <c r="K1102" s="93" t="str">
        <f>IF(I1102=MIN($J$1053:$J$1102),1,"")</f>
        <v/>
      </c>
    </row>
    <row r="1103" spans="1:11">
      <c r="A1103" s="53">
        <v>23</v>
      </c>
      <c r="B1103" s="54">
        <f>LOOKUP(A1103,Seznamy!$A$3:$A$38,Seznamy!$B$3:$B$38)</f>
        <v>223007</v>
      </c>
      <c r="C1103" s="55" t="str">
        <f>LOOKUP(A1103,Seznamy!$A$3:$A$38,Seznamy!$C$3:$C$38)</f>
        <v>Přimda</v>
      </c>
      <c r="D1103" s="56">
        <f>LOOKUP(A1103,Seznamy!$A$3:$A$38,Seznamy!$F$3:$F$38)</f>
        <v>12493</v>
      </c>
      <c r="E1103" s="56">
        <f>LOOKUP(A1103,Seznamy!$A$3:$A$38,Seznamy!$G$3:$G$38)</f>
        <v>298760</v>
      </c>
      <c r="F1103" s="57">
        <f>LOOKUP(A1103,Seznamy!$A$3:$A$38,Seznamy!$J$3:$J$38)</f>
        <v>60</v>
      </c>
      <c r="G1103" s="57">
        <v>6</v>
      </c>
      <c r="H1103" s="55" t="str">
        <f>LOOKUP(G1103,Komplexní!$A$40:$A$82,Komplexní!$B$40:$B$82)</f>
        <v>Petra spol. s r.o.</v>
      </c>
      <c r="I1103" s="58">
        <f t="array" ref="I1103">SUM(IF((Komplexní!$A$3:$A$38=A1103)*(Komplexní!$D$1:$AJ$1=G1103),Komplexní!$D$3:$AJ$38))</f>
        <v>-141268319</v>
      </c>
      <c r="J1103" s="115">
        <f>IF(I1103=0,"",I1103)</f>
        <v>-141268319</v>
      </c>
      <c r="K1103" s="59">
        <f>IF(I1103=MIN($J$1103:$J$1152),1,"")</f>
        <v>1</v>
      </c>
    </row>
    <row r="1104" spans="1:11">
      <c r="A1104" s="53">
        <v>23</v>
      </c>
      <c r="B1104" s="54">
        <f>LOOKUP(A1104,Seznamy!$A$3:$A$38,Seznamy!$B$3:$B$38)</f>
        <v>223007</v>
      </c>
      <c r="C1104" s="55" t="str">
        <f>LOOKUP(A1104,Seznamy!$A$3:$A$38,Seznamy!$C$3:$C$38)</f>
        <v>Přimda</v>
      </c>
      <c r="D1104" s="56">
        <f>LOOKUP(A1104,Seznamy!$A$3:$A$38,Seznamy!$F$3:$F$38)</f>
        <v>12493</v>
      </c>
      <c r="E1104" s="56">
        <f>LOOKUP(A1104,Seznamy!$A$3:$A$38,Seznamy!$G$3:$G$38)</f>
        <v>298760</v>
      </c>
      <c r="F1104" s="57">
        <f>LOOKUP(A1104,Seznamy!$A$3:$A$38,Seznamy!$J$3:$J$38)</f>
        <v>60</v>
      </c>
      <c r="G1104" s="57">
        <v>19</v>
      </c>
      <c r="H1104" s="55" t="str">
        <f>LOOKUP(G1104,Komplexní!$A$40:$A$82,Komplexní!$B$40:$B$82)</f>
        <v>SOLITERA spol. s r.o.</v>
      </c>
      <c r="I1104" s="58">
        <f t="array" ref="I1104">SUM(IF((Komplexní!$A$3:$A$38=A1104)*(Komplexní!$D$1:$AJ$1=G1104),Komplexní!$D$3:$AJ$38))</f>
        <v>-141077500</v>
      </c>
      <c r="J1104" s="115">
        <f>IF(I1104=0,"",I1104)</f>
        <v>-141077500</v>
      </c>
      <c r="K1104" s="59" t="str">
        <f>IF(I1104=MIN($J$1103:$J$1152),1,"")</f>
        <v/>
      </c>
    </row>
    <row r="1105" spans="1:11">
      <c r="A1105" s="53">
        <v>23</v>
      </c>
      <c r="B1105" s="54">
        <f>LOOKUP(A1105,Seznamy!$A$3:$A$38,Seznamy!$B$3:$B$38)</f>
        <v>223007</v>
      </c>
      <c r="C1105" s="55" t="str">
        <f>LOOKUP(A1105,Seznamy!$A$3:$A$38,Seznamy!$C$3:$C$38)</f>
        <v>Přimda</v>
      </c>
      <c r="D1105" s="56">
        <f>LOOKUP(A1105,Seznamy!$A$3:$A$38,Seznamy!$F$3:$F$38)</f>
        <v>12493</v>
      </c>
      <c r="E1105" s="56">
        <f>LOOKUP(A1105,Seznamy!$A$3:$A$38,Seznamy!$G$3:$G$38)</f>
        <v>298760</v>
      </c>
      <c r="F1105" s="57">
        <f>LOOKUP(A1105,Seznamy!$A$3:$A$38,Seznamy!$J$3:$J$38)</f>
        <v>60</v>
      </c>
      <c r="G1105" s="57">
        <v>2</v>
      </c>
      <c r="H1105" s="55" t="str">
        <f>LOOKUP(G1105,Komplexní!$A$40:$A$82,Komplexní!$B$40:$B$82)</f>
        <v>Lesní společnost Přimda, a.s.</v>
      </c>
      <c r="I1105" s="58">
        <f t="array" ref="I1105">SUM(IF((Komplexní!$A$3:$A$38=A1105)*(Komplexní!$D$1:$AJ$1=G1105),Komplexní!$D$3:$AJ$38))</f>
        <v>-128141966</v>
      </c>
      <c r="J1105" s="115">
        <f>IF(I1105=0,"",I1105)</f>
        <v>-128141966</v>
      </c>
      <c r="K1105" s="59" t="str">
        <f>IF(I1105=MIN($J$1103:$J$1152),1,"")</f>
        <v/>
      </c>
    </row>
    <row r="1106" spans="1:11">
      <c r="A1106" s="53">
        <v>23</v>
      </c>
      <c r="B1106" s="54">
        <f>LOOKUP(A1106,Seznamy!$A$3:$A$38,Seznamy!$B$3:$B$38)</f>
        <v>223007</v>
      </c>
      <c r="C1106" s="55" t="str">
        <f>LOOKUP(A1106,Seznamy!$A$3:$A$38,Seznamy!$C$3:$C$38)</f>
        <v>Přimda</v>
      </c>
      <c r="D1106" s="56">
        <f>LOOKUP(A1106,Seznamy!$A$3:$A$38,Seznamy!$F$3:$F$38)</f>
        <v>12493</v>
      </c>
      <c r="E1106" s="56">
        <f>LOOKUP(A1106,Seznamy!$A$3:$A$38,Seznamy!$G$3:$G$38)</f>
        <v>298760</v>
      </c>
      <c r="F1106" s="57">
        <f>LOOKUP(A1106,Seznamy!$A$3:$A$38,Seznamy!$J$3:$J$38)</f>
        <v>60</v>
      </c>
      <c r="G1106" s="57">
        <v>4</v>
      </c>
      <c r="H1106" s="55" t="str">
        <f>LOOKUP(G1106,Komplexní!$A$40:$A$82,Komplexní!$B$40:$B$82)</f>
        <v>LST a.s.</v>
      </c>
      <c r="I1106" s="58">
        <f t="array" ref="I1106">SUM(IF((Komplexní!$A$3:$A$38=A1106)*(Komplexní!$D$1:$AJ$1=G1106),Komplexní!$D$3:$AJ$38))</f>
        <v>-102967749</v>
      </c>
      <c r="J1106" s="115">
        <f>IF(I1106=0,"",I1106)</f>
        <v>-102967749</v>
      </c>
      <c r="K1106" s="59" t="str">
        <f>IF(I1106=MIN($J$1103:$J$1152),1,"")</f>
        <v/>
      </c>
    </row>
    <row r="1107" spans="1:11">
      <c r="A1107" s="53">
        <v>23</v>
      </c>
      <c r="B1107" s="54">
        <f>LOOKUP(A1107,Seznamy!$A$3:$A$38,Seznamy!$B$3:$B$38)</f>
        <v>223007</v>
      </c>
      <c r="C1107" s="55" t="str">
        <f>LOOKUP(A1107,Seznamy!$A$3:$A$38,Seznamy!$C$3:$C$38)</f>
        <v>Přimda</v>
      </c>
      <c r="D1107" s="56">
        <f>LOOKUP(A1107,Seznamy!$A$3:$A$38,Seznamy!$F$3:$F$38)</f>
        <v>12493</v>
      </c>
      <c r="E1107" s="56">
        <f>LOOKUP(A1107,Seznamy!$A$3:$A$38,Seznamy!$G$3:$G$38)</f>
        <v>298760</v>
      </c>
      <c r="F1107" s="57">
        <f>LOOKUP(A1107,Seznamy!$A$3:$A$38,Seznamy!$J$3:$J$38)</f>
        <v>60</v>
      </c>
      <c r="G1107" s="57">
        <v>11</v>
      </c>
      <c r="H1107" s="55" t="str">
        <f>LOOKUP(G1107,Komplexní!$A$40:$A$82,Komplexní!$B$40:$B$82)</f>
        <v>UNILES a.s.</v>
      </c>
      <c r="I1107" s="58">
        <f t="array" ref="I1107">SUM(IF((Komplexní!$A$3:$A$38=A1107)*(Komplexní!$D$1:$AJ$1=G1107),Komplexní!$D$3:$AJ$38))</f>
        <v>-81857020</v>
      </c>
      <c r="J1107" s="115">
        <f>IF(I1107=0,"",I1107)</f>
        <v>-81857020</v>
      </c>
      <c r="K1107" s="59" t="str">
        <f>IF(I1107=MIN($J$1103:$J$1152),1,"")</f>
        <v/>
      </c>
    </row>
    <row r="1108" spans="1:11">
      <c r="A1108" s="53">
        <v>23</v>
      </c>
      <c r="B1108" s="54">
        <f>LOOKUP(A1108,Seznamy!$A$3:$A$38,Seznamy!$B$3:$B$38)</f>
        <v>223007</v>
      </c>
      <c r="C1108" s="55" t="str">
        <f>LOOKUP(A1108,Seznamy!$A$3:$A$38,Seznamy!$C$3:$C$38)</f>
        <v>Přimda</v>
      </c>
      <c r="D1108" s="56">
        <f>LOOKUP(A1108,Seznamy!$A$3:$A$38,Seznamy!$F$3:$F$38)</f>
        <v>12493</v>
      </c>
      <c r="E1108" s="56">
        <f>LOOKUP(A1108,Seznamy!$A$3:$A$38,Seznamy!$G$3:$G$38)</f>
        <v>298760</v>
      </c>
      <c r="F1108" s="57">
        <f>LOOKUP(A1108,Seznamy!$A$3:$A$38,Seznamy!$J$3:$J$38)</f>
        <v>60</v>
      </c>
      <c r="G1108" s="57">
        <v>10</v>
      </c>
      <c r="H1108" s="55" t="str">
        <f>LOOKUP(G1108,Komplexní!$A$40:$A$82,Komplexní!$B$40:$B$82)</f>
        <v>Stora Enso Wood Products Ždírec s.r.o.</v>
      </c>
      <c r="I1108" s="58">
        <f t="array" ref="I1108">SUM(IF((Komplexní!$A$3:$A$38=A1108)*(Komplexní!$D$1:$AJ$1=G1108),Komplexní!$D$3:$AJ$38))</f>
        <v>-80059283</v>
      </c>
      <c r="J1108" s="115">
        <f>IF(I1108=0,"",I1108)</f>
        <v>-80059283</v>
      </c>
      <c r="K1108" s="59" t="str">
        <f>IF(I1108=MIN($J$1103:$J$1152),1,"")</f>
        <v/>
      </c>
    </row>
    <row r="1109" spans="1:11" hidden="1">
      <c r="A1109" s="53">
        <v>23</v>
      </c>
      <c r="B1109" s="54">
        <f>LOOKUP(A1109,Seznamy!$A$3:$A$38,Seznamy!$B$3:$B$38)</f>
        <v>223007</v>
      </c>
      <c r="C1109" s="55" t="str">
        <f>LOOKUP(A1109,Seznamy!$A$3:$A$38,Seznamy!$C$3:$C$38)</f>
        <v>Přimda</v>
      </c>
      <c r="D1109" s="56">
        <f>LOOKUP(A1109,Seznamy!$A$3:$A$38,Seznamy!$F$3:$F$38)</f>
        <v>12493</v>
      </c>
      <c r="E1109" s="56">
        <f>LOOKUP(A1109,Seznamy!$A$3:$A$38,Seznamy!$G$3:$G$38)</f>
        <v>298760</v>
      </c>
      <c r="F1109" s="57">
        <f>LOOKUP(A1109,Seznamy!$A$3:$A$38,Seznamy!$J$3:$J$38)</f>
        <v>60</v>
      </c>
      <c r="G1109" s="57">
        <v>1</v>
      </c>
      <c r="H1109" s="55" t="str">
        <f>LOOKUP(G1109,Komplexní!$A$40:$A$82,Komplexní!$B$40:$B$82)</f>
        <v>KAISER s.r.o.</v>
      </c>
      <c r="I1109" s="58">
        <f t="array" ref="I1109">SUM(IF((Komplexní!$A$3:$A$38=A1109)*(Komplexní!$D$1:$AJ$1=G1109),Komplexní!$D$3:$AJ$38))</f>
        <v>0</v>
      </c>
      <c r="J1109" s="115" t="str">
        <f>IF(I1109=0,"",I1109)</f>
        <v/>
      </c>
      <c r="K1109" s="59" t="str">
        <f>IF(I1109=MIN($J$1103:$J$1152),1,"")</f>
        <v/>
      </c>
    </row>
    <row r="1110" spans="1:11" hidden="1">
      <c r="A1110" s="53">
        <v>23</v>
      </c>
      <c r="B1110" s="54">
        <f>LOOKUP(A1110,Seznamy!$A$3:$A$38,Seznamy!$B$3:$B$38)</f>
        <v>223007</v>
      </c>
      <c r="C1110" s="55" t="str">
        <f>LOOKUP(A1110,Seznamy!$A$3:$A$38,Seznamy!$C$3:$C$38)</f>
        <v>Přimda</v>
      </c>
      <c r="D1110" s="56">
        <f>LOOKUP(A1110,Seznamy!$A$3:$A$38,Seznamy!$F$3:$F$38)</f>
        <v>12493</v>
      </c>
      <c r="E1110" s="56">
        <f>LOOKUP(A1110,Seznamy!$A$3:$A$38,Seznamy!$G$3:$G$38)</f>
        <v>298760</v>
      </c>
      <c r="F1110" s="57">
        <f>LOOKUP(A1110,Seznamy!$A$3:$A$38,Seznamy!$J$3:$J$38)</f>
        <v>60</v>
      </c>
      <c r="G1110" s="57">
        <v>3</v>
      </c>
      <c r="H1110" s="55" t="str">
        <f>LOOKUP(G1110,Komplexní!$A$40:$A$82,Komplexní!$B$40:$B$82)</f>
        <v>ACLESIA, spol. s r.o.</v>
      </c>
      <c r="I1110" s="58">
        <f t="array" ref="I1110">SUM(IF((Komplexní!$A$3:$A$38=A1110)*(Komplexní!$D$1:$AJ$1=G1110),Komplexní!$D$3:$AJ$38))</f>
        <v>0</v>
      </c>
      <c r="J1110" s="115" t="str">
        <f>IF(I1110=0,"",I1110)</f>
        <v/>
      </c>
      <c r="K1110" s="59" t="str">
        <f>IF(I1110=MIN($J$1103:$J$1152),1,"")</f>
        <v/>
      </c>
    </row>
    <row r="1111" spans="1:11" hidden="1">
      <c r="A1111" s="53">
        <v>23</v>
      </c>
      <c r="B1111" s="54">
        <f>LOOKUP(A1111,Seznamy!$A$3:$A$38,Seznamy!$B$3:$B$38)</f>
        <v>223007</v>
      </c>
      <c r="C1111" s="55" t="str">
        <f>LOOKUP(A1111,Seznamy!$A$3:$A$38,Seznamy!$C$3:$C$38)</f>
        <v>Přimda</v>
      </c>
      <c r="D1111" s="56">
        <f>LOOKUP(A1111,Seznamy!$A$3:$A$38,Seznamy!$F$3:$F$38)</f>
        <v>12493</v>
      </c>
      <c r="E1111" s="56">
        <f>LOOKUP(A1111,Seznamy!$A$3:$A$38,Seznamy!$G$3:$G$38)</f>
        <v>298760</v>
      </c>
      <c r="F1111" s="57">
        <f>LOOKUP(A1111,Seznamy!$A$3:$A$38,Seznamy!$J$3:$J$38)</f>
        <v>60</v>
      </c>
      <c r="G1111" s="57">
        <v>5</v>
      </c>
      <c r="H1111" s="55" t="str">
        <f>LOOKUP(G1111,Komplexní!$A$40:$A$82,Komplexní!$B$40:$B$82)</f>
        <v>T.E.P. HOLZ, s.r.o.</v>
      </c>
      <c r="I1111" s="58">
        <f t="array" ref="I1111">SUM(IF((Komplexní!$A$3:$A$38=A1111)*(Komplexní!$D$1:$AJ$1=G1111),Komplexní!$D$3:$AJ$38))</f>
        <v>0</v>
      </c>
      <c r="J1111" s="115" t="str">
        <f>IF(I1111=0,"",I1111)</f>
        <v/>
      </c>
      <c r="K1111" s="59" t="str">
        <f>IF(I1111=MIN($J$1103:$J$1152),1,"")</f>
        <v/>
      </c>
    </row>
    <row r="1112" spans="1:11" hidden="1">
      <c r="A1112" s="53">
        <v>23</v>
      </c>
      <c r="B1112" s="54">
        <f>LOOKUP(A1112,Seznamy!$A$3:$A$38,Seznamy!$B$3:$B$38)</f>
        <v>223007</v>
      </c>
      <c r="C1112" s="55" t="str">
        <f>LOOKUP(A1112,Seznamy!$A$3:$A$38,Seznamy!$C$3:$C$38)</f>
        <v>Přimda</v>
      </c>
      <c r="D1112" s="56">
        <f>LOOKUP(A1112,Seznamy!$A$3:$A$38,Seznamy!$F$3:$F$38)</f>
        <v>12493</v>
      </c>
      <c r="E1112" s="56">
        <f>LOOKUP(A1112,Seznamy!$A$3:$A$38,Seznamy!$G$3:$G$38)</f>
        <v>298760</v>
      </c>
      <c r="F1112" s="57">
        <f>LOOKUP(A1112,Seznamy!$A$3:$A$38,Seznamy!$J$3:$J$38)</f>
        <v>60</v>
      </c>
      <c r="G1112" s="57">
        <v>7</v>
      </c>
      <c r="H1112" s="55" t="str">
        <f>LOOKUP(G1112,Komplexní!$A$40:$A$82,Komplexní!$B$40:$B$82)</f>
        <v>Sušická lesní a obchodní s.r.o.</v>
      </c>
      <c r="I1112" s="58">
        <f t="array" ref="I1112">SUM(IF((Komplexní!$A$3:$A$38=A1112)*(Komplexní!$D$1:$AJ$1=G1112),Komplexní!$D$3:$AJ$38))</f>
        <v>0</v>
      </c>
      <c r="J1112" s="115" t="str">
        <f>IF(I1112=0,"",I1112)</f>
        <v/>
      </c>
      <c r="K1112" s="59" t="str">
        <f>IF(I1112=MIN($J$1103:$J$1152),1,"")</f>
        <v/>
      </c>
    </row>
    <row r="1113" spans="1:11" hidden="1">
      <c r="A1113" s="53">
        <v>23</v>
      </c>
      <c r="B1113" s="54">
        <f>LOOKUP(A1113,Seznamy!$A$3:$A$38,Seznamy!$B$3:$B$38)</f>
        <v>223007</v>
      </c>
      <c r="C1113" s="55" t="str">
        <f>LOOKUP(A1113,Seznamy!$A$3:$A$38,Seznamy!$C$3:$C$38)</f>
        <v>Přimda</v>
      </c>
      <c r="D1113" s="56">
        <f>LOOKUP(A1113,Seznamy!$A$3:$A$38,Seznamy!$F$3:$F$38)</f>
        <v>12493</v>
      </c>
      <c r="E1113" s="56">
        <f>LOOKUP(A1113,Seznamy!$A$3:$A$38,Seznamy!$G$3:$G$38)</f>
        <v>298760</v>
      </c>
      <c r="F1113" s="57">
        <f>LOOKUP(A1113,Seznamy!$A$3:$A$38,Seznamy!$J$3:$J$38)</f>
        <v>60</v>
      </c>
      <c r="G1113" s="57">
        <v>8</v>
      </c>
      <c r="H1113" s="55" t="str">
        <f>LOOKUP(G1113,Komplexní!$A$40:$A$82,Komplexní!$B$40:$B$82)</f>
        <v>ARBOLES s.r.o.</v>
      </c>
      <c r="I1113" s="58">
        <f t="array" ref="I1113">SUM(IF((Komplexní!$A$3:$A$38=A1113)*(Komplexní!$D$1:$AJ$1=G1113),Komplexní!$D$3:$AJ$38))</f>
        <v>0</v>
      </c>
      <c r="J1113" s="115" t="str">
        <f>IF(I1113=0,"",I1113)</f>
        <v/>
      </c>
      <c r="K1113" s="59" t="str">
        <f>IF(I1113=MIN($J$1103:$J$1152),1,"")</f>
        <v/>
      </c>
    </row>
    <row r="1114" spans="1:11" hidden="1">
      <c r="A1114" s="53">
        <v>23</v>
      </c>
      <c r="B1114" s="54">
        <f>LOOKUP(A1114,Seznamy!$A$3:$A$38,Seznamy!$B$3:$B$38)</f>
        <v>223007</v>
      </c>
      <c r="C1114" s="55" t="str">
        <f>LOOKUP(A1114,Seznamy!$A$3:$A$38,Seznamy!$C$3:$C$38)</f>
        <v>Přimda</v>
      </c>
      <c r="D1114" s="56">
        <f>LOOKUP(A1114,Seznamy!$A$3:$A$38,Seznamy!$F$3:$F$38)</f>
        <v>12493</v>
      </c>
      <c r="E1114" s="56">
        <f>LOOKUP(A1114,Seznamy!$A$3:$A$38,Seznamy!$G$3:$G$38)</f>
        <v>298760</v>
      </c>
      <c r="F1114" s="57">
        <f>LOOKUP(A1114,Seznamy!$A$3:$A$38,Seznamy!$J$3:$J$38)</f>
        <v>60</v>
      </c>
      <c r="G1114" s="57">
        <v>9</v>
      </c>
      <c r="H1114" s="55" t="str">
        <f>LOOKUP(G1114,Komplexní!$A$40:$A$82,Komplexní!$B$40:$B$82)</f>
        <v>Stora Enso Wood Products Planá s.r.o.</v>
      </c>
      <c r="I1114" s="58">
        <f t="array" ref="I1114">SUM(IF((Komplexní!$A$3:$A$38=A1114)*(Komplexní!$D$1:$AJ$1=G1114),Komplexní!$D$3:$AJ$38))</f>
        <v>0</v>
      </c>
      <c r="J1114" s="115" t="str">
        <f>IF(I1114=0,"",I1114)</f>
        <v/>
      </c>
      <c r="K1114" s="59" t="str">
        <f>IF(I1114=MIN($J$1103:$J$1152),1,"")</f>
        <v/>
      </c>
    </row>
    <row r="1115" spans="1:11" hidden="1">
      <c r="A1115" s="53">
        <v>23</v>
      </c>
      <c r="B1115" s="54">
        <f>LOOKUP(A1115,Seznamy!$A$3:$A$38,Seznamy!$B$3:$B$38)</f>
        <v>223007</v>
      </c>
      <c r="C1115" s="55" t="str">
        <f>LOOKUP(A1115,Seznamy!$A$3:$A$38,Seznamy!$C$3:$C$38)</f>
        <v>Přimda</v>
      </c>
      <c r="D1115" s="56">
        <f>LOOKUP(A1115,Seznamy!$A$3:$A$38,Seznamy!$F$3:$F$38)</f>
        <v>12493</v>
      </c>
      <c r="E1115" s="56">
        <f>LOOKUP(A1115,Seznamy!$A$3:$A$38,Seznamy!$G$3:$G$38)</f>
        <v>298760</v>
      </c>
      <c r="F1115" s="57">
        <f>LOOKUP(A1115,Seznamy!$A$3:$A$38,Seznamy!$J$3:$J$38)</f>
        <v>60</v>
      </c>
      <c r="G1115" s="57">
        <v>12</v>
      </c>
      <c r="H1115" s="55" t="str">
        <f>LOOKUP(G1115,Komplexní!$A$40:$A$82,Komplexní!$B$40:$B$82)</f>
        <v>Jihozápadní dřevařská a.s.</v>
      </c>
      <c r="I1115" s="58">
        <f t="array" ref="I1115">SUM(IF((Komplexní!$A$3:$A$38=A1115)*(Komplexní!$D$1:$AJ$1=G1115),Komplexní!$D$3:$AJ$38))</f>
        <v>0</v>
      </c>
      <c r="J1115" s="115" t="str">
        <f>IF(I1115=0,"",I1115)</f>
        <v/>
      </c>
      <c r="K1115" s="59" t="str">
        <f>IF(I1115=MIN($J$1103:$J$1152),1,"")</f>
        <v/>
      </c>
    </row>
    <row r="1116" spans="1:11" hidden="1">
      <c r="A1116" s="53">
        <v>23</v>
      </c>
      <c r="B1116" s="54">
        <f>LOOKUP(A1116,Seznamy!$A$3:$A$38,Seznamy!$B$3:$B$38)</f>
        <v>223007</v>
      </c>
      <c r="C1116" s="55" t="str">
        <f>LOOKUP(A1116,Seznamy!$A$3:$A$38,Seznamy!$C$3:$C$38)</f>
        <v>Přimda</v>
      </c>
      <c r="D1116" s="56">
        <f>LOOKUP(A1116,Seznamy!$A$3:$A$38,Seznamy!$F$3:$F$38)</f>
        <v>12493</v>
      </c>
      <c r="E1116" s="56">
        <f>LOOKUP(A1116,Seznamy!$A$3:$A$38,Seznamy!$G$3:$G$38)</f>
        <v>298760</v>
      </c>
      <c r="F1116" s="57">
        <f>LOOKUP(A1116,Seznamy!$A$3:$A$38,Seznamy!$J$3:$J$38)</f>
        <v>60</v>
      </c>
      <c r="G1116" s="57">
        <v>13</v>
      </c>
      <c r="H1116" s="55" t="str">
        <f>LOOKUP(G1116,Komplexní!$A$40:$A$82,Komplexní!$B$40:$B$82)</f>
        <v>LDF Rožnov a.s.</v>
      </c>
      <c r="I1116" s="58">
        <f t="array" ref="I1116">SUM(IF((Komplexní!$A$3:$A$38=A1116)*(Komplexní!$D$1:$AJ$1=G1116),Komplexní!$D$3:$AJ$38))</f>
        <v>0</v>
      </c>
      <c r="J1116" s="115" t="str">
        <f>IF(I1116=0,"",I1116)</f>
        <v/>
      </c>
      <c r="K1116" s="59" t="str">
        <f>IF(I1116=MIN($J$1103:$J$1152),1,"")</f>
        <v/>
      </c>
    </row>
    <row r="1117" spans="1:11" hidden="1">
      <c r="A1117" s="53">
        <v>23</v>
      </c>
      <c r="B1117" s="54">
        <f>LOOKUP(A1117,Seznamy!$A$3:$A$38,Seznamy!$B$3:$B$38)</f>
        <v>223007</v>
      </c>
      <c r="C1117" s="55" t="str">
        <f>LOOKUP(A1117,Seznamy!$A$3:$A$38,Seznamy!$C$3:$C$38)</f>
        <v>Přimda</v>
      </c>
      <c r="D1117" s="56">
        <f>LOOKUP(A1117,Seznamy!$A$3:$A$38,Seznamy!$F$3:$F$38)</f>
        <v>12493</v>
      </c>
      <c r="E1117" s="56">
        <f>LOOKUP(A1117,Seznamy!$A$3:$A$38,Seznamy!$G$3:$G$38)</f>
        <v>298760</v>
      </c>
      <c r="F1117" s="57">
        <f>LOOKUP(A1117,Seznamy!$A$3:$A$38,Seznamy!$J$3:$J$38)</f>
        <v>60</v>
      </c>
      <c r="G1117" s="57">
        <v>14</v>
      </c>
      <c r="H1117" s="55" t="str">
        <f>LOOKUP(G1117,Komplexní!$A$40:$A$82,Komplexní!$B$40:$B$82)</f>
        <v>Kloboucká lesní s.r.o.</v>
      </c>
      <c r="I1117" s="58">
        <f t="array" ref="I1117">SUM(IF((Komplexní!$A$3:$A$38=A1117)*(Komplexní!$D$1:$AJ$1=G1117),Komplexní!$D$3:$AJ$38))</f>
        <v>0</v>
      </c>
      <c r="J1117" s="115" t="str">
        <f>IF(I1117=0,"",I1117)</f>
        <v/>
      </c>
      <c r="K1117" s="59" t="str">
        <f>IF(I1117=MIN($J$1103:$J$1152),1,"")</f>
        <v/>
      </c>
    </row>
    <row r="1118" spans="1:11" hidden="1">
      <c r="A1118" s="53">
        <v>23</v>
      </c>
      <c r="B1118" s="54">
        <f>LOOKUP(A1118,Seznamy!$A$3:$A$38,Seznamy!$B$3:$B$38)</f>
        <v>223007</v>
      </c>
      <c r="C1118" s="55" t="str">
        <f>LOOKUP(A1118,Seznamy!$A$3:$A$38,Seznamy!$C$3:$C$38)</f>
        <v>Přimda</v>
      </c>
      <c r="D1118" s="56">
        <f>LOOKUP(A1118,Seznamy!$A$3:$A$38,Seznamy!$F$3:$F$38)</f>
        <v>12493</v>
      </c>
      <c r="E1118" s="56">
        <f>LOOKUP(A1118,Seznamy!$A$3:$A$38,Seznamy!$G$3:$G$38)</f>
        <v>298760</v>
      </c>
      <c r="F1118" s="57">
        <f>LOOKUP(A1118,Seznamy!$A$3:$A$38,Seznamy!$J$3:$J$38)</f>
        <v>60</v>
      </c>
      <c r="G1118" s="57">
        <v>15</v>
      </c>
      <c r="H1118" s="55" t="str">
        <f>LOOKUP(G1118,Komplexní!$A$40:$A$82,Komplexní!$B$40:$B$82)</f>
        <v>Opavská lesní a.s.</v>
      </c>
      <c r="I1118" s="58">
        <f t="array" ref="I1118">SUM(IF((Komplexní!$A$3:$A$38=A1118)*(Komplexní!$D$1:$AJ$1=G1118),Komplexní!$D$3:$AJ$38))</f>
        <v>0</v>
      </c>
      <c r="J1118" s="115" t="str">
        <f>IF(I1118=0,"",I1118)</f>
        <v/>
      </c>
      <c r="K1118" s="59" t="str">
        <f>IF(I1118=MIN($J$1103:$J$1152),1,"")</f>
        <v/>
      </c>
    </row>
    <row r="1119" spans="1:11" hidden="1">
      <c r="A1119" s="53">
        <v>23</v>
      </c>
      <c r="B1119" s="54">
        <f>LOOKUP(A1119,Seznamy!$A$3:$A$38,Seznamy!$B$3:$B$38)</f>
        <v>223007</v>
      </c>
      <c r="C1119" s="55" t="str">
        <f>LOOKUP(A1119,Seznamy!$A$3:$A$38,Seznamy!$C$3:$C$38)</f>
        <v>Přimda</v>
      </c>
      <c r="D1119" s="56">
        <f>LOOKUP(A1119,Seznamy!$A$3:$A$38,Seznamy!$F$3:$F$38)</f>
        <v>12493</v>
      </c>
      <c r="E1119" s="56">
        <f>LOOKUP(A1119,Seznamy!$A$3:$A$38,Seznamy!$G$3:$G$38)</f>
        <v>298760</v>
      </c>
      <c r="F1119" s="57">
        <f>LOOKUP(A1119,Seznamy!$A$3:$A$38,Seznamy!$J$3:$J$38)</f>
        <v>60</v>
      </c>
      <c r="G1119" s="57">
        <v>16</v>
      </c>
      <c r="H1119" s="55" t="str">
        <f>LOOKUP(G1119,Komplexní!$A$40:$A$82,Komplexní!$B$40:$B$82)</f>
        <v>Lesostavby Frýdek-Místek a.s.</v>
      </c>
      <c r="I1119" s="58">
        <f t="array" ref="I1119">SUM(IF((Komplexní!$A$3:$A$38=A1119)*(Komplexní!$D$1:$AJ$1=G1119),Komplexní!$D$3:$AJ$38))</f>
        <v>0</v>
      </c>
      <c r="J1119" s="115" t="str">
        <f>IF(I1119=0,"",I1119)</f>
        <v/>
      </c>
      <c r="K1119" s="59" t="str">
        <f>IF(I1119=MIN($J$1103:$J$1152),1,"")</f>
        <v/>
      </c>
    </row>
    <row r="1120" spans="1:11" hidden="1">
      <c r="A1120" s="53">
        <v>23</v>
      </c>
      <c r="B1120" s="54">
        <f>LOOKUP(A1120,Seznamy!$A$3:$A$38,Seznamy!$B$3:$B$38)</f>
        <v>223007</v>
      </c>
      <c r="C1120" s="55" t="str">
        <f>LOOKUP(A1120,Seznamy!$A$3:$A$38,Seznamy!$C$3:$C$38)</f>
        <v>Přimda</v>
      </c>
      <c r="D1120" s="56">
        <f>LOOKUP(A1120,Seznamy!$A$3:$A$38,Seznamy!$F$3:$F$38)</f>
        <v>12493</v>
      </c>
      <c r="E1120" s="56">
        <f>LOOKUP(A1120,Seznamy!$A$3:$A$38,Seznamy!$G$3:$G$38)</f>
        <v>298760</v>
      </c>
      <c r="F1120" s="57">
        <f>LOOKUP(A1120,Seznamy!$A$3:$A$38,Seznamy!$J$3:$J$38)</f>
        <v>60</v>
      </c>
      <c r="G1120" s="57">
        <v>17</v>
      </c>
      <c r="H1120" s="55" t="str">
        <f>LOOKUP(G1120,Komplexní!$A$40:$A$82,Komplexní!$B$40:$B$82)</f>
        <v>Drevo-Málek s.r.o.</v>
      </c>
      <c r="I1120" s="58">
        <f t="array" ref="I1120">SUM(IF((Komplexní!$A$3:$A$38=A1120)*(Komplexní!$D$1:$AJ$1=G1120),Komplexní!$D$3:$AJ$38))</f>
        <v>0</v>
      </c>
      <c r="J1120" s="115" t="str">
        <f>IF(I1120=0,"",I1120)</f>
        <v/>
      </c>
      <c r="K1120" s="59" t="str">
        <f>IF(I1120=MIN($J$1103:$J$1152),1,"")</f>
        <v/>
      </c>
    </row>
    <row r="1121" spans="1:11" hidden="1">
      <c r="A1121" s="53">
        <v>23</v>
      </c>
      <c r="B1121" s="54">
        <f>LOOKUP(A1121,Seznamy!$A$3:$A$38,Seznamy!$B$3:$B$38)</f>
        <v>223007</v>
      </c>
      <c r="C1121" s="55" t="str">
        <f>LOOKUP(A1121,Seznamy!$A$3:$A$38,Seznamy!$C$3:$C$38)</f>
        <v>Přimda</v>
      </c>
      <c r="D1121" s="56">
        <f>LOOKUP(A1121,Seznamy!$A$3:$A$38,Seznamy!$F$3:$F$38)</f>
        <v>12493</v>
      </c>
      <c r="E1121" s="56">
        <f>LOOKUP(A1121,Seznamy!$A$3:$A$38,Seznamy!$G$3:$G$38)</f>
        <v>298760</v>
      </c>
      <c r="F1121" s="57">
        <f>LOOKUP(A1121,Seznamy!$A$3:$A$38,Seznamy!$J$3:$J$38)</f>
        <v>60</v>
      </c>
      <c r="G1121" s="57">
        <v>18</v>
      </c>
      <c r="H1121" s="55" t="str">
        <f>LOOKUP(G1121,Komplexní!$A$40:$A$82,Komplexní!$B$40:$B$82)</f>
        <v>Lesní společnost Bečov, s.r.o.</v>
      </c>
      <c r="I1121" s="58">
        <f t="array" ref="I1121">SUM(IF((Komplexní!$A$3:$A$38=A1121)*(Komplexní!$D$1:$AJ$1=G1121),Komplexní!$D$3:$AJ$38))</f>
        <v>0</v>
      </c>
      <c r="J1121" s="115" t="str">
        <f>IF(I1121=0,"",I1121)</f>
        <v/>
      </c>
      <c r="K1121" s="59" t="str">
        <f>IF(I1121=MIN($J$1103:$J$1152),1,"")</f>
        <v/>
      </c>
    </row>
    <row r="1122" spans="1:11" hidden="1">
      <c r="A1122" s="53">
        <v>23</v>
      </c>
      <c r="B1122" s="54">
        <f>LOOKUP(A1122,Seznamy!$A$3:$A$38,Seznamy!$B$3:$B$38)</f>
        <v>223007</v>
      </c>
      <c r="C1122" s="55" t="str">
        <f>LOOKUP(A1122,Seznamy!$A$3:$A$38,Seznamy!$C$3:$C$38)</f>
        <v>Přimda</v>
      </c>
      <c r="D1122" s="56">
        <f>LOOKUP(A1122,Seznamy!$A$3:$A$38,Seznamy!$F$3:$F$38)</f>
        <v>12493</v>
      </c>
      <c r="E1122" s="56">
        <f>LOOKUP(A1122,Seznamy!$A$3:$A$38,Seznamy!$G$3:$G$38)</f>
        <v>298760</v>
      </c>
      <c r="F1122" s="57">
        <f>LOOKUP(A1122,Seznamy!$A$3:$A$38,Seznamy!$J$3:$J$38)</f>
        <v>60</v>
      </c>
      <c r="G1122" s="57">
        <v>20</v>
      </c>
      <c r="H1122" s="55" t="str">
        <f>LOOKUP(G1122,Komplexní!$A$40:$A$82,Komplexní!$B$40:$B$82)</f>
        <v>Lesy Beskydy, a.s.</v>
      </c>
      <c r="I1122" s="58">
        <f t="array" ref="I1122">SUM(IF((Komplexní!$A$3:$A$38=A1122)*(Komplexní!$D$1:$AJ$1=G1122),Komplexní!$D$3:$AJ$38))</f>
        <v>0</v>
      </c>
      <c r="J1122" s="115" t="str">
        <f>IF(I1122=0,"",I1122)</f>
        <v/>
      </c>
      <c r="K1122" s="59" t="str">
        <f>IF(I1122=MIN($J$1103:$J$1152),1,"")</f>
        <v/>
      </c>
    </row>
    <row r="1123" spans="1:11" hidden="1">
      <c r="A1123" s="53">
        <v>23</v>
      </c>
      <c r="B1123" s="54">
        <f>LOOKUP(A1123,Seznamy!$A$3:$A$38,Seznamy!$B$3:$B$38)</f>
        <v>223007</v>
      </c>
      <c r="C1123" s="55" t="str">
        <f>LOOKUP(A1123,Seznamy!$A$3:$A$38,Seznamy!$C$3:$C$38)</f>
        <v>Přimda</v>
      </c>
      <c r="D1123" s="56">
        <f>LOOKUP(A1123,Seznamy!$A$3:$A$38,Seznamy!$F$3:$F$38)</f>
        <v>12493</v>
      </c>
      <c r="E1123" s="56">
        <f>LOOKUP(A1123,Seznamy!$A$3:$A$38,Seznamy!$G$3:$G$38)</f>
        <v>298760</v>
      </c>
      <c r="F1123" s="57">
        <f>LOOKUP(A1123,Seznamy!$A$3:$A$38,Seznamy!$J$3:$J$38)</f>
        <v>60</v>
      </c>
      <c r="G1123" s="57">
        <v>21</v>
      </c>
      <c r="H1123" s="55" t="str">
        <f>LOOKUP(G1123,Komplexní!$A$40:$A$82,Komplexní!$B$40:$B$82)</f>
        <v>Triumfa Energo s.r.o.</v>
      </c>
      <c r="I1123" s="58">
        <f t="array" ref="I1123">SUM(IF((Komplexní!$A$3:$A$38=A1123)*(Komplexní!$D$1:$AJ$1=G1123),Komplexní!$D$3:$AJ$38))</f>
        <v>0</v>
      </c>
      <c r="J1123" s="115" t="str">
        <f>IF(I1123=0,"",I1123)</f>
        <v/>
      </c>
      <c r="K1123" s="59" t="str">
        <f>IF(I1123=MIN($J$1103:$J$1152),1,"")</f>
        <v/>
      </c>
    </row>
    <row r="1124" spans="1:11" hidden="1">
      <c r="A1124" s="53">
        <v>23</v>
      </c>
      <c r="B1124" s="54">
        <f>LOOKUP(A1124,Seznamy!$A$3:$A$38,Seznamy!$B$3:$B$38)</f>
        <v>223007</v>
      </c>
      <c r="C1124" s="55" t="str">
        <f>LOOKUP(A1124,Seznamy!$A$3:$A$38,Seznamy!$C$3:$C$38)</f>
        <v>Přimda</v>
      </c>
      <c r="D1124" s="56">
        <f>LOOKUP(A1124,Seznamy!$A$3:$A$38,Seznamy!$F$3:$F$38)</f>
        <v>12493</v>
      </c>
      <c r="E1124" s="56">
        <f>LOOKUP(A1124,Seznamy!$A$3:$A$38,Seznamy!$G$3:$G$38)</f>
        <v>298760</v>
      </c>
      <c r="F1124" s="57">
        <f>LOOKUP(A1124,Seznamy!$A$3:$A$38,Seznamy!$J$3:$J$38)</f>
        <v>60</v>
      </c>
      <c r="G1124" s="57">
        <v>22</v>
      </c>
      <c r="H1124" s="55" t="str">
        <f>LOOKUP(G1124,Komplexní!$A$40:$A$82,Komplexní!$B$40:$B$82)</f>
        <v>Lesní společnost Ledeč nad Sázavou, a.s.</v>
      </c>
      <c r="I1124" s="58">
        <f t="array" ref="I1124">SUM(IF((Komplexní!$A$3:$A$38=A1124)*(Komplexní!$D$1:$AJ$1=G1124),Komplexní!$D$3:$AJ$38))</f>
        <v>0</v>
      </c>
      <c r="J1124" s="115" t="str">
        <f>IF(I1124=0,"",I1124)</f>
        <v/>
      </c>
      <c r="K1124" s="59" t="str">
        <f>IF(I1124=MIN($J$1103:$J$1152),1,"")</f>
        <v/>
      </c>
    </row>
    <row r="1125" spans="1:11" hidden="1">
      <c r="A1125" s="53">
        <v>23</v>
      </c>
      <c r="B1125" s="54">
        <f>LOOKUP(A1125,Seznamy!$A$3:$A$38,Seznamy!$B$3:$B$38)</f>
        <v>223007</v>
      </c>
      <c r="C1125" s="55" t="str">
        <f>LOOKUP(A1125,Seznamy!$A$3:$A$38,Seznamy!$C$3:$C$38)</f>
        <v>Přimda</v>
      </c>
      <c r="D1125" s="56">
        <f>LOOKUP(A1125,Seznamy!$A$3:$A$38,Seznamy!$F$3:$F$38)</f>
        <v>12493</v>
      </c>
      <c r="E1125" s="56">
        <f>LOOKUP(A1125,Seznamy!$A$3:$A$38,Seznamy!$G$3:$G$38)</f>
        <v>298760</v>
      </c>
      <c r="F1125" s="57">
        <f>LOOKUP(A1125,Seznamy!$A$3:$A$38,Seznamy!$J$3:$J$38)</f>
        <v>60</v>
      </c>
      <c r="G1125" s="57">
        <v>23</v>
      </c>
      <c r="H1125" s="55" t="str">
        <f>LOOKUP(G1125,Komplexní!$A$40:$A$82,Komplexní!$B$40:$B$82)</f>
        <v>Pradědský lesní závod, a.s.</v>
      </c>
      <c r="I1125" s="58">
        <f t="array" ref="I1125">SUM(IF((Komplexní!$A$3:$A$38=A1125)*(Komplexní!$D$1:$AJ$1=G1125),Komplexní!$D$3:$AJ$38))</f>
        <v>0</v>
      </c>
      <c r="J1125" s="115" t="str">
        <f>IF(I1125=0,"",I1125)</f>
        <v/>
      </c>
      <c r="K1125" s="59" t="str">
        <f>IF(I1125=MIN($J$1103:$J$1152),1,"")</f>
        <v/>
      </c>
    </row>
    <row r="1126" spans="1:11" hidden="1">
      <c r="A1126" s="53">
        <v>23</v>
      </c>
      <c r="B1126" s="54">
        <f>LOOKUP(A1126,Seznamy!$A$3:$A$38,Seznamy!$B$3:$B$38)</f>
        <v>223007</v>
      </c>
      <c r="C1126" s="55" t="str">
        <f>LOOKUP(A1126,Seznamy!$A$3:$A$38,Seznamy!$C$3:$C$38)</f>
        <v>Přimda</v>
      </c>
      <c r="D1126" s="56">
        <f>LOOKUP(A1126,Seznamy!$A$3:$A$38,Seznamy!$F$3:$F$38)</f>
        <v>12493</v>
      </c>
      <c r="E1126" s="56">
        <f>LOOKUP(A1126,Seznamy!$A$3:$A$38,Seznamy!$G$3:$G$38)</f>
        <v>298760</v>
      </c>
      <c r="F1126" s="57">
        <f>LOOKUP(A1126,Seznamy!$A$3:$A$38,Seznamy!$J$3:$J$38)</f>
        <v>60</v>
      </c>
      <c r="G1126" s="57">
        <v>24</v>
      </c>
      <c r="H1126" s="55" t="str">
        <f>LOOKUP(G1126,Komplexní!$A$40:$A$82,Komplexní!$B$40:$B$82)</f>
        <v>JACER - CZ a.s.</v>
      </c>
      <c r="I1126" s="58">
        <f t="array" ref="I1126">SUM(IF((Komplexní!$A$3:$A$38=A1126)*(Komplexní!$D$1:$AJ$1=G1126),Komplexní!$D$3:$AJ$38))</f>
        <v>0</v>
      </c>
      <c r="J1126" s="115" t="str">
        <f>IF(I1126=0,"",I1126)</f>
        <v/>
      </c>
      <c r="K1126" s="59" t="str">
        <f>IF(I1126=MIN($J$1103:$J$1152),1,"")</f>
        <v/>
      </c>
    </row>
    <row r="1127" spans="1:11" hidden="1">
      <c r="A1127" s="53">
        <v>23</v>
      </c>
      <c r="B1127" s="54">
        <f>LOOKUP(A1127,Seznamy!$A$3:$A$38,Seznamy!$B$3:$B$38)</f>
        <v>223007</v>
      </c>
      <c r="C1127" s="55" t="str">
        <f>LOOKUP(A1127,Seznamy!$A$3:$A$38,Seznamy!$C$3:$C$38)</f>
        <v>Přimda</v>
      </c>
      <c r="D1127" s="56">
        <f>LOOKUP(A1127,Seznamy!$A$3:$A$38,Seznamy!$F$3:$F$38)</f>
        <v>12493</v>
      </c>
      <c r="E1127" s="56">
        <f>LOOKUP(A1127,Seznamy!$A$3:$A$38,Seznamy!$G$3:$G$38)</f>
        <v>298760</v>
      </c>
      <c r="F1127" s="57">
        <f>LOOKUP(A1127,Seznamy!$A$3:$A$38,Seznamy!$J$3:$J$38)</f>
        <v>60</v>
      </c>
      <c r="G1127" s="57">
        <v>25</v>
      </c>
      <c r="H1127" s="55" t="str">
        <f>LOOKUP(G1127,Komplexní!$A$40:$A$82,Komplexní!$B$40:$B$82)</f>
        <v>KATR a.s.</v>
      </c>
      <c r="I1127" s="58">
        <f t="array" ref="I1127">SUM(IF((Komplexní!$A$3:$A$38=A1127)*(Komplexní!$D$1:$AJ$1=G1127),Komplexní!$D$3:$AJ$38))</f>
        <v>0</v>
      </c>
      <c r="J1127" s="115" t="str">
        <f>IF(I1127=0,"",I1127)</f>
        <v/>
      </c>
      <c r="K1127" s="59" t="str">
        <f>IF(I1127=MIN($J$1103:$J$1152),1,"")</f>
        <v/>
      </c>
    </row>
    <row r="1128" spans="1:11" hidden="1">
      <c r="A1128" s="53">
        <v>23</v>
      </c>
      <c r="B1128" s="54">
        <f>LOOKUP(A1128,Seznamy!$A$3:$A$38,Seznamy!$B$3:$B$38)</f>
        <v>223007</v>
      </c>
      <c r="C1128" s="55" t="str">
        <f>LOOKUP(A1128,Seznamy!$A$3:$A$38,Seznamy!$C$3:$C$38)</f>
        <v>Přimda</v>
      </c>
      <c r="D1128" s="56">
        <f>LOOKUP(A1128,Seznamy!$A$3:$A$38,Seznamy!$F$3:$F$38)</f>
        <v>12493</v>
      </c>
      <c r="E1128" s="56">
        <f>LOOKUP(A1128,Seznamy!$A$3:$A$38,Seznamy!$G$3:$G$38)</f>
        <v>298760</v>
      </c>
      <c r="F1128" s="57">
        <f>LOOKUP(A1128,Seznamy!$A$3:$A$38,Seznamy!$J$3:$J$38)</f>
        <v>60</v>
      </c>
      <c r="G1128" s="57">
        <v>26</v>
      </c>
      <c r="H1128" s="55" t="str">
        <f>LOOKUP(G1128,Komplexní!$A$40:$A$82,Komplexní!$B$40:$B$82)</f>
        <v>DEBLICE - lesy s.r.o.</v>
      </c>
      <c r="I1128" s="58">
        <f t="array" ref="I1128">SUM(IF((Komplexní!$A$3:$A$38=A1128)*(Komplexní!$D$1:$AJ$1=G1128),Komplexní!$D$3:$AJ$38))</f>
        <v>0</v>
      </c>
      <c r="J1128" s="115" t="str">
        <f>IF(I1128=0,"",I1128)</f>
        <v/>
      </c>
      <c r="K1128" s="59" t="str">
        <f>IF(I1128=MIN($J$1103:$J$1152),1,"")</f>
        <v/>
      </c>
    </row>
    <row r="1129" spans="1:11" hidden="1">
      <c r="A1129" s="53">
        <v>23</v>
      </c>
      <c r="B1129" s="54">
        <f>LOOKUP(A1129,Seznamy!$A$3:$A$38,Seznamy!$B$3:$B$38)</f>
        <v>223007</v>
      </c>
      <c r="C1129" s="55" t="str">
        <f>LOOKUP(A1129,Seznamy!$A$3:$A$38,Seznamy!$C$3:$C$38)</f>
        <v>Přimda</v>
      </c>
      <c r="D1129" s="56">
        <f>LOOKUP(A1129,Seznamy!$A$3:$A$38,Seznamy!$F$3:$F$38)</f>
        <v>12493</v>
      </c>
      <c r="E1129" s="56">
        <f>LOOKUP(A1129,Seznamy!$A$3:$A$38,Seznamy!$G$3:$G$38)</f>
        <v>298760</v>
      </c>
      <c r="F1129" s="57">
        <f>LOOKUP(A1129,Seznamy!$A$3:$A$38,Seznamy!$J$3:$J$38)</f>
        <v>60</v>
      </c>
      <c r="G1129" s="57">
        <v>27</v>
      </c>
      <c r="H1129" s="55">
        <f>LOOKUP(G1129,Komplexní!$A$40:$A$82,Komplexní!$B$40:$B$82)</f>
        <v>0</v>
      </c>
      <c r="I1129" s="58">
        <f t="array" ref="I1129">SUM(IF((Komplexní!$A$3:$A$38=A1129)*(Komplexní!$D$1:$AJ$1=G1129),Komplexní!$D$3:$AJ$38))</f>
        <v>0</v>
      </c>
      <c r="J1129" s="115" t="str">
        <f>IF(I1129=0,"",I1129)</f>
        <v/>
      </c>
      <c r="K1129" s="59" t="str">
        <f>IF(I1129=MIN($J$1103:$J$1152),1,"")</f>
        <v/>
      </c>
    </row>
    <row r="1130" spans="1:11" hidden="1">
      <c r="A1130" s="53">
        <v>23</v>
      </c>
      <c r="B1130" s="54">
        <f>LOOKUP(A1130,Seznamy!$A$3:$A$38,Seznamy!$B$3:$B$38)</f>
        <v>223007</v>
      </c>
      <c r="C1130" s="55" t="str">
        <f>LOOKUP(A1130,Seznamy!$A$3:$A$38,Seznamy!$C$3:$C$38)</f>
        <v>Přimda</v>
      </c>
      <c r="D1130" s="56">
        <f>LOOKUP(A1130,Seznamy!$A$3:$A$38,Seznamy!$F$3:$F$38)</f>
        <v>12493</v>
      </c>
      <c r="E1130" s="56">
        <f>LOOKUP(A1130,Seznamy!$A$3:$A$38,Seznamy!$G$3:$G$38)</f>
        <v>298760</v>
      </c>
      <c r="F1130" s="57">
        <f>LOOKUP(A1130,Seznamy!$A$3:$A$38,Seznamy!$J$3:$J$38)</f>
        <v>60</v>
      </c>
      <c r="G1130" s="57">
        <v>28</v>
      </c>
      <c r="H1130" s="55">
        <f>LOOKUP(G1130,Komplexní!$A$40:$A$82,Komplexní!$B$40:$B$82)</f>
        <v>0</v>
      </c>
      <c r="I1130" s="58">
        <f t="array" ref="I1130">SUM(IF((Komplexní!$A$3:$A$38=A1130)*(Komplexní!$D$1:$AJ$1=G1130),Komplexní!$D$3:$AJ$38))</f>
        <v>0</v>
      </c>
      <c r="J1130" s="115" t="str">
        <f>IF(I1130=0,"",I1130)</f>
        <v/>
      </c>
      <c r="K1130" s="59" t="str">
        <f>IF(I1130=MIN($J$1103:$J$1152),1,"")</f>
        <v/>
      </c>
    </row>
    <row r="1131" spans="1:11" hidden="1">
      <c r="A1131" s="53">
        <v>23</v>
      </c>
      <c r="B1131" s="54">
        <f>LOOKUP(A1131,Seznamy!$A$3:$A$38,Seznamy!$B$3:$B$38)</f>
        <v>223007</v>
      </c>
      <c r="C1131" s="55" t="str">
        <f>LOOKUP(A1131,Seznamy!$A$3:$A$38,Seznamy!$C$3:$C$38)</f>
        <v>Přimda</v>
      </c>
      <c r="D1131" s="56">
        <f>LOOKUP(A1131,Seznamy!$A$3:$A$38,Seznamy!$F$3:$F$38)</f>
        <v>12493</v>
      </c>
      <c r="E1131" s="56">
        <f>LOOKUP(A1131,Seznamy!$A$3:$A$38,Seznamy!$G$3:$G$38)</f>
        <v>298760</v>
      </c>
      <c r="F1131" s="57">
        <f>LOOKUP(A1131,Seznamy!$A$3:$A$38,Seznamy!$J$3:$J$38)</f>
        <v>60</v>
      </c>
      <c r="G1131" s="57">
        <v>29</v>
      </c>
      <c r="H1131" s="55">
        <f>LOOKUP(G1131,Komplexní!$A$40:$A$82,Komplexní!$B$40:$B$82)</f>
        <v>0</v>
      </c>
      <c r="I1131" s="58">
        <f t="array" ref="I1131">SUM(IF((Komplexní!$A$3:$A$38=A1131)*(Komplexní!$D$1:$AJ$1=G1131),Komplexní!$D$3:$AJ$38))</f>
        <v>0</v>
      </c>
      <c r="J1131" s="115" t="str">
        <f>IF(I1131=0,"",I1131)</f>
        <v/>
      </c>
      <c r="K1131" s="59" t="str">
        <f>IF(I1131=MIN($J$1103:$J$1152),1,"")</f>
        <v/>
      </c>
    </row>
    <row r="1132" spans="1:11" hidden="1">
      <c r="A1132" s="53">
        <v>23</v>
      </c>
      <c r="B1132" s="54">
        <f>LOOKUP(A1132,Seznamy!$A$3:$A$38,Seznamy!$B$3:$B$38)</f>
        <v>223007</v>
      </c>
      <c r="C1132" s="55" t="str">
        <f>LOOKUP(A1132,Seznamy!$A$3:$A$38,Seznamy!$C$3:$C$38)</f>
        <v>Přimda</v>
      </c>
      <c r="D1132" s="56">
        <f>LOOKUP(A1132,Seznamy!$A$3:$A$38,Seznamy!$F$3:$F$38)</f>
        <v>12493</v>
      </c>
      <c r="E1132" s="56">
        <f>LOOKUP(A1132,Seznamy!$A$3:$A$38,Seznamy!$G$3:$G$38)</f>
        <v>298760</v>
      </c>
      <c r="F1132" s="57">
        <f>LOOKUP(A1132,Seznamy!$A$3:$A$38,Seznamy!$J$3:$J$38)</f>
        <v>60</v>
      </c>
      <c r="G1132" s="57">
        <v>30</v>
      </c>
      <c r="H1132" s="55">
        <f>LOOKUP(G1132,Komplexní!$A$40:$A$82,Komplexní!$B$40:$B$82)</f>
        <v>0</v>
      </c>
      <c r="I1132" s="58">
        <f t="array" ref="I1132">SUM(IF((Komplexní!$A$3:$A$38=A1132)*(Komplexní!$D$1:$AJ$1=G1132),Komplexní!$D$3:$AJ$38))</f>
        <v>0</v>
      </c>
      <c r="J1132" s="115" t="str">
        <f>IF(I1132=0,"",I1132)</f>
        <v/>
      </c>
      <c r="K1132" s="59" t="str">
        <f>IF(I1132=MIN($J$1103:$J$1152),1,"")</f>
        <v/>
      </c>
    </row>
    <row r="1133" spans="1:11" hidden="1">
      <c r="A1133" s="53">
        <v>23</v>
      </c>
      <c r="B1133" s="54">
        <f>LOOKUP(A1133,Seznamy!$A$3:$A$38,Seznamy!$B$3:$B$38)</f>
        <v>223007</v>
      </c>
      <c r="C1133" s="55" t="str">
        <f>LOOKUP(A1133,Seznamy!$A$3:$A$38,Seznamy!$C$3:$C$38)</f>
        <v>Přimda</v>
      </c>
      <c r="D1133" s="56">
        <f>LOOKUP(A1133,Seznamy!$A$3:$A$38,Seznamy!$F$3:$F$38)</f>
        <v>12493</v>
      </c>
      <c r="E1133" s="56">
        <f>LOOKUP(A1133,Seznamy!$A$3:$A$38,Seznamy!$G$3:$G$38)</f>
        <v>298760</v>
      </c>
      <c r="F1133" s="57">
        <f>LOOKUP(A1133,Seznamy!$A$3:$A$38,Seznamy!$J$3:$J$38)</f>
        <v>60</v>
      </c>
      <c r="G1133" s="57">
        <v>31</v>
      </c>
      <c r="H1133" s="55">
        <f>LOOKUP(G1133,Komplexní!$A$40:$A$82,Komplexní!$B$40:$B$82)</f>
        <v>0</v>
      </c>
      <c r="I1133" s="58">
        <f t="array" ref="I1133">SUM(IF((Komplexní!$A$3:$A$38=A1133)*(Komplexní!$D$1:$AJ$1=G1133),Komplexní!$D$3:$AJ$38))</f>
        <v>0</v>
      </c>
      <c r="J1133" s="115" t="str">
        <f>IF(I1133=0,"",I1133)</f>
        <v/>
      </c>
      <c r="K1133" s="59" t="str">
        <f>IF(I1133=MIN($J$1103:$J$1152),1,"")</f>
        <v/>
      </c>
    </row>
    <row r="1134" spans="1:11" hidden="1">
      <c r="A1134" s="53">
        <v>23</v>
      </c>
      <c r="B1134" s="54">
        <f>LOOKUP(A1134,Seznamy!$A$3:$A$38,Seznamy!$B$3:$B$38)</f>
        <v>223007</v>
      </c>
      <c r="C1134" s="55" t="str">
        <f>LOOKUP(A1134,Seznamy!$A$3:$A$38,Seznamy!$C$3:$C$38)</f>
        <v>Přimda</v>
      </c>
      <c r="D1134" s="56">
        <f>LOOKUP(A1134,Seznamy!$A$3:$A$38,Seznamy!$F$3:$F$38)</f>
        <v>12493</v>
      </c>
      <c r="E1134" s="56">
        <f>LOOKUP(A1134,Seznamy!$A$3:$A$38,Seznamy!$G$3:$G$38)</f>
        <v>298760</v>
      </c>
      <c r="F1134" s="57">
        <f>LOOKUP(A1134,Seznamy!$A$3:$A$38,Seznamy!$J$3:$J$38)</f>
        <v>60</v>
      </c>
      <c r="G1134" s="57">
        <v>32</v>
      </c>
      <c r="H1134" s="55">
        <f>LOOKUP(G1134,Komplexní!$A$40:$A$82,Komplexní!$B$40:$B$82)</f>
        <v>0</v>
      </c>
      <c r="I1134" s="58">
        <f t="array" ref="I1134">SUM(IF((Komplexní!$A$3:$A$38=A1134)*(Komplexní!$D$1:$AJ$1=G1134),Komplexní!$D$3:$AJ$38))</f>
        <v>0</v>
      </c>
      <c r="J1134" s="115" t="str">
        <f>IF(I1134=0,"",I1134)</f>
        <v/>
      </c>
      <c r="K1134" s="59" t="str">
        <f>IF(I1134=MIN($J$1103:$J$1152),1,"")</f>
        <v/>
      </c>
    </row>
    <row r="1135" spans="1:11" hidden="1">
      <c r="A1135" s="53">
        <v>23</v>
      </c>
      <c r="B1135" s="54">
        <f>LOOKUP(A1135,Seznamy!$A$3:$A$38,Seznamy!$B$3:$B$38)</f>
        <v>223007</v>
      </c>
      <c r="C1135" s="55" t="str">
        <f>LOOKUP(A1135,Seznamy!$A$3:$A$38,Seznamy!$C$3:$C$38)</f>
        <v>Přimda</v>
      </c>
      <c r="D1135" s="56">
        <f>LOOKUP(A1135,Seznamy!$A$3:$A$38,Seznamy!$F$3:$F$38)</f>
        <v>12493</v>
      </c>
      <c r="E1135" s="56">
        <f>LOOKUP(A1135,Seznamy!$A$3:$A$38,Seznamy!$G$3:$G$38)</f>
        <v>298760</v>
      </c>
      <c r="F1135" s="57">
        <f>LOOKUP(A1135,Seznamy!$A$3:$A$38,Seznamy!$J$3:$J$38)</f>
        <v>60</v>
      </c>
      <c r="G1135" s="57">
        <v>33</v>
      </c>
      <c r="H1135" s="55">
        <f>LOOKUP(G1135,Komplexní!$A$40:$A$82,Komplexní!$B$40:$B$82)</f>
        <v>0</v>
      </c>
      <c r="I1135" s="58">
        <f t="array" ref="I1135">SUM(IF((Komplexní!$A$3:$A$38=A1135)*(Komplexní!$D$1:$AJ$1=G1135),Komplexní!$D$3:$AJ$38))</f>
        <v>0</v>
      </c>
      <c r="J1135" s="115" t="str">
        <f>IF(I1135=0,"",I1135)</f>
        <v/>
      </c>
      <c r="K1135" s="59" t="str">
        <f>IF(I1135=MIN($J$1103:$J$1152),1,"")</f>
        <v/>
      </c>
    </row>
    <row r="1136" spans="1:11" hidden="1">
      <c r="A1136" s="53">
        <v>23</v>
      </c>
      <c r="B1136" s="54">
        <f>LOOKUP(A1136,Seznamy!$A$3:$A$38,Seznamy!$B$3:$B$38)</f>
        <v>223007</v>
      </c>
      <c r="C1136" s="55" t="str">
        <f>LOOKUP(A1136,Seznamy!$A$3:$A$38,Seznamy!$C$3:$C$38)</f>
        <v>Přimda</v>
      </c>
      <c r="D1136" s="56">
        <f>LOOKUP(A1136,Seznamy!$A$3:$A$38,Seznamy!$F$3:$F$38)</f>
        <v>12493</v>
      </c>
      <c r="E1136" s="56">
        <f>LOOKUP(A1136,Seznamy!$A$3:$A$38,Seznamy!$G$3:$G$38)</f>
        <v>298760</v>
      </c>
      <c r="F1136" s="57">
        <f>LOOKUP(A1136,Seznamy!$A$3:$A$38,Seznamy!$J$3:$J$38)</f>
        <v>60</v>
      </c>
      <c r="G1136" s="57">
        <v>34</v>
      </c>
      <c r="H1136" s="55">
        <f>LOOKUP(G1136,Komplexní!$A$40:$A$82,Komplexní!$B$40:$B$82)</f>
        <v>0</v>
      </c>
      <c r="I1136" s="58">
        <f t="array" ref="I1136">SUM(IF((Komplexní!$A$3:$A$38=A1136)*(Komplexní!$D$1:$AJ$1=G1136),Komplexní!$D$3:$AJ$38))</f>
        <v>0</v>
      </c>
      <c r="J1136" s="115" t="str">
        <f>IF(I1136=0,"",I1136)</f>
        <v/>
      </c>
      <c r="K1136" s="59" t="str">
        <f>IF(I1136=MIN($J$1103:$J$1152),1,"")</f>
        <v/>
      </c>
    </row>
    <row r="1137" spans="1:11" hidden="1">
      <c r="A1137" s="53">
        <v>23</v>
      </c>
      <c r="B1137" s="54">
        <f>LOOKUP(A1137,Seznamy!$A$3:$A$38,Seznamy!$B$3:$B$38)</f>
        <v>223007</v>
      </c>
      <c r="C1137" s="55" t="str">
        <f>LOOKUP(A1137,Seznamy!$A$3:$A$38,Seznamy!$C$3:$C$38)</f>
        <v>Přimda</v>
      </c>
      <c r="D1137" s="56">
        <f>LOOKUP(A1137,Seznamy!$A$3:$A$38,Seznamy!$F$3:$F$38)</f>
        <v>12493</v>
      </c>
      <c r="E1137" s="56">
        <f>LOOKUP(A1137,Seznamy!$A$3:$A$38,Seznamy!$G$3:$G$38)</f>
        <v>298760</v>
      </c>
      <c r="F1137" s="57">
        <f>LOOKUP(A1137,Seznamy!$A$3:$A$38,Seznamy!$J$3:$J$38)</f>
        <v>60</v>
      </c>
      <c r="G1137" s="57">
        <v>35</v>
      </c>
      <c r="H1137" s="55">
        <f>LOOKUP(G1137,Komplexní!$A$40:$A$82,Komplexní!$B$40:$B$82)</f>
        <v>0</v>
      </c>
      <c r="I1137" s="58">
        <f t="array" ref="I1137">SUM(IF((Komplexní!$A$3:$A$38=A1137)*(Komplexní!$D$1:$AJ$1=G1137),Komplexní!$D$3:$AJ$38))</f>
        <v>0</v>
      </c>
      <c r="J1137" s="115" t="str">
        <f>IF(I1137=0,"",I1137)</f>
        <v/>
      </c>
      <c r="K1137" s="59" t="str">
        <f>IF(I1137=MIN($J$1103:$J$1152),1,"")</f>
        <v/>
      </c>
    </row>
    <row r="1138" spans="1:11" hidden="1">
      <c r="A1138" s="53">
        <v>23</v>
      </c>
      <c r="B1138" s="54">
        <f>LOOKUP(A1138,Seznamy!$A$3:$A$38,Seznamy!$B$3:$B$38)</f>
        <v>223007</v>
      </c>
      <c r="C1138" s="55" t="str">
        <f>LOOKUP(A1138,Seznamy!$A$3:$A$38,Seznamy!$C$3:$C$38)</f>
        <v>Přimda</v>
      </c>
      <c r="D1138" s="56">
        <f>LOOKUP(A1138,Seznamy!$A$3:$A$38,Seznamy!$F$3:$F$38)</f>
        <v>12493</v>
      </c>
      <c r="E1138" s="56">
        <f>LOOKUP(A1138,Seznamy!$A$3:$A$38,Seznamy!$G$3:$G$38)</f>
        <v>298760</v>
      </c>
      <c r="F1138" s="57">
        <f>LOOKUP(A1138,Seznamy!$A$3:$A$38,Seznamy!$J$3:$J$38)</f>
        <v>60</v>
      </c>
      <c r="G1138" s="57">
        <v>36</v>
      </c>
      <c r="H1138" s="55">
        <f>LOOKUP(G1138,Komplexní!$A$40:$A$82,Komplexní!$B$40:$B$82)</f>
        <v>0</v>
      </c>
      <c r="I1138" s="58">
        <f t="array" ref="I1138">SUM(IF((Komplexní!$A$3:$A$38=A1138)*(Komplexní!$D$1:$AJ$1=G1138),Komplexní!$D$3:$AJ$38))</f>
        <v>0</v>
      </c>
      <c r="J1138" s="115" t="str">
        <f>IF(I1138=0,"",I1138)</f>
        <v/>
      </c>
      <c r="K1138" s="59" t="str">
        <f>IF(I1138=MIN($J$1103:$J$1152),1,"")</f>
        <v/>
      </c>
    </row>
    <row r="1139" spans="1:11" hidden="1">
      <c r="A1139" s="53">
        <v>23</v>
      </c>
      <c r="B1139" s="54">
        <f>LOOKUP(A1139,Seznamy!$A$3:$A$38,Seznamy!$B$3:$B$38)</f>
        <v>223007</v>
      </c>
      <c r="C1139" s="55" t="str">
        <f>LOOKUP(A1139,Seznamy!$A$3:$A$38,Seznamy!$C$3:$C$38)</f>
        <v>Přimda</v>
      </c>
      <c r="D1139" s="56">
        <f>LOOKUP(A1139,Seznamy!$A$3:$A$38,Seznamy!$F$3:$F$38)</f>
        <v>12493</v>
      </c>
      <c r="E1139" s="56">
        <f>LOOKUP(A1139,Seznamy!$A$3:$A$38,Seznamy!$G$3:$G$38)</f>
        <v>298760</v>
      </c>
      <c r="F1139" s="57">
        <f>LOOKUP(A1139,Seznamy!$A$3:$A$38,Seznamy!$J$3:$J$38)</f>
        <v>60</v>
      </c>
      <c r="G1139" s="57">
        <v>37</v>
      </c>
      <c r="H1139" s="55">
        <f>LOOKUP(G1139,Komplexní!$A$40:$A$82,Komplexní!$B$40:$B$82)</f>
        <v>0</v>
      </c>
      <c r="I1139" s="58">
        <f t="array" ref="I1139">SUM(IF((Komplexní!$A$3:$A$38=A1139)*(Komplexní!$D$1:$AJ$1=G1139),Komplexní!$D$3:$AJ$38))</f>
        <v>0</v>
      </c>
      <c r="J1139" s="115" t="str">
        <f>IF(I1139=0,"",I1139)</f>
        <v/>
      </c>
      <c r="K1139" s="59" t="str">
        <f>IF(I1139=MIN($J$1103:$J$1152),1,"")</f>
        <v/>
      </c>
    </row>
    <row r="1140" spans="1:11" hidden="1">
      <c r="A1140" s="53">
        <v>23</v>
      </c>
      <c r="B1140" s="54">
        <f>LOOKUP(A1140,Seznamy!$A$3:$A$38,Seznamy!$B$3:$B$38)</f>
        <v>223007</v>
      </c>
      <c r="C1140" s="55" t="str">
        <f>LOOKUP(A1140,Seznamy!$A$3:$A$38,Seznamy!$C$3:$C$38)</f>
        <v>Přimda</v>
      </c>
      <c r="D1140" s="56">
        <f>LOOKUP(A1140,Seznamy!$A$3:$A$38,Seznamy!$F$3:$F$38)</f>
        <v>12493</v>
      </c>
      <c r="E1140" s="56">
        <f>LOOKUP(A1140,Seznamy!$A$3:$A$38,Seznamy!$G$3:$G$38)</f>
        <v>298760</v>
      </c>
      <c r="F1140" s="57">
        <f>LOOKUP(A1140,Seznamy!$A$3:$A$38,Seznamy!$J$3:$J$38)</f>
        <v>60</v>
      </c>
      <c r="G1140" s="57">
        <v>38</v>
      </c>
      <c r="H1140" s="55">
        <f>LOOKUP(G1140,Komplexní!$A$40:$A$82,Komplexní!$B$40:$B$82)</f>
        <v>0</v>
      </c>
      <c r="I1140" s="58">
        <f t="array" ref="I1140">SUM(IF((Komplexní!$A$3:$A$38=A1140)*(Komplexní!$D$1:$AJ$1=G1140),Komplexní!$D$3:$AJ$38))</f>
        <v>0</v>
      </c>
      <c r="J1140" s="115" t="str">
        <f>IF(I1140=0,"",I1140)</f>
        <v/>
      </c>
      <c r="K1140" s="59" t="str">
        <f>IF(I1140=MIN($J$1103:$J$1152),1,"")</f>
        <v/>
      </c>
    </row>
    <row r="1141" spans="1:11" hidden="1">
      <c r="A1141" s="53">
        <v>23</v>
      </c>
      <c r="B1141" s="54">
        <f>LOOKUP(A1141,Seznamy!$A$3:$A$38,Seznamy!$B$3:$B$38)</f>
        <v>223007</v>
      </c>
      <c r="C1141" s="55" t="str">
        <f>LOOKUP(A1141,Seznamy!$A$3:$A$38,Seznamy!$C$3:$C$38)</f>
        <v>Přimda</v>
      </c>
      <c r="D1141" s="56">
        <f>LOOKUP(A1141,Seznamy!$A$3:$A$38,Seznamy!$F$3:$F$38)</f>
        <v>12493</v>
      </c>
      <c r="E1141" s="56">
        <f>LOOKUP(A1141,Seznamy!$A$3:$A$38,Seznamy!$G$3:$G$38)</f>
        <v>298760</v>
      </c>
      <c r="F1141" s="57">
        <f>LOOKUP(A1141,Seznamy!$A$3:$A$38,Seznamy!$J$3:$J$38)</f>
        <v>60</v>
      </c>
      <c r="G1141" s="57">
        <v>39</v>
      </c>
      <c r="H1141" s="55">
        <f>LOOKUP(G1141,Komplexní!$A$40:$A$82,Komplexní!$B$40:$B$82)</f>
        <v>0</v>
      </c>
      <c r="I1141" s="58">
        <f t="array" ref="I1141">SUM(IF((Komplexní!$A$3:$A$38=A1141)*(Komplexní!$D$1:$AJ$1=G1141),Komplexní!$D$3:$AJ$38))</f>
        <v>0</v>
      </c>
      <c r="J1141" s="115" t="str">
        <f>IF(I1141=0,"",I1141)</f>
        <v/>
      </c>
      <c r="K1141" s="59" t="str">
        <f>IF(I1141=MIN($J$1103:$J$1152),1,"")</f>
        <v/>
      </c>
    </row>
    <row r="1142" spans="1:11" hidden="1">
      <c r="A1142" s="53">
        <v>23</v>
      </c>
      <c r="B1142" s="54">
        <f>LOOKUP(A1142,Seznamy!$A$3:$A$38,Seznamy!$B$3:$B$38)</f>
        <v>223007</v>
      </c>
      <c r="C1142" s="55" t="str">
        <f>LOOKUP(A1142,Seznamy!$A$3:$A$38,Seznamy!$C$3:$C$38)</f>
        <v>Přimda</v>
      </c>
      <c r="D1142" s="56">
        <f>LOOKUP(A1142,Seznamy!$A$3:$A$38,Seznamy!$F$3:$F$38)</f>
        <v>12493</v>
      </c>
      <c r="E1142" s="56">
        <f>LOOKUP(A1142,Seznamy!$A$3:$A$38,Seznamy!$G$3:$G$38)</f>
        <v>298760</v>
      </c>
      <c r="F1142" s="57">
        <f>LOOKUP(A1142,Seznamy!$A$3:$A$38,Seznamy!$J$3:$J$38)</f>
        <v>60</v>
      </c>
      <c r="G1142" s="57">
        <v>40</v>
      </c>
      <c r="H1142" s="55">
        <f>LOOKUP(G1142,Komplexní!$A$40:$A$82,Komplexní!$B$40:$B$82)</f>
        <v>0</v>
      </c>
      <c r="I1142" s="58">
        <f t="array" ref="I1142">SUM(IF((Komplexní!$A$3:$A$38=A1142)*(Komplexní!$D$1:$AJ$1=G1142),Komplexní!$D$3:$AJ$38))</f>
        <v>0</v>
      </c>
      <c r="J1142" s="115" t="str">
        <f>IF(I1142=0,"",I1142)</f>
        <v/>
      </c>
      <c r="K1142" s="59" t="str">
        <f>IF(I1142=MIN($J$1103:$J$1152),1,"")</f>
        <v/>
      </c>
    </row>
    <row r="1143" spans="1:11" hidden="1">
      <c r="A1143" s="53">
        <v>23</v>
      </c>
      <c r="B1143" s="54">
        <f>LOOKUP(A1143,Seznamy!$A$3:$A$38,Seznamy!$B$3:$B$38)</f>
        <v>223007</v>
      </c>
      <c r="C1143" s="55" t="str">
        <f>LOOKUP(A1143,Seznamy!$A$3:$A$38,Seznamy!$C$3:$C$38)</f>
        <v>Přimda</v>
      </c>
      <c r="D1143" s="56">
        <f>LOOKUP(A1143,Seznamy!$A$3:$A$38,Seznamy!$F$3:$F$38)</f>
        <v>12493</v>
      </c>
      <c r="E1143" s="56">
        <f>LOOKUP(A1143,Seznamy!$A$3:$A$38,Seznamy!$G$3:$G$38)</f>
        <v>298760</v>
      </c>
      <c r="F1143" s="57">
        <f>LOOKUP(A1143,Seznamy!$A$3:$A$38,Seznamy!$J$3:$J$38)</f>
        <v>60</v>
      </c>
      <c r="G1143" s="57">
        <v>41</v>
      </c>
      <c r="H1143" s="55">
        <f>LOOKUP(G1143,Komplexní!$A$40:$A$82,Komplexní!$B$40:$B$82)</f>
        <v>0</v>
      </c>
      <c r="I1143" s="58">
        <f t="array" ref="I1143">SUM(IF((Komplexní!$A$3:$A$38=A1143)*(Komplexní!$D$1:$AJ$1=G1143),Komplexní!$D$3:$AJ$38))</f>
        <v>0</v>
      </c>
      <c r="J1143" s="115" t="str">
        <f>IF(I1143=0,"",I1143)</f>
        <v/>
      </c>
      <c r="K1143" s="59" t="str">
        <f>IF(I1143=MIN($J$1103:$J$1152),1,"")</f>
        <v/>
      </c>
    </row>
    <row r="1144" spans="1:11" hidden="1">
      <c r="A1144" s="53">
        <v>23</v>
      </c>
      <c r="B1144" s="54">
        <f>LOOKUP(A1144,Seznamy!$A$3:$A$38,Seznamy!$B$3:$B$38)</f>
        <v>223007</v>
      </c>
      <c r="C1144" s="55" t="str">
        <f>LOOKUP(A1144,Seznamy!$A$3:$A$38,Seznamy!$C$3:$C$38)</f>
        <v>Přimda</v>
      </c>
      <c r="D1144" s="56">
        <f>LOOKUP(A1144,Seznamy!$A$3:$A$38,Seznamy!$F$3:$F$38)</f>
        <v>12493</v>
      </c>
      <c r="E1144" s="56">
        <f>LOOKUP(A1144,Seznamy!$A$3:$A$38,Seznamy!$G$3:$G$38)</f>
        <v>298760</v>
      </c>
      <c r="F1144" s="57">
        <f>LOOKUP(A1144,Seznamy!$A$3:$A$38,Seznamy!$J$3:$J$38)</f>
        <v>60</v>
      </c>
      <c r="G1144" s="57">
        <v>42</v>
      </c>
      <c r="H1144" s="55">
        <f>LOOKUP(G1144,Komplexní!$A$40:$A$82,Komplexní!$B$40:$B$82)</f>
        <v>0</v>
      </c>
      <c r="I1144" s="58">
        <f t="array" ref="I1144">SUM(IF((Komplexní!$A$3:$A$38=A1144)*(Komplexní!$D$1:$AJ$1=G1144),Komplexní!$D$3:$AJ$38))</f>
        <v>0</v>
      </c>
      <c r="J1144" s="115" t="str">
        <f>IF(I1144=0,"",I1144)</f>
        <v/>
      </c>
      <c r="K1144" s="59" t="str">
        <f>IF(I1144=MIN($J$1103:$J$1152),1,"")</f>
        <v/>
      </c>
    </row>
    <row r="1145" spans="1:11" hidden="1">
      <c r="A1145" s="53">
        <v>23</v>
      </c>
      <c r="B1145" s="54">
        <f>LOOKUP(A1145,Seznamy!$A$3:$A$38,Seznamy!$B$3:$B$38)</f>
        <v>223007</v>
      </c>
      <c r="C1145" s="55" t="str">
        <f>LOOKUP(A1145,Seznamy!$A$3:$A$38,Seznamy!$C$3:$C$38)</f>
        <v>Přimda</v>
      </c>
      <c r="D1145" s="56">
        <f>LOOKUP(A1145,Seznamy!$A$3:$A$38,Seznamy!$F$3:$F$38)</f>
        <v>12493</v>
      </c>
      <c r="E1145" s="56">
        <f>LOOKUP(A1145,Seznamy!$A$3:$A$38,Seznamy!$G$3:$G$38)</f>
        <v>298760</v>
      </c>
      <c r="F1145" s="57">
        <f>LOOKUP(A1145,Seznamy!$A$3:$A$38,Seznamy!$J$3:$J$38)</f>
        <v>60</v>
      </c>
      <c r="G1145" s="57">
        <v>43</v>
      </c>
      <c r="H1145" s="55">
        <f>LOOKUP(G1145,Komplexní!$A$40:$A$82,Komplexní!$B$40:$B$82)</f>
        <v>0</v>
      </c>
      <c r="I1145" s="58">
        <f t="array" ref="I1145">SUM(IF((Komplexní!$A$3:$A$38=A1145)*(Komplexní!$D$1:$AJ$1=G1145),Komplexní!$D$3:$AJ$38))</f>
        <v>0</v>
      </c>
      <c r="J1145" s="115" t="str">
        <f>IF(I1145=0,"",I1145)</f>
        <v/>
      </c>
      <c r="K1145" s="59" t="str">
        <f>IF(I1145=MIN($J$1103:$J$1152),1,"")</f>
        <v/>
      </c>
    </row>
    <row r="1146" spans="1:11" hidden="1">
      <c r="A1146" s="53">
        <v>23</v>
      </c>
      <c r="B1146" s="54">
        <f>LOOKUP(A1146,Seznamy!$A$3:$A$38,Seznamy!$B$3:$B$38)</f>
        <v>223007</v>
      </c>
      <c r="C1146" s="55" t="str">
        <f>LOOKUP(A1146,Seznamy!$A$3:$A$38,Seznamy!$C$3:$C$38)</f>
        <v>Přimda</v>
      </c>
      <c r="D1146" s="56">
        <f>LOOKUP(A1146,Seznamy!$A$3:$A$38,Seznamy!$F$3:$F$38)</f>
        <v>12493</v>
      </c>
      <c r="E1146" s="56">
        <f>LOOKUP(A1146,Seznamy!$A$3:$A$38,Seznamy!$G$3:$G$38)</f>
        <v>298760</v>
      </c>
      <c r="F1146" s="57">
        <f>LOOKUP(A1146,Seznamy!$A$3:$A$38,Seznamy!$J$3:$J$38)</f>
        <v>60</v>
      </c>
      <c r="G1146" s="57">
        <v>44</v>
      </c>
      <c r="H1146" s="55">
        <f>LOOKUP(G1146,Komplexní!$A$40:$A$82,Komplexní!$B$40:$B$82)</f>
        <v>0</v>
      </c>
      <c r="I1146" s="58">
        <f t="array" ref="I1146">SUM(IF((Komplexní!$A$3:$A$38=A1146)*(Komplexní!$D$1:$AJ$1=G1146),Komplexní!$D$3:$AJ$38))</f>
        <v>0</v>
      </c>
      <c r="J1146" s="115" t="str">
        <f>IF(I1146=0,"",I1146)</f>
        <v/>
      </c>
      <c r="K1146" s="59" t="str">
        <f>IF(I1146=MIN($J$1103:$J$1152),1,"")</f>
        <v/>
      </c>
    </row>
    <row r="1147" spans="1:11" hidden="1">
      <c r="A1147" s="53">
        <v>23</v>
      </c>
      <c r="B1147" s="54">
        <f>LOOKUP(A1147,Seznamy!$A$3:$A$38,Seznamy!$B$3:$B$38)</f>
        <v>223007</v>
      </c>
      <c r="C1147" s="55" t="str">
        <f>LOOKUP(A1147,Seznamy!$A$3:$A$38,Seznamy!$C$3:$C$38)</f>
        <v>Přimda</v>
      </c>
      <c r="D1147" s="56">
        <f>LOOKUP(A1147,Seznamy!$A$3:$A$38,Seznamy!$F$3:$F$38)</f>
        <v>12493</v>
      </c>
      <c r="E1147" s="56">
        <f>LOOKUP(A1147,Seznamy!$A$3:$A$38,Seznamy!$G$3:$G$38)</f>
        <v>298760</v>
      </c>
      <c r="F1147" s="57">
        <f>LOOKUP(A1147,Seznamy!$A$3:$A$38,Seznamy!$J$3:$J$38)</f>
        <v>60</v>
      </c>
      <c r="G1147" s="57">
        <v>45</v>
      </c>
      <c r="H1147" s="55">
        <f>LOOKUP(G1147,Komplexní!$A$40:$A$82,Komplexní!$B$40:$B$82)</f>
        <v>0</v>
      </c>
      <c r="I1147" s="58">
        <f t="array" ref="I1147">SUM(IF((Komplexní!$A$3:$A$38=A1147)*(Komplexní!$D$1:$AJ$1=G1147),Komplexní!$D$3:$AJ$38))</f>
        <v>0</v>
      </c>
      <c r="J1147" s="115" t="str">
        <f>IF(I1147=0,"",I1147)</f>
        <v/>
      </c>
      <c r="K1147" s="59" t="str">
        <f>IF(I1147=MIN($J$1103:$J$1152),1,"")</f>
        <v/>
      </c>
    </row>
    <row r="1148" spans="1:11" hidden="1">
      <c r="A1148" s="53">
        <v>23</v>
      </c>
      <c r="B1148" s="54">
        <f>LOOKUP(A1148,Seznamy!$A$3:$A$38,Seznamy!$B$3:$B$38)</f>
        <v>223007</v>
      </c>
      <c r="C1148" s="55" t="str">
        <f>LOOKUP(A1148,Seznamy!$A$3:$A$38,Seznamy!$C$3:$C$38)</f>
        <v>Přimda</v>
      </c>
      <c r="D1148" s="56">
        <f>LOOKUP(A1148,Seznamy!$A$3:$A$38,Seznamy!$F$3:$F$38)</f>
        <v>12493</v>
      </c>
      <c r="E1148" s="56">
        <f>LOOKUP(A1148,Seznamy!$A$3:$A$38,Seznamy!$G$3:$G$38)</f>
        <v>298760</v>
      </c>
      <c r="F1148" s="57">
        <f>LOOKUP(A1148,Seznamy!$A$3:$A$38,Seznamy!$J$3:$J$38)</f>
        <v>60</v>
      </c>
      <c r="G1148" s="57">
        <v>46</v>
      </c>
      <c r="H1148" s="55">
        <f>LOOKUP(G1148,Komplexní!$A$40:$A$82,Komplexní!$B$40:$B$82)</f>
        <v>0</v>
      </c>
      <c r="I1148" s="58">
        <f t="array" ref="I1148">SUM(IF((Komplexní!$A$3:$A$38=A1148)*(Komplexní!$D$1:$AJ$1=G1148),Komplexní!$D$3:$AJ$38))</f>
        <v>0</v>
      </c>
      <c r="J1148" s="115" t="str">
        <f>IF(I1148=0,"",I1148)</f>
        <v/>
      </c>
      <c r="K1148" s="59" t="str">
        <f>IF(I1148=MIN($J$1103:$J$1152),1,"")</f>
        <v/>
      </c>
    </row>
    <row r="1149" spans="1:11" hidden="1">
      <c r="A1149" s="53">
        <v>23</v>
      </c>
      <c r="B1149" s="54">
        <f>LOOKUP(A1149,Seznamy!$A$3:$A$38,Seznamy!$B$3:$B$38)</f>
        <v>223007</v>
      </c>
      <c r="C1149" s="55" t="str">
        <f>LOOKUP(A1149,Seznamy!$A$3:$A$38,Seznamy!$C$3:$C$38)</f>
        <v>Přimda</v>
      </c>
      <c r="D1149" s="56">
        <f>LOOKUP(A1149,Seznamy!$A$3:$A$38,Seznamy!$F$3:$F$38)</f>
        <v>12493</v>
      </c>
      <c r="E1149" s="56">
        <f>LOOKUP(A1149,Seznamy!$A$3:$A$38,Seznamy!$G$3:$G$38)</f>
        <v>298760</v>
      </c>
      <c r="F1149" s="57">
        <f>LOOKUP(A1149,Seznamy!$A$3:$A$38,Seznamy!$J$3:$J$38)</f>
        <v>60</v>
      </c>
      <c r="G1149" s="57">
        <v>47</v>
      </c>
      <c r="H1149" s="55">
        <f>LOOKUP(G1149,Komplexní!$A$40:$A$82,Komplexní!$B$40:$B$82)</f>
        <v>0</v>
      </c>
      <c r="I1149" s="58">
        <f t="array" ref="I1149">SUM(IF((Komplexní!$A$3:$A$38=A1149)*(Komplexní!$D$1:$AJ$1=G1149),Komplexní!$D$3:$AJ$38))</f>
        <v>0</v>
      </c>
      <c r="J1149" s="115" t="str">
        <f>IF(I1149=0,"",I1149)</f>
        <v/>
      </c>
      <c r="K1149" s="59" t="str">
        <f>IF(I1149=MIN($J$1103:$J$1152),1,"")</f>
        <v/>
      </c>
    </row>
    <row r="1150" spans="1:11" hidden="1">
      <c r="A1150" s="53">
        <v>23</v>
      </c>
      <c r="B1150" s="54">
        <f>LOOKUP(A1150,Seznamy!$A$3:$A$38,Seznamy!$B$3:$B$38)</f>
        <v>223007</v>
      </c>
      <c r="C1150" s="55" t="str">
        <f>LOOKUP(A1150,Seznamy!$A$3:$A$38,Seznamy!$C$3:$C$38)</f>
        <v>Přimda</v>
      </c>
      <c r="D1150" s="56">
        <f>LOOKUP(A1150,Seznamy!$A$3:$A$38,Seznamy!$F$3:$F$38)</f>
        <v>12493</v>
      </c>
      <c r="E1150" s="56">
        <f>LOOKUP(A1150,Seznamy!$A$3:$A$38,Seznamy!$G$3:$G$38)</f>
        <v>298760</v>
      </c>
      <c r="F1150" s="57">
        <f>LOOKUP(A1150,Seznamy!$A$3:$A$38,Seznamy!$J$3:$J$38)</f>
        <v>60</v>
      </c>
      <c r="G1150" s="57">
        <v>48</v>
      </c>
      <c r="H1150" s="55">
        <f>LOOKUP(G1150,Komplexní!$A$40:$A$82,Komplexní!$B$40:$B$82)</f>
        <v>0</v>
      </c>
      <c r="I1150" s="58">
        <f t="array" ref="I1150">SUM(IF((Komplexní!$A$3:$A$38=A1150)*(Komplexní!$D$1:$AJ$1=G1150),Komplexní!$D$3:$AJ$38))</f>
        <v>0</v>
      </c>
      <c r="J1150" s="115" t="str">
        <f>IF(I1150=0,"",I1150)</f>
        <v/>
      </c>
      <c r="K1150" s="59" t="str">
        <f>IF(I1150=MIN($J$1103:$J$1152),1,"")</f>
        <v/>
      </c>
    </row>
    <row r="1151" spans="1:11" hidden="1">
      <c r="A1151" s="53">
        <v>23</v>
      </c>
      <c r="B1151" s="54">
        <f>LOOKUP(A1151,Seznamy!$A$3:$A$38,Seznamy!$B$3:$B$38)</f>
        <v>223007</v>
      </c>
      <c r="C1151" s="55" t="str">
        <f>LOOKUP(A1151,Seznamy!$A$3:$A$38,Seznamy!$C$3:$C$38)</f>
        <v>Přimda</v>
      </c>
      <c r="D1151" s="56">
        <f>LOOKUP(A1151,Seznamy!$A$3:$A$38,Seznamy!$F$3:$F$38)</f>
        <v>12493</v>
      </c>
      <c r="E1151" s="56">
        <f>LOOKUP(A1151,Seznamy!$A$3:$A$38,Seznamy!$G$3:$G$38)</f>
        <v>298760</v>
      </c>
      <c r="F1151" s="57">
        <f>LOOKUP(A1151,Seznamy!$A$3:$A$38,Seznamy!$J$3:$J$38)</f>
        <v>60</v>
      </c>
      <c r="G1151" s="57">
        <v>49</v>
      </c>
      <c r="H1151" s="55">
        <f>LOOKUP(G1151,Komplexní!$A$40:$A$82,Komplexní!$B$40:$B$82)</f>
        <v>0</v>
      </c>
      <c r="I1151" s="58">
        <f t="array" ref="I1151">SUM(IF((Komplexní!$A$3:$A$38=A1151)*(Komplexní!$D$1:$AJ$1=G1151),Komplexní!$D$3:$AJ$38))</f>
        <v>0</v>
      </c>
      <c r="J1151" s="115" t="str">
        <f>IF(I1151=0,"",I1151)</f>
        <v/>
      </c>
      <c r="K1151" s="59" t="str">
        <f>IF(I1151=MIN($J$1103:$J$1152),1,"")</f>
        <v/>
      </c>
    </row>
    <row r="1152" spans="1:11" hidden="1">
      <c r="A1152" s="53">
        <v>23</v>
      </c>
      <c r="B1152" s="54">
        <f>LOOKUP(A1152,Seznamy!$A$3:$A$38,Seznamy!$B$3:$B$38)</f>
        <v>223007</v>
      </c>
      <c r="C1152" s="55" t="str">
        <f>LOOKUP(A1152,Seznamy!$A$3:$A$38,Seznamy!$C$3:$C$38)</f>
        <v>Přimda</v>
      </c>
      <c r="D1152" s="56">
        <f>LOOKUP(A1152,Seznamy!$A$3:$A$38,Seznamy!$F$3:$F$38)</f>
        <v>12493</v>
      </c>
      <c r="E1152" s="56">
        <f>LOOKUP(A1152,Seznamy!$A$3:$A$38,Seznamy!$G$3:$G$38)</f>
        <v>298760</v>
      </c>
      <c r="F1152" s="57">
        <f>LOOKUP(A1152,Seznamy!$A$3:$A$38,Seznamy!$J$3:$J$38)</f>
        <v>60</v>
      </c>
      <c r="G1152" s="57">
        <v>50</v>
      </c>
      <c r="H1152" s="55">
        <f>LOOKUP(G1152,Komplexní!$A$40:$A$82,Komplexní!$B$40:$B$82)</f>
        <v>0</v>
      </c>
      <c r="I1152" s="58">
        <f t="array" ref="I1152">SUM(IF((Komplexní!$A$3:$A$38=A1152)*(Komplexní!$D$1:$AJ$1=G1152),Komplexní!$D$3:$AJ$38))</f>
        <v>0</v>
      </c>
      <c r="J1152" s="115" t="str">
        <f>IF(I1152=0,"",I1152)</f>
        <v/>
      </c>
      <c r="K1152" s="59" t="str">
        <f>IF(I1152=MIN($J$1103:$J$1152),1,"")</f>
        <v/>
      </c>
    </row>
    <row r="1153" spans="1:11">
      <c r="A1153" s="87">
        <v>24</v>
      </c>
      <c r="B1153" s="88">
        <f>LOOKUP(A1153,Seznamy!$A$3:$A$38,Seznamy!$B$3:$B$38)</f>
        <v>226108</v>
      </c>
      <c r="C1153" s="89" t="str">
        <f>LOOKUP(A1153,Seznamy!$A$3:$A$38,Seznamy!$C$3:$C$38)</f>
        <v>Teplá</v>
      </c>
      <c r="D1153" s="90">
        <f>LOOKUP(A1153,Seznamy!$A$3:$A$38,Seznamy!$F$3:$F$38)</f>
        <v>10650</v>
      </c>
      <c r="E1153" s="90">
        <f>LOOKUP(A1153,Seznamy!$A$3:$A$38,Seznamy!$G$3:$G$38)</f>
        <v>297061</v>
      </c>
      <c r="F1153" s="91">
        <f>LOOKUP(A1153,Seznamy!$A$3:$A$38,Seznamy!$J$3:$J$38)</f>
        <v>60</v>
      </c>
      <c r="G1153" s="91">
        <v>10</v>
      </c>
      <c r="H1153" s="89" t="str">
        <f>LOOKUP(G1153,Komplexní!$A$40:$A$82,Komplexní!$B$40:$B$82)</f>
        <v>Stora Enso Wood Products Ždírec s.r.o.</v>
      </c>
      <c r="I1153" s="92">
        <f t="array" ref="I1153">SUM(IF((Komplexní!$A$3:$A$38=A1153)*(Komplexní!$D$1:$AJ$1=G1153),Komplexní!$D$3:$AJ$38))</f>
        <v>-178686572</v>
      </c>
      <c r="J1153" s="116">
        <f>IF(I1153=0,"",I1153)</f>
        <v>-178686572</v>
      </c>
      <c r="K1153" s="93">
        <f>IF(I1153=MIN($J$1153:$J$1202),1,"")</f>
        <v>1</v>
      </c>
    </row>
    <row r="1154" spans="1:11">
      <c r="A1154" s="87">
        <v>24</v>
      </c>
      <c r="B1154" s="88">
        <f>LOOKUP(A1154,Seznamy!$A$3:$A$38,Seznamy!$B$3:$B$38)</f>
        <v>226108</v>
      </c>
      <c r="C1154" s="89" t="str">
        <f>LOOKUP(A1154,Seznamy!$A$3:$A$38,Seznamy!$C$3:$C$38)</f>
        <v>Teplá</v>
      </c>
      <c r="D1154" s="90">
        <f>LOOKUP(A1154,Seznamy!$A$3:$A$38,Seznamy!$F$3:$F$38)</f>
        <v>10650</v>
      </c>
      <c r="E1154" s="90">
        <f>LOOKUP(A1154,Seznamy!$A$3:$A$38,Seznamy!$G$3:$G$38)</f>
        <v>297061</v>
      </c>
      <c r="F1154" s="91">
        <f>LOOKUP(A1154,Seznamy!$A$3:$A$38,Seznamy!$J$3:$J$38)</f>
        <v>60</v>
      </c>
      <c r="G1154" s="91">
        <v>4</v>
      </c>
      <c r="H1154" s="89" t="str">
        <f>LOOKUP(G1154,Komplexní!$A$40:$A$82,Komplexní!$B$40:$B$82)</f>
        <v>LST a.s.</v>
      </c>
      <c r="I1154" s="92">
        <f t="array" ref="I1154">SUM(IF((Komplexní!$A$3:$A$38=A1154)*(Komplexní!$D$1:$AJ$1=G1154),Komplexní!$D$3:$AJ$38))</f>
        <v>-130111420</v>
      </c>
      <c r="J1154" s="116">
        <f>IF(I1154=0,"",I1154)</f>
        <v>-130111420</v>
      </c>
      <c r="K1154" s="93" t="str">
        <f>IF(I1154=MIN($J$1153:$J$1202),1,"")</f>
        <v/>
      </c>
    </row>
    <row r="1155" spans="1:11">
      <c r="A1155" s="87">
        <v>24</v>
      </c>
      <c r="B1155" s="88">
        <f>LOOKUP(A1155,Seznamy!$A$3:$A$38,Seznamy!$B$3:$B$38)</f>
        <v>226108</v>
      </c>
      <c r="C1155" s="89" t="str">
        <f>LOOKUP(A1155,Seznamy!$A$3:$A$38,Seznamy!$C$3:$C$38)</f>
        <v>Teplá</v>
      </c>
      <c r="D1155" s="90">
        <f>LOOKUP(A1155,Seznamy!$A$3:$A$38,Seznamy!$F$3:$F$38)</f>
        <v>10650</v>
      </c>
      <c r="E1155" s="90">
        <f>LOOKUP(A1155,Seznamy!$A$3:$A$38,Seznamy!$G$3:$G$38)</f>
        <v>297061</v>
      </c>
      <c r="F1155" s="91">
        <f>LOOKUP(A1155,Seznamy!$A$3:$A$38,Seznamy!$J$3:$J$38)</f>
        <v>60</v>
      </c>
      <c r="G1155" s="91">
        <v>11</v>
      </c>
      <c r="H1155" s="89" t="str">
        <f>LOOKUP(G1155,Komplexní!$A$40:$A$82,Komplexní!$B$40:$B$82)</f>
        <v>UNILES a.s.</v>
      </c>
      <c r="I1155" s="92">
        <f t="array" ref="I1155">SUM(IF((Komplexní!$A$3:$A$38=A1155)*(Komplexní!$D$1:$AJ$1=G1155),Komplexní!$D$3:$AJ$38))</f>
        <v>-80176760</v>
      </c>
      <c r="J1155" s="116">
        <f>IF(I1155=0,"",I1155)</f>
        <v>-80176760</v>
      </c>
      <c r="K1155" s="93" t="str">
        <f>IF(I1155=MIN($J$1153:$J$1202),1,"")</f>
        <v/>
      </c>
    </row>
    <row r="1156" spans="1:11" hidden="1">
      <c r="A1156" s="87">
        <v>24</v>
      </c>
      <c r="B1156" s="88">
        <f>LOOKUP(A1156,Seznamy!$A$3:$A$38,Seznamy!$B$3:$B$38)</f>
        <v>226108</v>
      </c>
      <c r="C1156" s="89" t="str">
        <f>LOOKUP(A1156,Seznamy!$A$3:$A$38,Seznamy!$C$3:$C$38)</f>
        <v>Teplá</v>
      </c>
      <c r="D1156" s="90">
        <f>LOOKUP(A1156,Seznamy!$A$3:$A$38,Seznamy!$F$3:$F$38)</f>
        <v>10650</v>
      </c>
      <c r="E1156" s="90">
        <f>LOOKUP(A1156,Seznamy!$A$3:$A$38,Seznamy!$G$3:$G$38)</f>
        <v>297061</v>
      </c>
      <c r="F1156" s="91">
        <f>LOOKUP(A1156,Seznamy!$A$3:$A$38,Seznamy!$J$3:$J$38)</f>
        <v>60</v>
      </c>
      <c r="G1156" s="91">
        <v>1</v>
      </c>
      <c r="H1156" s="89" t="str">
        <f>LOOKUP(G1156,Komplexní!$A$40:$A$82,Komplexní!$B$40:$B$82)</f>
        <v>KAISER s.r.o.</v>
      </c>
      <c r="I1156" s="92">
        <f t="array" ref="I1156">SUM(IF((Komplexní!$A$3:$A$38=A1156)*(Komplexní!$D$1:$AJ$1=G1156),Komplexní!$D$3:$AJ$38))</f>
        <v>0</v>
      </c>
      <c r="J1156" s="116" t="str">
        <f>IF(I1156=0,"",I1156)</f>
        <v/>
      </c>
      <c r="K1156" s="93" t="str">
        <f>IF(I1156=MIN($J$1153:$J$1202),1,"")</f>
        <v/>
      </c>
    </row>
    <row r="1157" spans="1:11" hidden="1">
      <c r="A1157" s="87">
        <v>24</v>
      </c>
      <c r="B1157" s="88">
        <f>LOOKUP(A1157,Seznamy!$A$3:$A$38,Seznamy!$B$3:$B$38)</f>
        <v>226108</v>
      </c>
      <c r="C1157" s="89" t="str">
        <f>LOOKUP(A1157,Seznamy!$A$3:$A$38,Seznamy!$C$3:$C$38)</f>
        <v>Teplá</v>
      </c>
      <c r="D1157" s="90">
        <f>LOOKUP(A1157,Seznamy!$A$3:$A$38,Seznamy!$F$3:$F$38)</f>
        <v>10650</v>
      </c>
      <c r="E1157" s="90">
        <f>LOOKUP(A1157,Seznamy!$A$3:$A$38,Seznamy!$G$3:$G$38)</f>
        <v>297061</v>
      </c>
      <c r="F1157" s="91">
        <f>LOOKUP(A1157,Seznamy!$A$3:$A$38,Seznamy!$J$3:$J$38)</f>
        <v>60</v>
      </c>
      <c r="G1157" s="91">
        <v>2</v>
      </c>
      <c r="H1157" s="89" t="str">
        <f>LOOKUP(G1157,Komplexní!$A$40:$A$82,Komplexní!$B$40:$B$82)</f>
        <v>Lesní společnost Přimda, a.s.</v>
      </c>
      <c r="I1157" s="92">
        <f t="array" ref="I1157">SUM(IF((Komplexní!$A$3:$A$38=A1157)*(Komplexní!$D$1:$AJ$1=G1157),Komplexní!$D$3:$AJ$38))</f>
        <v>0</v>
      </c>
      <c r="J1157" s="116" t="str">
        <f>IF(I1157=0,"",I1157)</f>
        <v/>
      </c>
      <c r="K1157" s="93" t="str">
        <f>IF(I1157=MIN($J$1153:$J$1202),1,"")</f>
        <v/>
      </c>
    </row>
    <row r="1158" spans="1:11" hidden="1">
      <c r="A1158" s="87">
        <v>24</v>
      </c>
      <c r="B1158" s="88">
        <f>LOOKUP(A1158,Seznamy!$A$3:$A$38,Seznamy!$B$3:$B$38)</f>
        <v>226108</v>
      </c>
      <c r="C1158" s="89" t="str">
        <f>LOOKUP(A1158,Seznamy!$A$3:$A$38,Seznamy!$C$3:$C$38)</f>
        <v>Teplá</v>
      </c>
      <c r="D1158" s="90">
        <f>LOOKUP(A1158,Seznamy!$A$3:$A$38,Seznamy!$F$3:$F$38)</f>
        <v>10650</v>
      </c>
      <c r="E1158" s="90">
        <f>LOOKUP(A1158,Seznamy!$A$3:$A$38,Seznamy!$G$3:$G$38)</f>
        <v>297061</v>
      </c>
      <c r="F1158" s="91">
        <f>LOOKUP(A1158,Seznamy!$A$3:$A$38,Seznamy!$J$3:$J$38)</f>
        <v>60</v>
      </c>
      <c r="G1158" s="91">
        <v>3</v>
      </c>
      <c r="H1158" s="89" t="str">
        <f>LOOKUP(G1158,Komplexní!$A$40:$A$82,Komplexní!$B$40:$B$82)</f>
        <v>ACLESIA, spol. s r.o.</v>
      </c>
      <c r="I1158" s="92">
        <f t="array" ref="I1158">SUM(IF((Komplexní!$A$3:$A$38=A1158)*(Komplexní!$D$1:$AJ$1=G1158),Komplexní!$D$3:$AJ$38))</f>
        <v>0</v>
      </c>
      <c r="J1158" s="116" t="str">
        <f>IF(I1158=0,"",I1158)</f>
        <v/>
      </c>
      <c r="K1158" s="93" t="str">
        <f>IF(I1158=MIN($J$1153:$J$1202),1,"")</f>
        <v/>
      </c>
    </row>
    <row r="1159" spans="1:11" hidden="1">
      <c r="A1159" s="87">
        <v>24</v>
      </c>
      <c r="B1159" s="88">
        <f>LOOKUP(A1159,Seznamy!$A$3:$A$38,Seznamy!$B$3:$B$38)</f>
        <v>226108</v>
      </c>
      <c r="C1159" s="89" t="str">
        <f>LOOKUP(A1159,Seznamy!$A$3:$A$38,Seznamy!$C$3:$C$38)</f>
        <v>Teplá</v>
      </c>
      <c r="D1159" s="90">
        <f>LOOKUP(A1159,Seznamy!$A$3:$A$38,Seznamy!$F$3:$F$38)</f>
        <v>10650</v>
      </c>
      <c r="E1159" s="90">
        <f>LOOKUP(A1159,Seznamy!$A$3:$A$38,Seznamy!$G$3:$G$38)</f>
        <v>297061</v>
      </c>
      <c r="F1159" s="91">
        <f>LOOKUP(A1159,Seznamy!$A$3:$A$38,Seznamy!$J$3:$J$38)</f>
        <v>60</v>
      </c>
      <c r="G1159" s="91">
        <v>5</v>
      </c>
      <c r="H1159" s="89" t="str">
        <f>LOOKUP(G1159,Komplexní!$A$40:$A$82,Komplexní!$B$40:$B$82)</f>
        <v>T.E.P. HOLZ, s.r.o.</v>
      </c>
      <c r="I1159" s="92">
        <f t="array" ref="I1159">SUM(IF((Komplexní!$A$3:$A$38=A1159)*(Komplexní!$D$1:$AJ$1=G1159),Komplexní!$D$3:$AJ$38))</f>
        <v>0</v>
      </c>
      <c r="J1159" s="116" t="str">
        <f>IF(I1159=0,"",I1159)</f>
        <v/>
      </c>
      <c r="K1159" s="93" t="str">
        <f>IF(I1159=MIN($J$1153:$J$1202),1,"")</f>
        <v/>
      </c>
    </row>
    <row r="1160" spans="1:11" hidden="1">
      <c r="A1160" s="87">
        <v>24</v>
      </c>
      <c r="B1160" s="88">
        <f>LOOKUP(A1160,Seznamy!$A$3:$A$38,Seznamy!$B$3:$B$38)</f>
        <v>226108</v>
      </c>
      <c r="C1160" s="89" t="str">
        <f>LOOKUP(A1160,Seznamy!$A$3:$A$38,Seznamy!$C$3:$C$38)</f>
        <v>Teplá</v>
      </c>
      <c r="D1160" s="90">
        <f>LOOKUP(A1160,Seznamy!$A$3:$A$38,Seznamy!$F$3:$F$38)</f>
        <v>10650</v>
      </c>
      <c r="E1160" s="90">
        <f>LOOKUP(A1160,Seznamy!$A$3:$A$38,Seznamy!$G$3:$G$38)</f>
        <v>297061</v>
      </c>
      <c r="F1160" s="91">
        <f>LOOKUP(A1160,Seznamy!$A$3:$A$38,Seznamy!$J$3:$J$38)</f>
        <v>60</v>
      </c>
      <c r="G1160" s="91">
        <v>6</v>
      </c>
      <c r="H1160" s="89" t="str">
        <f>LOOKUP(G1160,Komplexní!$A$40:$A$82,Komplexní!$B$40:$B$82)</f>
        <v>Petra spol. s r.o.</v>
      </c>
      <c r="I1160" s="92">
        <f t="array" ref="I1160">SUM(IF((Komplexní!$A$3:$A$38=A1160)*(Komplexní!$D$1:$AJ$1=G1160),Komplexní!$D$3:$AJ$38))</f>
        <v>0</v>
      </c>
      <c r="J1160" s="116" t="str">
        <f>IF(I1160=0,"",I1160)</f>
        <v/>
      </c>
      <c r="K1160" s="93" t="str">
        <f>IF(I1160=MIN($J$1153:$J$1202),1,"")</f>
        <v/>
      </c>
    </row>
    <row r="1161" spans="1:11" hidden="1">
      <c r="A1161" s="87">
        <v>24</v>
      </c>
      <c r="B1161" s="88">
        <f>LOOKUP(A1161,Seznamy!$A$3:$A$38,Seznamy!$B$3:$B$38)</f>
        <v>226108</v>
      </c>
      <c r="C1161" s="89" t="str">
        <f>LOOKUP(A1161,Seznamy!$A$3:$A$38,Seznamy!$C$3:$C$38)</f>
        <v>Teplá</v>
      </c>
      <c r="D1161" s="90">
        <f>LOOKUP(A1161,Seznamy!$A$3:$A$38,Seznamy!$F$3:$F$38)</f>
        <v>10650</v>
      </c>
      <c r="E1161" s="90">
        <f>LOOKUP(A1161,Seznamy!$A$3:$A$38,Seznamy!$G$3:$G$38)</f>
        <v>297061</v>
      </c>
      <c r="F1161" s="91">
        <f>LOOKUP(A1161,Seznamy!$A$3:$A$38,Seznamy!$J$3:$J$38)</f>
        <v>60</v>
      </c>
      <c r="G1161" s="91">
        <v>7</v>
      </c>
      <c r="H1161" s="89" t="str">
        <f>LOOKUP(G1161,Komplexní!$A$40:$A$82,Komplexní!$B$40:$B$82)</f>
        <v>Sušická lesní a obchodní s.r.o.</v>
      </c>
      <c r="I1161" s="92">
        <f t="array" ref="I1161">SUM(IF((Komplexní!$A$3:$A$38=A1161)*(Komplexní!$D$1:$AJ$1=G1161),Komplexní!$D$3:$AJ$38))</f>
        <v>0</v>
      </c>
      <c r="J1161" s="116" t="str">
        <f>IF(I1161=0,"",I1161)</f>
        <v/>
      </c>
      <c r="K1161" s="93" t="str">
        <f>IF(I1161=MIN($J$1153:$J$1202),1,"")</f>
        <v/>
      </c>
    </row>
    <row r="1162" spans="1:11" hidden="1">
      <c r="A1162" s="87">
        <v>24</v>
      </c>
      <c r="B1162" s="88">
        <f>LOOKUP(A1162,Seznamy!$A$3:$A$38,Seznamy!$B$3:$B$38)</f>
        <v>226108</v>
      </c>
      <c r="C1162" s="89" t="str">
        <f>LOOKUP(A1162,Seznamy!$A$3:$A$38,Seznamy!$C$3:$C$38)</f>
        <v>Teplá</v>
      </c>
      <c r="D1162" s="90">
        <f>LOOKUP(A1162,Seznamy!$A$3:$A$38,Seznamy!$F$3:$F$38)</f>
        <v>10650</v>
      </c>
      <c r="E1162" s="90">
        <f>LOOKUP(A1162,Seznamy!$A$3:$A$38,Seznamy!$G$3:$G$38)</f>
        <v>297061</v>
      </c>
      <c r="F1162" s="91">
        <f>LOOKUP(A1162,Seznamy!$A$3:$A$38,Seznamy!$J$3:$J$38)</f>
        <v>60</v>
      </c>
      <c r="G1162" s="91">
        <v>8</v>
      </c>
      <c r="H1162" s="89" t="str">
        <f>LOOKUP(G1162,Komplexní!$A$40:$A$82,Komplexní!$B$40:$B$82)</f>
        <v>ARBOLES s.r.o.</v>
      </c>
      <c r="I1162" s="92">
        <f t="array" ref="I1162">SUM(IF((Komplexní!$A$3:$A$38=A1162)*(Komplexní!$D$1:$AJ$1=G1162),Komplexní!$D$3:$AJ$38))</f>
        <v>0</v>
      </c>
      <c r="J1162" s="116" t="str">
        <f>IF(I1162=0,"",I1162)</f>
        <v/>
      </c>
      <c r="K1162" s="93" t="str">
        <f>IF(I1162=MIN($J$1153:$J$1202),1,"")</f>
        <v/>
      </c>
    </row>
    <row r="1163" spans="1:11" hidden="1">
      <c r="A1163" s="87">
        <v>24</v>
      </c>
      <c r="B1163" s="88">
        <f>LOOKUP(A1163,Seznamy!$A$3:$A$38,Seznamy!$B$3:$B$38)</f>
        <v>226108</v>
      </c>
      <c r="C1163" s="89" t="str">
        <f>LOOKUP(A1163,Seznamy!$A$3:$A$38,Seznamy!$C$3:$C$38)</f>
        <v>Teplá</v>
      </c>
      <c r="D1163" s="90">
        <f>LOOKUP(A1163,Seznamy!$A$3:$A$38,Seznamy!$F$3:$F$38)</f>
        <v>10650</v>
      </c>
      <c r="E1163" s="90">
        <f>LOOKUP(A1163,Seznamy!$A$3:$A$38,Seznamy!$G$3:$G$38)</f>
        <v>297061</v>
      </c>
      <c r="F1163" s="91">
        <f>LOOKUP(A1163,Seznamy!$A$3:$A$38,Seznamy!$J$3:$J$38)</f>
        <v>60</v>
      </c>
      <c r="G1163" s="91">
        <v>9</v>
      </c>
      <c r="H1163" s="89" t="str">
        <f>LOOKUP(G1163,Komplexní!$A$40:$A$82,Komplexní!$B$40:$B$82)</f>
        <v>Stora Enso Wood Products Planá s.r.o.</v>
      </c>
      <c r="I1163" s="92">
        <f t="array" ref="I1163">SUM(IF((Komplexní!$A$3:$A$38=A1163)*(Komplexní!$D$1:$AJ$1=G1163),Komplexní!$D$3:$AJ$38))</f>
        <v>0</v>
      </c>
      <c r="J1163" s="116" t="str">
        <f>IF(I1163=0,"",I1163)</f>
        <v/>
      </c>
      <c r="K1163" s="93" t="str">
        <f>IF(I1163=MIN($J$1153:$J$1202),1,"")</f>
        <v/>
      </c>
    </row>
    <row r="1164" spans="1:11" hidden="1">
      <c r="A1164" s="87">
        <v>24</v>
      </c>
      <c r="B1164" s="88">
        <f>LOOKUP(A1164,Seznamy!$A$3:$A$38,Seznamy!$B$3:$B$38)</f>
        <v>226108</v>
      </c>
      <c r="C1164" s="89" t="str">
        <f>LOOKUP(A1164,Seznamy!$A$3:$A$38,Seznamy!$C$3:$C$38)</f>
        <v>Teplá</v>
      </c>
      <c r="D1164" s="90">
        <f>LOOKUP(A1164,Seznamy!$A$3:$A$38,Seznamy!$F$3:$F$38)</f>
        <v>10650</v>
      </c>
      <c r="E1164" s="90">
        <f>LOOKUP(A1164,Seznamy!$A$3:$A$38,Seznamy!$G$3:$G$38)</f>
        <v>297061</v>
      </c>
      <c r="F1164" s="91">
        <f>LOOKUP(A1164,Seznamy!$A$3:$A$38,Seznamy!$J$3:$J$38)</f>
        <v>60</v>
      </c>
      <c r="G1164" s="91">
        <v>12</v>
      </c>
      <c r="H1164" s="89" t="str">
        <f>LOOKUP(G1164,Komplexní!$A$40:$A$82,Komplexní!$B$40:$B$82)</f>
        <v>Jihozápadní dřevařská a.s.</v>
      </c>
      <c r="I1164" s="92">
        <f t="array" ref="I1164">SUM(IF((Komplexní!$A$3:$A$38=A1164)*(Komplexní!$D$1:$AJ$1=G1164),Komplexní!$D$3:$AJ$38))</f>
        <v>0</v>
      </c>
      <c r="J1164" s="116" t="str">
        <f>IF(I1164=0,"",I1164)</f>
        <v/>
      </c>
      <c r="K1164" s="93" t="str">
        <f>IF(I1164=MIN($J$1153:$J$1202),1,"")</f>
        <v/>
      </c>
    </row>
    <row r="1165" spans="1:11" hidden="1">
      <c r="A1165" s="87">
        <v>24</v>
      </c>
      <c r="B1165" s="88">
        <f>LOOKUP(A1165,Seznamy!$A$3:$A$38,Seznamy!$B$3:$B$38)</f>
        <v>226108</v>
      </c>
      <c r="C1165" s="89" t="str">
        <f>LOOKUP(A1165,Seznamy!$A$3:$A$38,Seznamy!$C$3:$C$38)</f>
        <v>Teplá</v>
      </c>
      <c r="D1165" s="90">
        <f>LOOKUP(A1165,Seznamy!$A$3:$A$38,Seznamy!$F$3:$F$38)</f>
        <v>10650</v>
      </c>
      <c r="E1165" s="90">
        <f>LOOKUP(A1165,Seznamy!$A$3:$A$38,Seznamy!$G$3:$G$38)</f>
        <v>297061</v>
      </c>
      <c r="F1165" s="91">
        <f>LOOKUP(A1165,Seznamy!$A$3:$A$38,Seznamy!$J$3:$J$38)</f>
        <v>60</v>
      </c>
      <c r="G1165" s="91">
        <v>13</v>
      </c>
      <c r="H1165" s="89" t="str">
        <f>LOOKUP(G1165,Komplexní!$A$40:$A$82,Komplexní!$B$40:$B$82)</f>
        <v>LDF Rožnov a.s.</v>
      </c>
      <c r="I1165" s="92">
        <f t="array" ref="I1165">SUM(IF((Komplexní!$A$3:$A$38=A1165)*(Komplexní!$D$1:$AJ$1=G1165),Komplexní!$D$3:$AJ$38))</f>
        <v>0</v>
      </c>
      <c r="J1165" s="116" t="str">
        <f>IF(I1165=0,"",I1165)</f>
        <v/>
      </c>
      <c r="K1165" s="93" t="str">
        <f>IF(I1165=MIN($J$1153:$J$1202),1,"")</f>
        <v/>
      </c>
    </row>
    <row r="1166" spans="1:11" hidden="1">
      <c r="A1166" s="87">
        <v>24</v>
      </c>
      <c r="B1166" s="88">
        <f>LOOKUP(A1166,Seznamy!$A$3:$A$38,Seznamy!$B$3:$B$38)</f>
        <v>226108</v>
      </c>
      <c r="C1166" s="89" t="str">
        <f>LOOKUP(A1166,Seznamy!$A$3:$A$38,Seznamy!$C$3:$C$38)</f>
        <v>Teplá</v>
      </c>
      <c r="D1166" s="90">
        <f>LOOKUP(A1166,Seznamy!$A$3:$A$38,Seznamy!$F$3:$F$38)</f>
        <v>10650</v>
      </c>
      <c r="E1166" s="90">
        <f>LOOKUP(A1166,Seznamy!$A$3:$A$38,Seznamy!$G$3:$G$38)</f>
        <v>297061</v>
      </c>
      <c r="F1166" s="91">
        <f>LOOKUP(A1166,Seznamy!$A$3:$A$38,Seznamy!$J$3:$J$38)</f>
        <v>60</v>
      </c>
      <c r="G1166" s="91">
        <v>14</v>
      </c>
      <c r="H1166" s="89" t="str">
        <f>LOOKUP(G1166,Komplexní!$A$40:$A$82,Komplexní!$B$40:$B$82)</f>
        <v>Kloboucká lesní s.r.o.</v>
      </c>
      <c r="I1166" s="92">
        <f t="array" ref="I1166">SUM(IF((Komplexní!$A$3:$A$38=A1166)*(Komplexní!$D$1:$AJ$1=G1166),Komplexní!$D$3:$AJ$38))</f>
        <v>0</v>
      </c>
      <c r="J1166" s="116" t="str">
        <f>IF(I1166=0,"",I1166)</f>
        <v/>
      </c>
      <c r="K1166" s="93" t="str">
        <f>IF(I1166=MIN($J$1153:$J$1202),1,"")</f>
        <v/>
      </c>
    </row>
    <row r="1167" spans="1:11" hidden="1">
      <c r="A1167" s="87">
        <v>24</v>
      </c>
      <c r="B1167" s="88">
        <f>LOOKUP(A1167,Seznamy!$A$3:$A$38,Seznamy!$B$3:$B$38)</f>
        <v>226108</v>
      </c>
      <c r="C1167" s="89" t="str">
        <f>LOOKUP(A1167,Seznamy!$A$3:$A$38,Seznamy!$C$3:$C$38)</f>
        <v>Teplá</v>
      </c>
      <c r="D1167" s="90">
        <f>LOOKUP(A1167,Seznamy!$A$3:$A$38,Seznamy!$F$3:$F$38)</f>
        <v>10650</v>
      </c>
      <c r="E1167" s="90">
        <f>LOOKUP(A1167,Seznamy!$A$3:$A$38,Seznamy!$G$3:$G$38)</f>
        <v>297061</v>
      </c>
      <c r="F1167" s="91">
        <f>LOOKUP(A1167,Seznamy!$A$3:$A$38,Seznamy!$J$3:$J$38)</f>
        <v>60</v>
      </c>
      <c r="G1167" s="91">
        <v>15</v>
      </c>
      <c r="H1167" s="89" t="str">
        <f>LOOKUP(G1167,Komplexní!$A$40:$A$82,Komplexní!$B$40:$B$82)</f>
        <v>Opavská lesní a.s.</v>
      </c>
      <c r="I1167" s="92">
        <f t="array" ref="I1167">SUM(IF((Komplexní!$A$3:$A$38=A1167)*(Komplexní!$D$1:$AJ$1=G1167),Komplexní!$D$3:$AJ$38))</f>
        <v>0</v>
      </c>
      <c r="J1167" s="116" t="str">
        <f>IF(I1167=0,"",I1167)</f>
        <v/>
      </c>
      <c r="K1167" s="93" t="str">
        <f>IF(I1167=MIN($J$1153:$J$1202),1,"")</f>
        <v/>
      </c>
    </row>
    <row r="1168" spans="1:11" hidden="1">
      <c r="A1168" s="87">
        <v>24</v>
      </c>
      <c r="B1168" s="88">
        <f>LOOKUP(A1168,Seznamy!$A$3:$A$38,Seznamy!$B$3:$B$38)</f>
        <v>226108</v>
      </c>
      <c r="C1168" s="89" t="str">
        <f>LOOKUP(A1168,Seznamy!$A$3:$A$38,Seznamy!$C$3:$C$38)</f>
        <v>Teplá</v>
      </c>
      <c r="D1168" s="90">
        <f>LOOKUP(A1168,Seznamy!$A$3:$A$38,Seznamy!$F$3:$F$38)</f>
        <v>10650</v>
      </c>
      <c r="E1168" s="90">
        <f>LOOKUP(A1168,Seznamy!$A$3:$A$38,Seznamy!$G$3:$G$38)</f>
        <v>297061</v>
      </c>
      <c r="F1168" s="91">
        <f>LOOKUP(A1168,Seznamy!$A$3:$A$38,Seznamy!$J$3:$J$38)</f>
        <v>60</v>
      </c>
      <c r="G1168" s="91">
        <v>16</v>
      </c>
      <c r="H1168" s="89" t="str">
        <f>LOOKUP(G1168,Komplexní!$A$40:$A$82,Komplexní!$B$40:$B$82)</f>
        <v>Lesostavby Frýdek-Místek a.s.</v>
      </c>
      <c r="I1168" s="92">
        <f t="array" ref="I1168">SUM(IF((Komplexní!$A$3:$A$38=A1168)*(Komplexní!$D$1:$AJ$1=G1168),Komplexní!$D$3:$AJ$38))</f>
        <v>0</v>
      </c>
      <c r="J1168" s="116" t="str">
        <f>IF(I1168=0,"",I1168)</f>
        <v/>
      </c>
      <c r="K1168" s="93" t="str">
        <f>IF(I1168=MIN($J$1153:$J$1202),1,"")</f>
        <v/>
      </c>
    </row>
    <row r="1169" spans="1:11" hidden="1">
      <c r="A1169" s="87">
        <v>24</v>
      </c>
      <c r="B1169" s="88">
        <f>LOOKUP(A1169,Seznamy!$A$3:$A$38,Seznamy!$B$3:$B$38)</f>
        <v>226108</v>
      </c>
      <c r="C1169" s="89" t="str">
        <f>LOOKUP(A1169,Seznamy!$A$3:$A$38,Seznamy!$C$3:$C$38)</f>
        <v>Teplá</v>
      </c>
      <c r="D1169" s="90">
        <f>LOOKUP(A1169,Seznamy!$A$3:$A$38,Seznamy!$F$3:$F$38)</f>
        <v>10650</v>
      </c>
      <c r="E1169" s="90">
        <f>LOOKUP(A1169,Seznamy!$A$3:$A$38,Seznamy!$G$3:$G$38)</f>
        <v>297061</v>
      </c>
      <c r="F1169" s="91">
        <f>LOOKUP(A1169,Seznamy!$A$3:$A$38,Seznamy!$J$3:$J$38)</f>
        <v>60</v>
      </c>
      <c r="G1169" s="91">
        <v>17</v>
      </c>
      <c r="H1169" s="89" t="str">
        <f>LOOKUP(G1169,Komplexní!$A$40:$A$82,Komplexní!$B$40:$B$82)</f>
        <v>Drevo-Málek s.r.o.</v>
      </c>
      <c r="I1169" s="92">
        <f t="array" ref="I1169">SUM(IF((Komplexní!$A$3:$A$38=A1169)*(Komplexní!$D$1:$AJ$1=G1169),Komplexní!$D$3:$AJ$38))</f>
        <v>0</v>
      </c>
      <c r="J1169" s="116" t="str">
        <f>IF(I1169=0,"",I1169)</f>
        <v/>
      </c>
      <c r="K1169" s="93" t="str">
        <f>IF(I1169=MIN($J$1153:$J$1202),1,"")</f>
        <v/>
      </c>
    </row>
    <row r="1170" spans="1:11" hidden="1">
      <c r="A1170" s="87">
        <v>24</v>
      </c>
      <c r="B1170" s="88">
        <f>LOOKUP(A1170,Seznamy!$A$3:$A$38,Seznamy!$B$3:$B$38)</f>
        <v>226108</v>
      </c>
      <c r="C1170" s="89" t="str">
        <f>LOOKUP(A1170,Seznamy!$A$3:$A$38,Seznamy!$C$3:$C$38)</f>
        <v>Teplá</v>
      </c>
      <c r="D1170" s="90">
        <f>LOOKUP(A1170,Seznamy!$A$3:$A$38,Seznamy!$F$3:$F$38)</f>
        <v>10650</v>
      </c>
      <c r="E1170" s="90">
        <f>LOOKUP(A1170,Seznamy!$A$3:$A$38,Seznamy!$G$3:$G$38)</f>
        <v>297061</v>
      </c>
      <c r="F1170" s="91">
        <f>LOOKUP(A1170,Seznamy!$A$3:$A$38,Seznamy!$J$3:$J$38)</f>
        <v>60</v>
      </c>
      <c r="G1170" s="91">
        <v>18</v>
      </c>
      <c r="H1170" s="89" t="str">
        <f>LOOKUP(G1170,Komplexní!$A$40:$A$82,Komplexní!$B$40:$B$82)</f>
        <v>Lesní společnost Bečov, s.r.o.</v>
      </c>
      <c r="I1170" s="92">
        <f t="array" ref="I1170">SUM(IF((Komplexní!$A$3:$A$38=A1170)*(Komplexní!$D$1:$AJ$1=G1170),Komplexní!$D$3:$AJ$38))</f>
        <v>0</v>
      </c>
      <c r="J1170" s="116" t="str">
        <f>IF(I1170=0,"",I1170)</f>
        <v/>
      </c>
      <c r="K1170" s="93" t="str">
        <f>IF(I1170=MIN($J$1153:$J$1202),1,"")</f>
        <v/>
      </c>
    </row>
    <row r="1171" spans="1:11" hidden="1">
      <c r="A1171" s="87">
        <v>24</v>
      </c>
      <c r="B1171" s="88">
        <f>LOOKUP(A1171,Seznamy!$A$3:$A$38,Seznamy!$B$3:$B$38)</f>
        <v>226108</v>
      </c>
      <c r="C1171" s="89" t="str">
        <f>LOOKUP(A1171,Seznamy!$A$3:$A$38,Seznamy!$C$3:$C$38)</f>
        <v>Teplá</v>
      </c>
      <c r="D1171" s="90">
        <f>LOOKUP(A1171,Seznamy!$A$3:$A$38,Seznamy!$F$3:$F$38)</f>
        <v>10650</v>
      </c>
      <c r="E1171" s="90">
        <f>LOOKUP(A1171,Seznamy!$A$3:$A$38,Seznamy!$G$3:$G$38)</f>
        <v>297061</v>
      </c>
      <c r="F1171" s="91">
        <f>LOOKUP(A1171,Seznamy!$A$3:$A$38,Seznamy!$J$3:$J$38)</f>
        <v>60</v>
      </c>
      <c r="G1171" s="91">
        <v>19</v>
      </c>
      <c r="H1171" s="89" t="str">
        <f>LOOKUP(G1171,Komplexní!$A$40:$A$82,Komplexní!$B$40:$B$82)</f>
        <v>SOLITERA spol. s r.o.</v>
      </c>
      <c r="I1171" s="92">
        <f t="array" ref="I1171">SUM(IF((Komplexní!$A$3:$A$38=A1171)*(Komplexní!$D$1:$AJ$1=G1171),Komplexní!$D$3:$AJ$38))</f>
        <v>0</v>
      </c>
      <c r="J1171" s="116" t="str">
        <f>IF(I1171=0,"",I1171)</f>
        <v/>
      </c>
      <c r="K1171" s="93" t="str">
        <f>IF(I1171=MIN($J$1153:$J$1202),1,"")</f>
        <v/>
      </c>
    </row>
    <row r="1172" spans="1:11" hidden="1">
      <c r="A1172" s="87">
        <v>24</v>
      </c>
      <c r="B1172" s="88">
        <f>LOOKUP(A1172,Seznamy!$A$3:$A$38,Seznamy!$B$3:$B$38)</f>
        <v>226108</v>
      </c>
      <c r="C1172" s="89" t="str">
        <f>LOOKUP(A1172,Seznamy!$A$3:$A$38,Seznamy!$C$3:$C$38)</f>
        <v>Teplá</v>
      </c>
      <c r="D1172" s="90">
        <f>LOOKUP(A1172,Seznamy!$A$3:$A$38,Seznamy!$F$3:$F$38)</f>
        <v>10650</v>
      </c>
      <c r="E1172" s="90">
        <f>LOOKUP(A1172,Seznamy!$A$3:$A$38,Seznamy!$G$3:$G$38)</f>
        <v>297061</v>
      </c>
      <c r="F1172" s="91">
        <f>LOOKUP(A1172,Seznamy!$A$3:$A$38,Seznamy!$J$3:$J$38)</f>
        <v>60</v>
      </c>
      <c r="G1172" s="91">
        <v>20</v>
      </c>
      <c r="H1172" s="89" t="str">
        <f>LOOKUP(G1172,Komplexní!$A$40:$A$82,Komplexní!$B$40:$B$82)</f>
        <v>Lesy Beskydy, a.s.</v>
      </c>
      <c r="I1172" s="92">
        <f t="array" ref="I1172">SUM(IF((Komplexní!$A$3:$A$38=A1172)*(Komplexní!$D$1:$AJ$1=G1172),Komplexní!$D$3:$AJ$38))</f>
        <v>0</v>
      </c>
      <c r="J1172" s="116" t="str">
        <f>IF(I1172=0,"",I1172)</f>
        <v/>
      </c>
      <c r="K1172" s="93" t="str">
        <f>IF(I1172=MIN($J$1153:$J$1202),1,"")</f>
        <v/>
      </c>
    </row>
    <row r="1173" spans="1:11" hidden="1">
      <c r="A1173" s="87">
        <v>24</v>
      </c>
      <c r="B1173" s="88">
        <f>LOOKUP(A1173,Seznamy!$A$3:$A$38,Seznamy!$B$3:$B$38)</f>
        <v>226108</v>
      </c>
      <c r="C1173" s="89" t="str">
        <f>LOOKUP(A1173,Seznamy!$A$3:$A$38,Seznamy!$C$3:$C$38)</f>
        <v>Teplá</v>
      </c>
      <c r="D1173" s="90">
        <f>LOOKUP(A1173,Seznamy!$A$3:$A$38,Seznamy!$F$3:$F$38)</f>
        <v>10650</v>
      </c>
      <c r="E1173" s="90">
        <f>LOOKUP(A1173,Seznamy!$A$3:$A$38,Seznamy!$G$3:$G$38)</f>
        <v>297061</v>
      </c>
      <c r="F1173" s="91">
        <f>LOOKUP(A1173,Seznamy!$A$3:$A$38,Seznamy!$J$3:$J$38)</f>
        <v>60</v>
      </c>
      <c r="G1173" s="91">
        <v>21</v>
      </c>
      <c r="H1173" s="89" t="str">
        <f>LOOKUP(G1173,Komplexní!$A$40:$A$82,Komplexní!$B$40:$B$82)</f>
        <v>Triumfa Energo s.r.o.</v>
      </c>
      <c r="I1173" s="92">
        <f t="array" ref="I1173">SUM(IF((Komplexní!$A$3:$A$38=A1173)*(Komplexní!$D$1:$AJ$1=G1173),Komplexní!$D$3:$AJ$38))</f>
        <v>0</v>
      </c>
      <c r="J1173" s="116" t="str">
        <f>IF(I1173=0,"",I1173)</f>
        <v/>
      </c>
      <c r="K1173" s="93" t="str">
        <f>IF(I1173=MIN($J$1153:$J$1202),1,"")</f>
        <v/>
      </c>
    </row>
    <row r="1174" spans="1:11" hidden="1">
      <c r="A1174" s="87">
        <v>24</v>
      </c>
      <c r="B1174" s="88">
        <f>LOOKUP(A1174,Seznamy!$A$3:$A$38,Seznamy!$B$3:$B$38)</f>
        <v>226108</v>
      </c>
      <c r="C1174" s="89" t="str">
        <f>LOOKUP(A1174,Seznamy!$A$3:$A$38,Seznamy!$C$3:$C$38)</f>
        <v>Teplá</v>
      </c>
      <c r="D1174" s="90">
        <f>LOOKUP(A1174,Seznamy!$A$3:$A$38,Seznamy!$F$3:$F$38)</f>
        <v>10650</v>
      </c>
      <c r="E1174" s="90">
        <f>LOOKUP(A1174,Seznamy!$A$3:$A$38,Seznamy!$G$3:$G$38)</f>
        <v>297061</v>
      </c>
      <c r="F1174" s="91">
        <f>LOOKUP(A1174,Seznamy!$A$3:$A$38,Seznamy!$J$3:$J$38)</f>
        <v>60</v>
      </c>
      <c r="G1174" s="91">
        <v>22</v>
      </c>
      <c r="H1174" s="89" t="str">
        <f>LOOKUP(G1174,Komplexní!$A$40:$A$82,Komplexní!$B$40:$B$82)</f>
        <v>Lesní společnost Ledeč nad Sázavou, a.s.</v>
      </c>
      <c r="I1174" s="92">
        <f t="array" ref="I1174">SUM(IF((Komplexní!$A$3:$A$38=A1174)*(Komplexní!$D$1:$AJ$1=G1174),Komplexní!$D$3:$AJ$38))</f>
        <v>0</v>
      </c>
      <c r="J1174" s="116" t="str">
        <f>IF(I1174=0,"",I1174)</f>
        <v/>
      </c>
      <c r="K1174" s="93" t="str">
        <f>IF(I1174=MIN($J$1153:$J$1202),1,"")</f>
        <v/>
      </c>
    </row>
    <row r="1175" spans="1:11" hidden="1">
      <c r="A1175" s="87">
        <v>24</v>
      </c>
      <c r="B1175" s="88">
        <f>LOOKUP(A1175,Seznamy!$A$3:$A$38,Seznamy!$B$3:$B$38)</f>
        <v>226108</v>
      </c>
      <c r="C1175" s="89" t="str">
        <f>LOOKUP(A1175,Seznamy!$A$3:$A$38,Seznamy!$C$3:$C$38)</f>
        <v>Teplá</v>
      </c>
      <c r="D1175" s="90">
        <f>LOOKUP(A1175,Seznamy!$A$3:$A$38,Seznamy!$F$3:$F$38)</f>
        <v>10650</v>
      </c>
      <c r="E1175" s="90">
        <f>LOOKUP(A1175,Seznamy!$A$3:$A$38,Seznamy!$G$3:$G$38)</f>
        <v>297061</v>
      </c>
      <c r="F1175" s="91">
        <f>LOOKUP(A1175,Seznamy!$A$3:$A$38,Seznamy!$J$3:$J$38)</f>
        <v>60</v>
      </c>
      <c r="G1175" s="91">
        <v>23</v>
      </c>
      <c r="H1175" s="89" t="str">
        <f>LOOKUP(G1175,Komplexní!$A$40:$A$82,Komplexní!$B$40:$B$82)</f>
        <v>Pradědský lesní závod, a.s.</v>
      </c>
      <c r="I1175" s="92">
        <f t="array" ref="I1175">SUM(IF((Komplexní!$A$3:$A$38=A1175)*(Komplexní!$D$1:$AJ$1=G1175),Komplexní!$D$3:$AJ$38))</f>
        <v>0</v>
      </c>
      <c r="J1175" s="116" t="str">
        <f>IF(I1175=0,"",I1175)</f>
        <v/>
      </c>
      <c r="K1175" s="93" t="str">
        <f>IF(I1175=MIN($J$1153:$J$1202),1,"")</f>
        <v/>
      </c>
    </row>
    <row r="1176" spans="1:11" hidden="1">
      <c r="A1176" s="87">
        <v>24</v>
      </c>
      <c r="B1176" s="88">
        <f>LOOKUP(A1176,Seznamy!$A$3:$A$38,Seznamy!$B$3:$B$38)</f>
        <v>226108</v>
      </c>
      <c r="C1176" s="89" t="str">
        <f>LOOKUP(A1176,Seznamy!$A$3:$A$38,Seznamy!$C$3:$C$38)</f>
        <v>Teplá</v>
      </c>
      <c r="D1176" s="90">
        <f>LOOKUP(A1176,Seznamy!$A$3:$A$38,Seznamy!$F$3:$F$38)</f>
        <v>10650</v>
      </c>
      <c r="E1176" s="90">
        <f>LOOKUP(A1176,Seznamy!$A$3:$A$38,Seznamy!$G$3:$G$38)</f>
        <v>297061</v>
      </c>
      <c r="F1176" s="91">
        <f>LOOKUP(A1176,Seznamy!$A$3:$A$38,Seznamy!$J$3:$J$38)</f>
        <v>60</v>
      </c>
      <c r="G1176" s="91">
        <v>24</v>
      </c>
      <c r="H1176" s="89" t="str">
        <f>LOOKUP(G1176,Komplexní!$A$40:$A$82,Komplexní!$B$40:$B$82)</f>
        <v>JACER - CZ a.s.</v>
      </c>
      <c r="I1176" s="92">
        <f t="array" ref="I1176">SUM(IF((Komplexní!$A$3:$A$38=A1176)*(Komplexní!$D$1:$AJ$1=G1176),Komplexní!$D$3:$AJ$38))</f>
        <v>0</v>
      </c>
      <c r="J1176" s="116" t="str">
        <f>IF(I1176=0,"",I1176)</f>
        <v/>
      </c>
      <c r="K1176" s="93" t="str">
        <f>IF(I1176=MIN($J$1153:$J$1202),1,"")</f>
        <v/>
      </c>
    </row>
    <row r="1177" spans="1:11" hidden="1">
      <c r="A1177" s="87">
        <v>24</v>
      </c>
      <c r="B1177" s="88">
        <f>LOOKUP(A1177,Seznamy!$A$3:$A$38,Seznamy!$B$3:$B$38)</f>
        <v>226108</v>
      </c>
      <c r="C1177" s="89" t="str">
        <f>LOOKUP(A1177,Seznamy!$A$3:$A$38,Seznamy!$C$3:$C$38)</f>
        <v>Teplá</v>
      </c>
      <c r="D1177" s="90">
        <f>LOOKUP(A1177,Seznamy!$A$3:$A$38,Seznamy!$F$3:$F$38)</f>
        <v>10650</v>
      </c>
      <c r="E1177" s="90">
        <f>LOOKUP(A1177,Seznamy!$A$3:$A$38,Seznamy!$G$3:$G$38)</f>
        <v>297061</v>
      </c>
      <c r="F1177" s="91">
        <f>LOOKUP(A1177,Seznamy!$A$3:$A$38,Seznamy!$J$3:$J$38)</f>
        <v>60</v>
      </c>
      <c r="G1177" s="91">
        <v>25</v>
      </c>
      <c r="H1177" s="89" t="str">
        <f>LOOKUP(G1177,Komplexní!$A$40:$A$82,Komplexní!$B$40:$B$82)</f>
        <v>KATR a.s.</v>
      </c>
      <c r="I1177" s="92">
        <f t="array" ref="I1177">SUM(IF((Komplexní!$A$3:$A$38=A1177)*(Komplexní!$D$1:$AJ$1=G1177),Komplexní!$D$3:$AJ$38))</f>
        <v>0</v>
      </c>
      <c r="J1177" s="116" t="str">
        <f>IF(I1177=0,"",I1177)</f>
        <v/>
      </c>
      <c r="K1177" s="93" t="str">
        <f>IF(I1177=MIN($J$1153:$J$1202),1,"")</f>
        <v/>
      </c>
    </row>
    <row r="1178" spans="1:11" hidden="1">
      <c r="A1178" s="87">
        <v>24</v>
      </c>
      <c r="B1178" s="88">
        <f>LOOKUP(A1178,Seznamy!$A$3:$A$38,Seznamy!$B$3:$B$38)</f>
        <v>226108</v>
      </c>
      <c r="C1178" s="89" t="str">
        <f>LOOKUP(A1178,Seznamy!$A$3:$A$38,Seznamy!$C$3:$C$38)</f>
        <v>Teplá</v>
      </c>
      <c r="D1178" s="90">
        <f>LOOKUP(A1178,Seznamy!$A$3:$A$38,Seznamy!$F$3:$F$38)</f>
        <v>10650</v>
      </c>
      <c r="E1178" s="90">
        <f>LOOKUP(A1178,Seznamy!$A$3:$A$38,Seznamy!$G$3:$G$38)</f>
        <v>297061</v>
      </c>
      <c r="F1178" s="91">
        <f>LOOKUP(A1178,Seznamy!$A$3:$A$38,Seznamy!$J$3:$J$38)</f>
        <v>60</v>
      </c>
      <c r="G1178" s="91">
        <v>26</v>
      </c>
      <c r="H1178" s="89" t="str">
        <f>LOOKUP(G1178,Komplexní!$A$40:$A$82,Komplexní!$B$40:$B$82)</f>
        <v>DEBLICE - lesy s.r.o.</v>
      </c>
      <c r="I1178" s="92">
        <f t="array" ref="I1178">SUM(IF((Komplexní!$A$3:$A$38=A1178)*(Komplexní!$D$1:$AJ$1=G1178),Komplexní!$D$3:$AJ$38))</f>
        <v>0</v>
      </c>
      <c r="J1178" s="116" t="str">
        <f>IF(I1178=0,"",I1178)</f>
        <v/>
      </c>
      <c r="K1178" s="93" t="str">
        <f>IF(I1178=MIN($J$1153:$J$1202),1,"")</f>
        <v/>
      </c>
    </row>
    <row r="1179" spans="1:11" hidden="1">
      <c r="A1179" s="87">
        <v>24</v>
      </c>
      <c r="B1179" s="88">
        <f>LOOKUP(A1179,Seznamy!$A$3:$A$38,Seznamy!$B$3:$B$38)</f>
        <v>226108</v>
      </c>
      <c r="C1179" s="89" t="str">
        <f>LOOKUP(A1179,Seznamy!$A$3:$A$38,Seznamy!$C$3:$C$38)</f>
        <v>Teplá</v>
      </c>
      <c r="D1179" s="90">
        <f>LOOKUP(A1179,Seznamy!$A$3:$A$38,Seznamy!$F$3:$F$38)</f>
        <v>10650</v>
      </c>
      <c r="E1179" s="90">
        <f>LOOKUP(A1179,Seznamy!$A$3:$A$38,Seznamy!$G$3:$G$38)</f>
        <v>297061</v>
      </c>
      <c r="F1179" s="91">
        <f>LOOKUP(A1179,Seznamy!$A$3:$A$38,Seznamy!$J$3:$J$38)</f>
        <v>60</v>
      </c>
      <c r="G1179" s="91">
        <v>27</v>
      </c>
      <c r="H1179" s="89">
        <f>LOOKUP(G1179,Komplexní!$A$40:$A$82,Komplexní!$B$40:$B$82)</f>
        <v>0</v>
      </c>
      <c r="I1179" s="92">
        <f t="array" ref="I1179">SUM(IF((Komplexní!$A$3:$A$38=A1179)*(Komplexní!$D$1:$AJ$1=G1179),Komplexní!$D$3:$AJ$38))</f>
        <v>0</v>
      </c>
      <c r="J1179" s="116" t="str">
        <f>IF(I1179=0,"",I1179)</f>
        <v/>
      </c>
      <c r="K1179" s="93" t="str">
        <f>IF(I1179=MIN($J$1153:$J$1202),1,"")</f>
        <v/>
      </c>
    </row>
    <row r="1180" spans="1:11" hidden="1">
      <c r="A1180" s="87">
        <v>24</v>
      </c>
      <c r="B1180" s="88">
        <f>LOOKUP(A1180,Seznamy!$A$3:$A$38,Seznamy!$B$3:$B$38)</f>
        <v>226108</v>
      </c>
      <c r="C1180" s="89" t="str">
        <f>LOOKUP(A1180,Seznamy!$A$3:$A$38,Seznamy!$C$3:$C$38)</f>
        <v>Teplá</v>
      </c>
      <c r="D1180" s="90">
        <f>LOOKUP(A1180,Seznamy!$A$3:$A$38,Seznamy!$F$3:$F$38)</f>
        <v>10650</v>
      </c>
      <c r="E1180" s="90">
        <f>LOOKUP(A1180,Seznamy!$A$3:$A$38,Seznamy!$G$3:$G$38)</f>
        <v>297061</v>
      </c>
      <c r="F1180" s="91">
        <f>LOOKUP(A1180,Seznamy!$A$3:$A$38,Seznamy!$J$3:$J$38)</f>
        <v>60</v>
      </c>
      <c r="G1180" s="91">
        <v>28</v>
      </c>
      <c r="H1180" s="89">
        <f>LOOKUP(G1180,Komplexní!$A$40:$A$82,Komplexní!$B$40:$B$82)</f>
        <v>0</v>
      </c>
      <c r="I1180" s="92">
        <f t="array" ref="I1180">SUM(IF((Komplexní!$A$3:$A$38=A1180)*(Komplexní!$D$1:$AJ$1=G1180),Komplexní!$D$3:$AJ$38))</f>
        <v>0</v>
      </c>
      <c r="J1180" s="116" t="str">
        <f>IF(I1180=0,"",I1180)</f>
        <v/>
      </c>
      <c r="K1180" s="93" t="str">
        <f>IF(I1180=MIN($J$1153:$J$1202),1,"")</f>
        <v/>
      </c>
    </row>
    <row r="1181" spans="1:11" hidden="1">
      <c r="A1181" s="87">
        <v>24</v>
      </c>
      <c r="B1181" s="88">
        <f>LOOKUP(A1181,Seznamy!$A$3:$A$38,Seznamy!$B$3:$B$38)</f>
        <v>226108</v>
      </c>
      <c r="C1181" s="89" t="str">
        <f>LOOKUP(A1181,Seznamy!$A$3:$A$38,Seznamy!$C$3:$C$38)</f>
        <v>Teplá</v>
      </c>
      <c r="D1181" s="90">
        <f>LOOKUP(A1181,Seznamy!$A$3:$A$38,Seznamy!$F$3:$F$38)</f>
        <v>10650</v>
      </c>
      <c r="E1181" s="90">
        <f>LOOKUP(A1181,Seznamy!$A$3:$A$38,Seznamy!$G$3:$G$38)</f>
        <v>297061</v>
      </c>
      <c r="F1181" s="91">
        <f>LOOKUP(A1181,Seznamy!$A$3:$A$38,Seznamy!$J$3:$J$38)</f>
        <v>60</v>
      </c>
      <c r="G1181" s="91">
        <v>29</v>
      </c>
      <c r="H1181" s="89">
        <f>LOOKUP(G1181,Komplexní!$A$40:$A$82,Komplexní!$B$40:$B$82)</f>
        <v>0</v>
      </c>
      <c r="I1181" s="92">
        <f t="array" ref="I1181">SUM(IF((Komplexní!$A$3:$A$38=A1181)*(Komplexní!$D$1:$AJ$1=G1181),Komplexní!$D$3:$AJ$38))</f>
        <v>0</v>
      </c>
      <c r="J1181" s="116" t="str">
        <f>IF(I1181=0,"",I1181)</f>
        <v/>
      </c>
      <c r="K1181" s="93" t="str">
        <f>IF(I1181=MIN($J$1153:$J$1202),1,"")</f>
        <v/>
      </c>
    </row>
    <row r="1182" spans="1:11" hidden="1">
      <c r="A1182" s="87">
        <v>24</v>
      </c>
      <c r="B1182" s="88">
        <f>LOOKUP(A1182,Seznamy!$A$3:$A$38,Seznamy!$B$3:$B$38)</f>
        <v>226108</v>
      </c>
      <c r="C1182" s="89" t="str">
        <f>LOOKUP(A1182,Seznamy!$A$3:$A$38,Seznamy!$C$3:$C$38)</f>
        <v>Teplá</v>
      </c>
      <c r="D1182" s="90">
        <f>LOOKUP(A1182,Seznamy!$A$3:$A$38,Seznamy!$F$3:$F$38)</f>
        <v>10650</v>
      </c>
      <c r="E1182" s="90">
        <f>LOOKUP(A1182,Seznamy!$A$3:$A$38,Seznamy!$G$3:$G$38)</f>
        <v>297061</v>
      </c>
      <c r="F1182" s="91">
        <f>LOOKUP(A1182,Seznamy!$A$3:$A$38,Seznamy!$J$3:$J$38)</f>
        <v>60</v>
      </c>
      <c r="G1182" s="91">
        <v>30</v>
      </c>
      <c r="H1182" s="89">
        <f>LOOKUP(G1182,Komplexní!$A$40:$A$82,Komplexní!$B$40:$B$82)</f>
        <v>0</v>
      </c>
      <c r="I1182" s="92">
        <f t="array" ref="I1182">SUM(IF((Komplexní!$A$3:$A$38=A1182)*(Komplexní!$D$1:$AJ$1=G1182),Komplexní!$D$3:$AJ$38))</f>
        <v>0</v>
      </c>
      <c r="J1182" s="116" t="str">
        <f>IF(I1182=0,"",I1182)</f>
        <v/>
      </c>
      <c r="K1182" s="93" t="str">
        <f>IF(I1182=MIN($J$1153:$J$1202),1,"")</f>
        <v/>
      </c>
    </row>
    <row r="1183" spans="1:11" hidden="1">
      <c r="A1183" s="87">
        <v>24</v>
      </c>
      <c r="B1183" s="88">
        <f>LOOKUP(A1183,Seznamy!$A$3:$A$38,Seznamy!$B$3:$B$38)</f>
        <v>226108</v>
      </c>
      <c r="C1183" s="89" t="str">
        <f>LOOKUP(A1183,Seznamy!$A$3:$A$38,Seznamy!$C$3:$C$38)</f>
        <v>Teplá</v>
      </c>
      <c r="D1183" s="90">
        <f>LOOKUP(A1183,Seznamy!$A$3:$A$38,Seznamy!$F$3:$F$38)</f>
        <v>10650</v>
      </c>
      <c r="E1183" s="90">
        <f>LOOKUP(A1183,Seznamy!$A$3:$A$38,Seznamy!$G$3:$G$38)</f>
        <v>297061</v>
      </c>
      <c r="F1183" s="91">
        <f>LOOKUP(A1183,Seznamy!$A$3:$A$38,Seznamy!$J$3:$J$38)</f>
        <v>60</v>
      </c>
      <c r="G1183" s="91">
        <v>31</v>
      </c>
      <c r="H1183" s="89">
        <f>LOOKUP(G1183,Komplexní!$A$40:$A$82,Komplexní!$B$40:$B$82)</f>
        <v>0</v>
      </c>
      <c r="I1183" s="92">
        <f t="array" ref="I1183">SUM(IF((Komplexní!$A$3:$A$38=A1183)*(Komplexní!$D$1:$AJ$1=G1183),Komplexní!$D$3:$AJ$38))</f>
        <v>0</v>
      </c>
      <c r="J1183" s="116" t="str">
        <f>IF(I1183=0,"",I1183)</f>
        <v/>
      </c>
      <c r="K1183" s="93" t="str">
        <f>IF(I1183=MIN($J$1153:$J$1202),1,"")</f>
        <v/>
      </c>
    </row>
    <row r="1184" spans="1:11" hidden="1">
      <c r="A1184" s="87">
        <v>24</v>
      </c>
      <c r="B1184" s="88">
        <f>LOOKUP(A1184,Seznamy!$A$3:$A$38,Seznamy!$B$3:$B$38)</f>
        <v>226108</v>
      </c>
      <c r="C1184" s="89" t="str">
        <f>LOOKUP(A1184,Seznamy!$A$3:$A$38,Seznamy!$C$3:$C$38)</f>
        <v>Teplá</v>
      </c>
      <c r="D1184" s="90">
        <f>LOOKUP(A1184,Seznamy!$A$3:$A$38,Seznamy!$F$3:$F$38)</f>
        <v>10650</v>
      </c>
      <c r="E1184" s="90">
        <f>LOOKUP(A1184,Seznamy!$A$3:$A$38,Seznamy!$G$3:$G$38)</f>
        <v>297061</v>
      </c>
      <c r="F1184" s="91">
        <f>LOOKUP(A1184,Seznamy!$A$3:$A$38,Seznamy!$J$3:$J$38)</f>
        <v>60</v>
      </c>
      <c r="G1184" s="91">
        <v>32</v>
      </c>
      <c r="H1184" s="89">
        <f>LOOKUP(G1184,Komplexní!$A$40:$A$82,Komplexní!$B$40:$B$82)</f>
        <v>0</v>
      </c>
      <c r="I1184" s="92">
        <f t="array" ref="I1184">SUM(IF((Komplexní!$A$3:$A$38=A1184)*(Komplexní!$D$1:$AJ$1=G1184),Komplexní!$D$3:$AJ$38))</f>
        <v>0</v>
      </c>
      <c r="J1184" s="116" t="str">
        <f>IF(I1184=0,"",I1184)</f>
        <v/>
      </c>
      <c r="K1184" s="93" t="str">
        <f>IF(I1184=MIN($J$1153:$J$1202),1,"")</f>
        <v/>
      </c>
    </row>
    <row r="1185" spans="1:11" hidden="1">
      <c r="A1185" s="87">
        <v>24</v>
      </c>
      <c r="B1185" s="88">
        <f>LOOKUP(A1185,Seznamy!$A$3:$A$38,Seznamy!$B$3:$B$38)</f>
        <v>226108</v>
      </c>
      <c r="C1185" s="89" t="str">
        <f>LOOKUP(A1185,Seznamy!$A$3:$A$38,Seznamy!$C$3:$C$38)</f>
        <v>Teplá</v>
      </c>
      <c r="D1185" s="90">
        <f>LOOKUP(A1185,Seznamy!$A$3:$A$38,Seznamy!$F$3:$F$38)</f>
        <v>10650</v>
      </c>
      <c r="E1185" s="90">
        <f>LOOKUP(A1185,Seznamy!$A$3:$A$38,Seznamy!$G$3:$G$38)</f>
        <v>297061</v>
      </c>
      <c r="F1185" s="91">
        <f>LOOKUP(A1185,Seznamy!$A$3:$A$38,Seznamy!$J$3:$J$38)</f>
        <v>60</v>
      </c>
      <c r="G1185" s="91">
        <v>33</v>
      </c>
      <c r="H1185" s="89">
        <f>LOOKUP(G1185,Komplexní!$A$40:$A$82,Komplexní!$B$40:$B$82)</f>
        <v>0</v>
      </c>
      <c r="I1185" s="92">
        <f t="array" ref="I1185">SUM(IF((Komplexní!$A$3:$A$38=A1185)*(Komplexní!$D$1:$AJ$1=G1185),Komplexní!$D$3:$AJ$38))</f>
        <v>0</v>
      </c>
      <c r="J1185" s="116" t="str">
        <f>IF(I1185=0,"",I1185)</f>
        <v/>
      </c>
      <c r="K1185" s="93" t="str">
        <f>IF(I1185=MIN($J$1153:$J$1202),1,"")</f>
        <v/>
      </c>
    </row>
    <row r="1186" spans="1:11" hidden="1">
      <c r="A1186" s="87">
        <v>24</v>
      </c>
      <c r="B1186" s="88">
        <f>LOOKUP(A1186,Seznamy!$A$3:$A$38,Seznamy!$B$3:$B$38)</f>
        <v>226108</v>
      </c>
      <c r="C1186" s="89" t="str">
        <f>LOOKUP(A1186,Seznamy!$A$3:$A$38,Seznamy!$C$3:$C$38)</f>
        <v>Teplá</v>
      </c>
      <c r="D1186" s="90">
        <f>LOOKUP(A1186,Seznamy!$A$3:$A$38,Seznamy!$F$3:$F$38)</f>
        <v>10650</v>
      </c>
      <c r="E1186" s="90">
        <f>LOOKUP(A1186,Seznamy!$A$3:$A$38,Seznamy!$G$3:$G$38)</f>
        <v>297061</v>
      </c>
      <c r="F1186" s="91">
        <f>LOOKUP(A1186,Seznamy!$A$3:$A$38,Seznamy!$J$3:$J$38)</f>
        <v>60</v>
      </c>
      <c r="G1186" s="91">
        <v>34</v>
      </c>
      <c r="H1186" s="89">
        <f>LOOKUP(G1186,Komplexní!$A$40:$A$82,Komplexní!$B$40:$B$82)</f>
        <v>0</v>
      </c>
      <c r="I1186" s="92">
        <f t="array" ref="I1186">SUM(IF((Komplexní!$A$3:$A$38=A1186)*(Komplexní!$D$1:$AJ$1=G1186),Komplexní!$D$3:$AJ$38))</f>
        <v>0</v>
      </c>
      <c r="J1186" s="116" t="str">
        <f>IF(I1186=0,"",I1186)</f>
        <v/>
      </c>
      <c r="K1186" s="93" t="str">
        <f>IF(I1186=MIN($J$1153:$J$1202),1,"")</f>
        <v/>
      </c>
    </row>
    <row r="1187" spans="1:11" hidden="1">
      <c r="A1187" s="87">
        <v>24</v>
      </c>
      <c r="B1187" s="88">
        <f>LOOKUP(A1187,Seznamy!$A$3:$A$38,Seznamy!$B$3:$B$38)</f>
        <v>226108</v>
      </c>
      <c r="C1187" s="89" t="str">
        <f>LOOKUP(A1187,Seznamy!$A$3:$A$38,Seznamy!$C$3:$C$38)</f>
        <v>Teplá</v>
      </c>
      <c r="D1187" s="90">
        <f>LOOKUP(A1187,Seznamy!$A$3:$A$38,Seznamy!$F$3:$F$38)</f>
        <v>10650</v>
      </c>
      <c r="E1187" s="90">
        <f>LOOKUP(A1187,Seznamy!$A$3:$A$38,Seznamy!$G$3:$G$38)</f>
        <v>297061</v>
      </c>
      <c r="F1187" s="91">
        <f>LOOKUP(A1187,Seznamy!$A$3:$A$38,Seznamy!$J$3:$J$38)</f>
        <v>60</v>
      </c>
      <c r="G1187" s="91">
        <v>35</v>
      </c>
      <c r="H1187" s="89">
        <f>LOOKUP(G1187,Komplexní!$A$40:$A$82,Komplexní!$B$40:$B$82)</f>
        <v>0</v>
      </c>
      <c r="I1187" s="92">
        <f t="array" ref="I1187">SUM(IF((Komplexní!$A$3:$A$38=A1187)*(Komplexní!$D$1:$AJ$1=G1187),Komplexní!$D$3:$AJ$38))</f>
        <v>0</v>
      </c>
      <c r="J1187" s="116" t="str">
        <f>IF(I1187=0,"",I1187)</f>
        <v/>
      </c>
      <c r="K1187" s="93" t="str">
        <f>IF(I1187=MIN($J$1153:$J$1202),1,"")</f>
        <v/>
      </c>
    </row>
    <row r="1188" spans="1:11" hidden="1">
      <c r="A1188" s="87">
        <v>24</v>
      </c>
      <c r="B1188" s="88">
        <f>LOOKUP(A1188,Seznamy!$A$3:$A$38,Seznamy!$B$3:$B$38)</f>
        <v>226108</v>
      </c>
      <c r="C1188" s="89" t="str">
        <f>LOOKUP(A1188,Seznamy!$A$3:$A$38,Seznamy!$C$3:$C$38)</f>
        <v>Teplá</v>
      </c>
      <c r="D1188" s="90">
        <f>LOOKUP(A1188,Seznamy!$A$3:$A$38,Seznamy!$F$3:$F$38)</f>
        <v>10650</v>
      </c>
      <c r="E1188" s="90">
        <f>LOOKUP(A1188,Seznamy!$A$3:$A$38,Seznamy!$G$3:$G$38)</f>
        <v>297061</v>
      </c>
      <c r="F1188" s="91">
        <f>LOOKUP(A1188,Seznamy!$A$3:$A$38,Seznamy!$J$3:$J$38)</f>
        <v>60</v>
      </c>
      <c r="G1188" s="91">
        <v>36</v>
      </c>
      <c r="H1188" s="89">
        <f>LOOKUP(G1188,Komplexní!$A$40:$A$82,Komplexní!$B$40:$B$82)</f>
        <v>0</v>
      </c>
      <c r="I1188" s="92">
        <f t="array" ref="I1188">SUM(IF((Komplexní!$A$3:$A$38=A1188)*(Komplexní!$D$1:$AJ$1=G1188),Komplexní!$D$3:$AJ$38))</f>
        <v>0</v>
      </c>
      <c r="J1188" s="116" t="str">
        <f>IF(I1188=0,"",I1188)</f>
        <v/>
      </c>
      <c r="K1188" s="93" t="str">
        <f>IF(I1188=MIN($J$1153:$J$1202),1,"")</f>
        <v/>
      </c>
    </row>
    <row r="1189" spans="1:11" hidden="1">
      <c r="A1189" s="87">
        <v>24</v>
      </c>
      <c r="B1189" s="88">
        <f>LOOKUP(A1189,Seznamy!$A$3:$A$38,Seznamy!$B$3:$B$38)</f>
        <v>226108</v>
      </c>
      <c r="C1189" s="89" t="str">
        <f>LOOKUP(A1189,Seznamy!$A$3:$A$38,Seznamy!$C$3:$C$38)</f>
        <v>Teplá</v>
      </c>
      <c r="D1189" s="90">
        <f>LOOKUP(A1189,Seznamy!$A$3:$A$38,Seznamy!$F$3:$F$38)</f>
        <v>10650</v>
      </c>
      <c r="E1189" s="90">
        <f>LOOKUP(A1189,Seznamy!$A$3:$A$38,Seznamy!$G$3:$G$38)</f>
        <v>297061</v>
      </c>
      <c r="F1189" s="91">
        <f>LOOKUP(A1189,Seznamy!$A$3:$A$38,Seznamy!$J$3:$J$38)</f>
        <v>60</v>
      </c>
      <c r="G1189" s="91">
        <v>37</v>
      </c>
      <c r="H1189" s="89">
        <f>LOOKUP(G1189,Komplexní!$A$40:$A$82,Komplexní!$B$40:$B$82)</f>
        <v>0</v>
      </c>
      <c r="I1189" s="92">
        <f t="array" ref="I1189">SUM(IF((Komplexní!$A$3:$A$38=A1189)*(Komplexní!$D$1:$AJ$1=G1189),Komplexní!$D$3:$AJ$38))</f>
        <v>0</v>
      </c>
      <c r="J1189" s="116" t="str">
        <f>IF(I1189=0,"",I1189)</f>
        <v/>
      </c>
      <c r="K1189" s="93" t="str">
        <f>IF(I1189=MIN($J$1153:$J$1202),1,"")</f>
        <v/>
      </c>
    </row>
    <row r="1190" spans="1:11" hidden="1">
      <c r="A1190" s="87">
        <v>24</v>
      </c>
      <c r="B1190" s="88">
        <f>LOOKUP(A1190,Seznamy!$A$3:$A$38,Seznamy!$B$3:$B$38)</f>
        <v>226108</v>
      </c>
      <c r="C1190" s="89" t="str">
        <f>LOOKUP(A1190,Seznamy!$A$3:$A$38,Seznamy!$C$3:$C$38)</f>
        <v>Teplá</v>
      </c>
      <c r="D1190" s="90">
        <f>LOOKUP(A1190,Seznamy!$A$3:$A$38,Seznamy!$F$3:$F$38)</f>
        <v>10650</v>
      </c>
      <c r="E1190" s="90">
        <f>LOOKUP(A1190,Seznamy!$A$3:$A$38,Seznamy!$G$3:$G$38)</f>
        <v>297061</v>
      </c>
      <c r="F1190" s="91">
        <f>LOOKUP(A1190,Seznamy!$A$3:$A$38,Seznamy!$J$3:$J$38)</f>
        <v>60</v>
      </c>
      <c r="G1190" s="91">
        <v>38</v>
      </c>
      <c r="H1190" s="89">
        <f>LOOKUP(G1190,Komplexní!$A$40:$A$82,Komplexní!$B$40:$B$82)</f>
        <v>0</v>
      </c>
      <c r="I1190" s="92">
        <f t="array" ref="I1190">SUM(IF((Komplexní!$A$3:$A$38=A1190)*(Komplexní!$D$1:$AJ$1=G1190),Komplexní!$D$3:$AJ$38))</f>
        <v>0</v>
      </c>
      <c r="J1190" s="116" t="str">
        <f>IF(I1190=0,"",I1190)</f>
        <v/>
      </c>
      <c r="K1190" s="93" t="str">
        <f>IF(I1190=MIN($J$1153:$J$1202),1,"")</f>
        <v/>
      </c>
    </row>
    <row r="1191" spans="1:11" hidden="1">
      <c r="A1191" s="87">
        <v>24</v>
      </c>
      <c r="B1191" s="88">
        <f>LOOKUP(A1191,Seznamy!$A$3:$A$38,Seznamy!$B$3:$B$38)</f>
        <v>226108</v>
      </c>
      <c r="C1191" s="89" t="str">
        <f>LOOKUP(A1191,Seznamy!$A$3:$A$38,Seznamy!$C$3:$C$38)</f>
        <v>Teplá</v>
      </c>
      <c r="D1191" s="90">
        <f>LOOKUP(A1191,Seznamy!$A$3:$A$38,Seznamy!$F$3:$F$38)</f>
        <v>10650</v>
      </c>
      <c r="E1191" s="90">
        <f>LOOKUP(A1191,Seznamy!$A$3:$A$38,Seznamy!$G$3:$G$38)</f>
        <v>297061</v>
      </c>
      <c r="F1191" s="91">
        <f>LOOKUP(A1191,Seznamy!$A$3:$A$38,Seznamy!$J$3:$J$38)</f>
        <v>60</v>
      </c>
      <c r="G1191" s="91">
        <v>39</v>
      </c>
      <c r="H1191" s="89">
        <f>LOOKUP(G1191,Komplexní!$A$40:$A$82,Komplexní!$B$40:$B$82)</f>
        <v>0</v>
      </c>
      <c r="I1191" s="92">
        <f t="array" ref="I1191">SUM(IF((Komplexní!$A$3:$A$38=A1191)*(Komplexní!$D$1:$AJ$1=G1191),Komplexní!$D$3:$AJ$38))</f>
        <v>0</v>
      </c>
      <c r="J1191" s="116" t="str">
        <f>IF(I1191=0,"",I1191)</f>
        <v/>
      </c>
      <c r="K1191" s="93" t="str">
        <f>IF(I1191=MIN($J$1153:$J$1202),1,"")</f>
        <v/>
      </c>
    </row>
    <row r="1192" spans="1:11" hidden="1">
      <c r="A1192" s="87">
        <v>24</v>
      </c>
      <c r="B1192" s="88">
        <f>LOOKUP(A1192,Seznamy!$A$3:$A$38,Seznamy!$B$3:$B$38)</f>
        <v>226108</v>
      </c>
      <c r="C1192" s="89" t="str">
        <f>LOOKUP(A1192,Seznamy!$A$3:$A$38,Seznamy!$C$3:$C$38)</f>
        <v>Teplá</v>
      </c>
      <c r="D1192" s="90">
        <f>LOOKUP(A1192,Seznamy!$A$3:$A$38,Seznamy!$F$3:$F$38)</f>
        <v>10650</v>
      </c>
      <c r="E1192" s="90">
        <f>LOOKUP(A1192,Seznamy!$A$3:$A$38,Seznamy!$G$3:$G$38)</f>
        <v>297061</v>
      </c>
      <c r="F1192" s="91">
        <f>LOOKUP(A1192,Seznamy!$A$3:$A$38,Seznamy!$J$3:$J$38)</f>
        <v>60</v>
      </c>
      <c r="G1192" s="91">
        <v>40</v>
      </c>
      <c r="H1192" s="89">
        <f>LOOKUP(G1192,Komplexní!$A$40:$A$82,Komplexní!$B$40:$B$82)</f>
        <v>0</v>
      </c>
      <c r="I1192" s="92">
        <f t="array" ref="I1192">SUM(IF((Komplexní!$A$3:$A$38=A1192)*(Komplexní!$D$1:$AJ$1=G1192),Komplexní!$D$3:$AJ$38))</f>
        <v>0</v>
      </c>
      <c r="J1192" s="116" t="str">
        <f>IF(I1192=0,"",I1192)</f>
        <v/>
      </c>
      <c r="K1192" s="93" t="str">
        <f>IF(I1192=MIN($J$1153:$J$1202),1,"")</f>
        <v/>
      </c>
    </row>
    <row r="1193" spans="1:11" hidden="1">
      <c r="A1193" s="87">
        <v>24</v>
      </c>
      <c r="B1193" s="88">
        <f>LOOKUP(A1193,Seznamy!$A$3:$A$38,Seznamy!$B$3:$B$38)</f>
        <v>226108</v>
      </c>
      <c r="C1193" s="89" t="str">
        <f>LOOKUP(A1193,Seznamy!$A$3:$A$38,Seznamy!$C$3:$C$38)</f>
        <v>Teplá</v>
      </c>
      <c r="D1193" s="90">
        <f>LOOKUP(A1193,Seznamy!$A$3:$A$38,Seznamy!$F$3:$F$38)</f>
        <v>10650</v>
      </c>
      <c r="E1193" s="90">
        <f>LOOKUP(A1193,Seznamy!$A$3:$A$38,Seznamy!$G$3:$G$38)</f>
        <v>297061</v>
      </c>
      <c r="F1193" s="91">
        <f>LOOKUP(A1193,Seznamy!$A$3:$A$38,Seznamy!$J$3:$J$38)</f>
        <v>60</v>
      </c>
      <c r="G1193" s="91">
        <v>41</v>
      </c>
      <c r="H1193" s="89">
        <f>LOOKUP(G1193,Komplexní!$A$40:$A$82,Komplexní!$B$40:$B$82)</f>
        <v>0</v>
      </c>
      <c r="I1193" s="92">
        <f t="array" ref="I1193">SUM(IF((Komplexní!$A$3:$A$38=A1193)*(Komplexní!$D$1:$AJ$1=G1193),Komplexní!$D$3:$AJ$38))</f>
        <v>0</v>
      </c>
      <c r="J1193" s="116" t="str">
        <f>IF(I1193=0,"",I1193)</f>
        <v/>
      </c>
      <c r="K1193" s="93" t="str">
        <f>IF(I1193=MIN($J$1153:$J$1202),1,"")</f>
        <v/>
      </c>
    </row>
    <row r="1194" spans="1:11" hidden="1">
      <c r="A1194" s="87">
        <v>24</v>
      </c>
      <c r="B1194" s="88">
        <f>LOOKUP(A1194,Seznamy!$A$3:$A$38,Seznamy!$B$3:$B$38)</f>
        <v>226108</v>
      </c>
      <c r="C1194" s="89" t="str">
        <f>LOOKUP(A1194,Seznamy!$A$3:$A$38,Seznamy!$C$3:$C$38)</f>
        <v>Teplá</v>
      </c>
      <c r="D1194" s="90">
        <f>LOOKUP(A1194,Seznamy!$A$3:$A$38,Seznamy!$F$3:$F$38)</f>
        <v>10650</v>
      </c>
      <c r="E1194" s="90">
        <f>LOOKUP(A1194,Seznamy!$A$3:$A$38,Seznamy!$G$3:$G$38)</f>
        <v>297061</v>
      </c>
      <c r="F1194" s="91">
        <f>LOOKUP(A1194,Seznamy!$A$3:$A$38,Seznamy!$J$3:$J$38)</f>
        <v>60</v>
      </c>
      <c r="G1194" s="91">
        <v>42</v>
      </c>
      <c r="H1194" s="89">
        <f>LOOKUP(G1194,Komplexní!$A$40:$A$82,Komplexní!$B$40:$B$82)</f>
        <v>0</v>
      </c>
      <c r="I1194" s="92">
        <f t="array" ref="I1194">SUM(IF((Komplexní!$A$3:$A$38=A1194)*(Komplexní!$D$1:$AJ$1=G1194),Komplexní!$D$3:$AJ$38))</f>
        <v>0</v>
      </c>
      <c r="J1194" s="116" t="str">
        <f>IF(I1194=0,"",I1194)</f>
        <v/>
      </c>
      <c r="K1194" s="93" t="str">
        <f>IF(I1194=MIN($J$1153:$J$1202),1,"")</f>
        <v/>
      </c>
    </row>
    <row r="1195" spans="1:11" hidden="1">
      <c r="A1195" s="87">
        <v>24</v>
      </c>
      <c r="B1195" s="88">
        <f>LOOKUP(A1195,Seznamy!$A$3:$A$38,Seznamy!$B$3:$B$38)</f>
        <v>226108</v>
      </c>
      <c r="C1195" s="89" t="str">
        <f>LOOKUP(A1195,Seznamy!$A$3:$A$38,Seznamy!$C$3:$C$38)</f>
        <v>Teplá</v>
      </c>
      <c r="D1195" s="90">
        <f>LOOKUP(A1195,Seznamy!$A$3:$A$38,Seznamy!$F$3:$F$38)</f>
        <v>10650</v>
      </c>
      <c r="E1195" s="90">
        <f>LOOKUP(A1195,Seznamy!$A$3:$A$38,Seznamy!$G$3:$G$38)</f>
        <v>297061</v>
      </c>
      <c r="F1195" s="91">
        <f>LOOKUP(A1195,Seznamy!$A$3:$A$38,Seznamy!$J$3:$J$38)</f>
        <v>60</v>
      </c>
      <c r="G1195" s="91">
        <v>43</v>
      </c>
      <c r="H1195" s="89">
        <f>LOOKUP(G1195,Komplexní!$A$40:$A$82,Komplexní!$B$40:$B$82)</f>
        <v>0</v>
      </c>
      <c r="I1195" s="92">
        <f t="array" ref="I1195">SUM(IF((Komplexní!$A$3:$A$38=A1195)*(Komplexní!$D$1:$AJ$1=G1195),Komplexní!$D$3:$AJ$38))</f>
        <v>0</v>
      </c>
      <c r="J1195" s="116" t="str">
        <f>IF(I1195=0,"",I1195)</f>
        <v/>
      </c>
      <c r="K1195" s="93" t="str">
        <f>IF(I1195=MIN($J$1153:$J$1202),1,"")</f>
        <v/>
      </c>
    </row>
    <row r="1196" spans="1:11" hidden="1">
      <c r="A1196" s="87">
        <v>24</v>
      </c>
      <c r="B1196" s="88">
        <f>LOOKUP(A1196,Seznamy!$A$3:$A$38,Seznamy!$B$3:$B$38)</f>
        <v>226108</v>
      </c>
      <c r="C1196" s="89" t="str">
        <f>LOOKUP(A1196,Seznamy!$A$3:$A$38,Seznamy!$C$3:$C$38)</f>
        <v>Teplá</v>
      </c>
      <c r="D1196" s="90">
        <f>LOOKUP(A1196,Seznamy!$A$3:$A$38,Seznamy!$F$3:$F$38)</f>
        <v>10650</v>
      </c>
      <c r="E1196" s="90">
        <f>LOOKUP(A1196,Seznamy!$A$3:$A$38,Seznamy!$G$3:$G$38)</f>
        <v>297061</v>
      </c>
      <c r="F1196" s="91">
        <f>LOOKUP(A1196,Seznamy!$A$3:$A$38,Seznamy!$J$3:$J$38)</f>
        <v>60</v>
      </c>
      <c r="G1196" s="91">
        <v>44</v>
      </c>
      <c r="H1196" s="89">
        <f>LOOKUP(G1196,Komplexní!$A$40:$A$82,Komplexní!$B$40:$B$82)</f>
        <v>0</v>
      </c>
      <c r="I1196" s="92">
        <f t="array" ref="I1196">SUM(IF((Komplexní!$A$3:$A$38=A1196)*(Komplexní!$D$1:$AJ$1=G1196),Komplexní!$D$3:$AJ$38))</f>
        <v>0</v>
      </c>
      <c r="J1196" s="116" t="str">
        <f>IF(I1196=0,"",I1196)</f>
        <v/>
      </c>
      <c r="K1196" s="93" t="str">
        <f>IF(I1196=MIN($J$1153:$J$1202),1,"")</f>
        <v/>
      </c>
    </row>
    <row r="1197" spans="1:11" hidden="1">
      <c r="A1197" s="87">
        <v>24</v>
      </c>
      <c r="B1197" s="88">
        <f>LOOKUP(A1197,Seznamy!$A$3:$A$38,Seznamy!$B$3:$B$38)</f>
        <v>226108</v>
      </c>
      <c r="C1197" s="89" t="str">
        <f>LOOKUP(A1197,Seznamy!$A$3:$A$38,Seznamy!$C$3:$C$38)</f>
        <v>Teplá</v>
      </c>
      <c r="D1197" s="90">
        <f>LOOKUP(A1197,Seznamy!$A$3:$A$38,Seznamy!$F$3:$F$38)</f>
        <v>10650</v>
      </c>
      <c r="E1197" s="90">
        <f>LOOKUP(A1197,Seznamy!$A$3:$A$38,Seznamy!$G$3:$G$38)</f>
        <v>297061</v>
      </c>
      <c r="F1197" s="91">
        <f>LOOKUP(A1197,Seznamy!$A$3:$A$38,Seznamy!$J$3:$J$38)</f>
        <v>60</v>
      </c>
      <c r="G1197" s="91">
        <v>45</v>
      </c>
      <c r="H1197" s="89">
        <f>LOOKUP(G1197,Komplexní!$A$40:$A$82,Komplexní!$B$40:$B$82)</f>
        <v>0</v>
      </c>
      <c r="I1197" s="92">
        <f t="array" ref="I1197">SUM(IF((Komplexní!$A$3:$A$38=A1197)*(Komplexní!$D$1:$AJ$1=G1197),Komplexní!$D$3:$AJ$38))</f>
        <v>0</v>
      </c>
      <c r="J1197" s="116" t="str">
        <f>IF(I1197=0,"",I1197)</f>
        <v/>
      </c>
      <c r="K1197" s="93" t="str">
        <f>IF(I1197=MIN($J$1153:$J$1202),1,"")</f>
        <v/>
      </c>
    </row>
    <row r="1198" spans="1:11" hidden="1">
      <c r="A1198" s="87">
        <v>24</v>
      </c>
      <c r="B1198" s="88">
        <f>LOOKUP(A1198,Seznamy!$A$3:$A$38,Seznamy!$B$3:$B$38)</f>
        <v>226108</v>
      </c>
      <c r="C1198" s="89" t="str">
        <f>LOOKUP(A1198,Seznamy!$A$3:$A$38,Seznamy!$C$3:$C$38)</f>
        <v>Teplá</v>
      </c>
      <c r="D1198" s="90">
        <f>LOOKUP(A1198,Seznamy!$A$3:$A$38,Seznamy!$F$3:$F$38)</f>
        <v>10650</v>
      </c>
      <c r="E1198" s="90">
        <f>LOOKUP(A1198,Seznamy!$A$3:$A$38,Seznamy!$G$3:$G$38)</f>
        <v>297061</v>
      </c>
      <c r="F1198" s="91">
        <f>LOOKUP(A1198,Seznamy!$A$3:$A$38,Seznamy!$J$3:$J$38)</f>
        <v>60</v>
      </c>
      <c r="G1198" s="91">
        <v>46</v>
      </c>
      <c r="H1198" s="89">
        <f>LOOKUP(G1198,Komplexní!$A$40:$A$82,Komplexní!$B$40:$B$82)</f>
        <v>0</v>
      </c>
      <c r="I1198" s="92">
        <f t="array" ref="I1198">SUM(IF((Komplexní!$A$3:$A$38=A1198)*(Komplexní!$D$1:$AJ$1=G1198),Komplexní!$D$3:$AJ$38))</f>
        <v>0</v>
      </c>
      <c r="J1198" s="116" t="str">
        <f>IF(I1198=0,"",I1198)</f>
        <v/>
      </c>
      <c r="K1198" s="93" t="str">
        <f>IF(I1198=MIN($J$1153:$J$1202),1,"")</f>
        <v/>
      </c>
    </row>
    <row r="1199" spans="1:11" hidden="1">
      <c r="A1199" s="87">
        <v>24</v>
      </c>
      <c r="B1199" s="88">
        <f>LOOKUP(A1199,Seznamy!$A$3:$A$38,Seznamy!$B$3:$B$38)</f>
        <v>226108</v>
      </c>
      <c r="C1199" s="89" t="str">
        <f>LOOKUP(A1199,Seznamy!$A$3:$A$38,Seznamy!$C$3:$C$38)</f>
        <v>Teplá</v>
      </c>
      <c r="D1199" s="90">
        <f>LOOKUP(A1199,Seznamy!$A$3:$A$38,Seznamy!$F$3:$F$38)</f>
        <v>10650</v>
      </c>
      <c r="E1199" s="90">
        <f>LOOKUP(A1199,Seznamy!$A$3:$A$38,Seznamy!$G$3:$G$38)</f>
        <v>297061</v>
      </c>
      <c r="F1199" s="91">
        <f>LOOKUP(A1199,Seznamy!$A$3:$A$38,Seznamy!$J$3:$J$38)</f>
        <v>60</v>
      </c>
      <c r="G1199" s="91">
        <v>47</v>
      </c>
      <c r="H1199" s="89">
        <f>LOOKUP(G1199,Komplexní!$A$40:$A$82,Komplexní!$B$40:$B$82)</f>
        <v>0</v>
      </c>
      <c r="I1199" s="92">
        <f t="array" ref="I1199">SUM(IF((Komplexní!$A$3:$A$38=A1199)*(Komplexní!$D$1:$AJ$1=G1199),Komplexní!$D$3:$AJ$38))</f>
        <v>0</v>
      </c>
      <c r="J1199" s="116" t="str">
        <f>IF(I1199=0,"",I1199)</f>
        <v/>
      </c>
      <c r="K1199" s="93" t="str">
        <f>IF(I1199=MIN($J$1153:$J$1202),1,"")</f>
        <v/>
      </c>
    </row>
    <row r="1200" spans="1:11" hidden="1">
      <c r="A1200" s="87">
        <v>24</v>
      </c>
      <c r="B1200" s="88">
        <f>LOOKUP(A1200,Seznamy!$A$3:$A$38,Seznamy!$B$3:$B$38)</f>
        <v>226108</v>
      </c>
      <c r="C1200" s="89" t="str">
        <f>LOOKUP(A1200,Seznamy!$A$3:$A$38,Seznamy!$C$3:$C$38)</f>
        <v>Teplá</v>
      </c>
      <c r="D1200" s="90">
        <f>LOOKUP(A1200,Seznamy!$A$3:$A$38,Seznamy!$F$3:$F$38)</f>
        <v>10650</v>
      </c>
      <c r="E1200" s="90">
        <f>LOOKUP(A1200,Seznamy!$A$3:$A$38,Seznamy!$G$3:$G$38)</f>
        <v>297061</v>
      </c>
      <c r="F1200" s="91">
        <f>LOOKUP(A1200,Seznamy!$A$3:$A$38,Seznamy!$J$3:$J$38)</f>
        <v>60</v>
      </c>
      <c r="G1200" s="91">
        <v>48</v>
      </c>
      <c r="H1200" s="89">
        <f>LOOKUP(G1200,Komplexní!$A$40:$A$82,Komplexní!$B$40:$B$82)</f>
        <v>0</v>
      </c>
      <c r="I1200" s="92">
        <f t="array" ref="I1200">SUM(IF((Komplexní!$A$3:$A$38=A1200)*(Komplexní!$D$1:$AJ$1=G1200),Komplexní!$D$3:$AJ$38))</f>
        <v>0</v>
      </c>
      <c r="J1200" s="116" t="str">
        <f>IF(I1200=0,"",I1200)</f>
        <v/>
      </c>
      <c r="K1200" s="93" t="str">
        <f>IF(I1200=MIN($J$1153:$J$1202),1,"")</f>
        <v/>
      </c>
    </row>
    <row r="1201" spans="1:11" hidden="1">
      <c r="A1201" s="87">
        <v>24</v>
      </c>
      <c r="B1201" s="88">
        <f>LOOKUP(A1201,Seznamy!$A$3:$A$38,Seznamy!$B$3:$B$38)</f>
        <v>226108</v>
      </c>
      <c r="C1201" s="89" t="str">
        <f>LOOKUP(A1201,Seznamy!$A$3:$A$38,Seznamy!$C$3:$C$38)</f>
        <v>Teplá</v>
      </c>
      <c r="D1201" s="90">
        <f>LOOKUP(A1201,Seznamy!$A$3:$A$38,Seznamy!$F$3:$F$38)</f>
        <v>10650</v>
      </c>
      <c r="E1201" s="90">
        <f>LOOKUP(A1201,Seznamy!$A$3:$A$38,Seznamy!$G$3:$G$38)</f>
        <v>297061</v>
      </c>
      <c r="F1201" s="91">
        <f>LOOKUP(A1201,Seznamy!$A$3:$A$38,Seznamy!$J$3:$J$38)</f>
        <v>60</v>
      </c>
      <c r="G1201" s="91">
        <v>49</v>
      </c>
      <c r="H1201" s="89">
        <f>LOOKUP(G1201,Komplexní!$A$40:$A$82,Komplexní!$B$40:$B$82)</f>
        <v>0</v>
      </c>
      <c r="I1201" s="92">
        <f t="array" ref="I1201">SUM(IF((Komplexní!$A$3:$A$38=A1201)*(Komplexní!$D$1:$AJ$1=G1201),Komplexní!$D$3:$AJ$38))</f>
        <v>0</v>
      </c>
      <c r="J1201" s="116" t="str">
        <f>IF(I1201=0,"",I1201)</f>
        <v/>
      </c>
      <c r="K1201" s="93" t="str">
        <f>IF(I1201=MIN($J$1153:$J$1202),1,"")</f>
        <v/>
      </c>
    </row>
    <row r="1202" spans="1:11" hidden="1">
      <c r="A1202" s="87">
        <v>24</v>
      </c>
      <c r="B1202" s="88">
        <f>LOOKUP(A1202,Seznamy!$A$3:$A$38,Seznamy!$B$3:$B$38)</f>
        <v>226108</v>
      </c>
      <c r="C1202" s="89" t="str">
        <f>LOOKUP(A1202,Seznamy!$A$3:$A$38,Seznamy!$C$3:$C$38)</f>
        <v>Teplá</v>
      </c>
      <c r="D1202" s="90">
        <f>LOOKUP(A1202,Seznamy!$A$3:$A$38,Seznamy!$F$3:$F$38)</f>
        <v>10650</v>
      </c>
      <c r="E1202" s="90">
        <f>LOOKUP(A1202,Seznamy!$A$3:$A$38,Seznamy!$G$3:$G$38)</f>
        <v>297061</v>
      </c>
      <c r="F1202" s="91">
        <f>LOOKUP(A1202,Seznamy!$A$3:$A$38,Seznamy!$J$3:$J$38)</f>
        <v>60</v>
      </c>
      <c r="G1202" s="91">
        <v>50</v>
      </c>
      <c r="H1202" s="89">
        <f>LOOKUP(G1202,Komplexní!$A$40:$A$82,Komplexní!$B$40:$B$82)</f>
        <v>0</v>
      </c>
      <c r="I1202" s="92">
        <f t="array" ref="I1202">SUM(IF((Komplexní!$A$3:$A$38=A1202)*(Komplexní!$D$1:$AJ$1=G1202),Komplexní!$D$3:$AJ$38))</f>
        <v>0</v>
      </c>
      <c r="J1202" s="116" t="str">
        <f>IF(I1202=0,"",I1202)</f>
        <v/>
      </c>
      <c r="K1202" s="93" t="str">
        <f>IF(I1202=MIN($J$1153:$J$1202),1,"")</f>
        <v/>
      </c>
    </row>
    <row r="1203" spans="1:11">
      <c r="A1203" s="53">
        <v>25</v>
      </c>
      <c r="B1203" s="54">
        <f>LOOKUP(A1203,Seznamy!$A$3:$A$38,Seznamy!$B$3:$B$38)</f>
        <v>226109</v>
      </c>
      <c r="C1203" s="55" t="str">
        <f>LOOKUP(A1203,Seznamy!$A$3:$A$38,Seznamy!$C$3:$C$38)</f>
        <v>Bečov</v>
      </c>
      <c r="D1203" s="56">
        <f>LOOKUP(A1203,Seznamy!$A$3:$A$38,Seznamy!$F$3:$F$38)</f>
        <v>5179</v>
      </c>
      <c r="E1203" s="56">
        <f>LOOKUP(A1203,Seznamy!$A$3:$A$38,Seznamy!$G$3:$G$38)</f>
        <v>165790</v>
      </c>
      <c r="F1203" s="57">
        <f>LOOKUP(A1203,Seznamy!$A$3:$A$38,Seznamy!$J$3:$J$38)</f>
        <v>60</v>
      </c>
      <c r="G1203" s="57">
        <v>18</v>
      </c>
      <c r="H1203" s="55" t="str">
        <f>LOOKUP(G1203,Komplexní!$A$40:$A$82,Komplexní!$B$40:$B$82)</f>
        <v>Lesní společnost Bečov, s.r.o.</v>
      </c>
      <c r="I1203" s="58">
        <f t="array" ref="I1203">SUM(IF((Komplexní!$A$3:$A$38=A1203)*(Komplexní!$D$1:$AJ$1=G1203),Komplexní!$D$3:$AJ$38))</f>
        <v>-113995170</v>
      </c>
      <c r="J1203" s="115">
        <f>IF(I1203=0,"",I1203)</f>
        <v>-113995170</v>
      </c>
      <c r="K1203" s="59">
        <f>IF(I1203=MIN($J$1203:$J$1252),1,"")</f>
        <v>1</v>
      </c>
    </row>
    <row r="1204" spans="1:11">
      <c r="A1204" s="53">
        <v>25</v>
      </c>
      <c r="B1204" s="54">
        <f>LOOKUP(A1204,Seznamy!$A$3:$A$38,Seznamy!$B$3:$B$38)</f>
        <v>226109</v>
      </c>
      <c r="C1204" s="55" t="str">
        <f>LOOKUP(A1204,Seznamy!$A$3:$A$38,Seznamy!$C$3:$C$38)</f>
        <v>Bečov</v>
      </c>
      <c r="D1204" s="56">
        <f>LOOKUP(A1204,Seznamy!$A$3:$A$38,Seznamy!$F$3:$F$38)</f>
        <v>5179</v>
      </c>
      <c r="E1204" s="56">
        <f>LOOKUP(A1204,Seznamy!$A$3:$A$38,Seznamy!$G$3:$G$38)</f>
        <v>165790</v>
      </c>
      <c r="F1204" s="57">
        <f>LOOKUP(A1204,Seznamy!$A$3:$A$38,Seznamy!$J$3:$J$38)</f>
        <v>60</v>
      </c>
      <c r="G1204" s="57">
        <v>12</v>
      </c>
      <c r="H1204" s="55" t="str">
        <f>LOOKUP(G1204,Komplexní!$A$40:$A$82,Komplexní!$B$40:$B$82)</f>
        <v>Jihozápadní dřevařská a.s.</v>
      </c>
      <c r="I1204" s="58">
        <f t="array" ref="I1204">SUM(IF((Komplexní!$A$3:$A$38=A1204)*(Komplexní!$D$1:$AJ$1=G1204),Komplexní!$D$3:$AJ$38))</f>
        <v>-80562343</v>
      </c>
      <c r="J1204" s="115">
        <f>IF(I1204=0,"",I1204)</f>
        <v>-80562343</v>
      </c>
      <c r="K1204" s="59" t="str">
        <f>IF(I1204=MIN($J$1203:$J$1252),1,"")</f>
        <v/>
      </c>
    </row>
    <row r="1205" spans="1:11">
      <c r="A1205" s="53">
        <v>25</v>
      </c>
      <c r="B1205" s="54">
        <f>LOOKUP(A1205,Seznamy!$A$3:$A$38,Seznamy!$B$3:$B$38)</f>
        <v>226109</v>
      </c>
      <c r="C1205" s="55" t="str">
        <f>LOOKUP(A1205,Seznamy!$A$3:$A$38,Seznamy!$C$3:$C$38)</f>
        <v>Bečov</v>
      </c>
      <c r="D1205" s="56">
        <f>LOOKUP(A1205,Seznamy!$A$3:$A$38,Seznamy!$F$3:$F$38)</f>
        <v>5179</v>
      </c>
      <c r="E1205" s="56">
        <f>LOOKUP(A1205,Seznamy!$A$3:$A$38,Seznamy!$G$3:$G$38)</f>
        <v>165790</v>
      </c>
      <c r="F1205" s="57">
        <f>LOOKUP(A1205,Seznamy!$A$3:$A$38,Seznamy!$J$3:$J$38)</f>
        <v>60</v>
      </c>
      <c r="G1205" s="57">
        <v>3</v>
      </c>
      <c r="H1205" s="55" t="str">
        <f>LOOKUP(G1205,Komplexní!$A$40:$A$82,Komplexní!$B$40:$B$82)</f>
        <v>ACLESIA, spol. s r.o.</v>
      </c>
      <c r="I1205" s="58">
        <f t="array" ref="I1205">SUM(IF((Komplexní!$A$3:$A$38=A1205)*(Komplexní!$D$1:$AJ$1=G1205),Komplexní!$D$3:$AJ$38))</f>
        <v>-62765726</v>
      </c>
      <c r="J1205" s="115">
        <f>IF(I1205=0,"",I1205)</f>
        <v>-62765726</v>
      </c>
      <c r="K1205" s="59" t="str">
        <f>IF(I1205=MIN($J$1203:$J$1252),1,"")</f>
        <v/>
      </c>
    </row>
    <row r="1206" spans="1:11">
      <c r="A1206" s="53">
        <v>25</v>
      </c>
      <c r="B1206" s="54">
        <f>LOOKUP(A1206,Seznamy!$A$3:$A$38,Seznamy!$B$3:$B$38)</f>
        <v>226109</v>
      </c>
      <c r="C1206" s="55" t="str">
        <f>LOOKUP(A1206,Seznamy!$A$3:$A$38,Seznamy!$C$3:$C$38)</f>
        <v>Bečov</v>
      </c>
      <c r="D1206" s="56">
        <f>LOOKUP(A1206,Seznamy!$A$3:$A$38,Seznamy!$F$3:$F$38)</f>
        <v>5179</v>
      </c>
      <c r="E1206" s="56">
        <f>LOOKUP(A1206,Seznamy!$A$3:$A$38,Seznamy!$G$3:$G$38)</f>
        <v>165790</v>
      </c>
      <c r="F1206" s="57">
        <f>LOOKUP(A1206,Seznamy!$A$3:$A$38,Seznamy!$J$3:$J$38)</f>
        <v>60</v>
      </c>
      <c r="G1206" s="57">
        <v>11</v>
      </c>
      <c r="H1206" s="55" t="str">
        <f>LOOKUP(G1206,Komplexní!$A$40:$A$82,Komplexní!$B$40:$B$82)</f>
        <v>UNILES a.s.</v>
      </c>
      <c r="I1206" s="58">
        <f t="array" ref="I1206">SUM(IF((Komplexní!$A$3:$A$38=A1206)*(Komplexní!$D$1:$AJ$1=G1206),Komplexní!$D$3:$AJ$38))</f>
        <v>-62218061</v>
      </c>
      <c r="J1206" s="115">
        <f>IF(I1206=0,"",I1206)</f>
        <v>-62218061</v>
      </c>
      <c r="K1206" s="59" t="str">
        <f>IF(I1206=MIN($J$1203:$J$1252),1,"")</f>
        <v/>
      </c>
    </row>
    <row r="1207" spans="1:11" hidden="1">
      <c r="A1207" s="53">
        <v>25</v>
      </c>
      <c r="B1207" s="54">
        <f>LOOKUP(A1207,Seznamy!$A$3:$A$38,Seznamy!$B$3:$B$38)</f>
        <v>226109</v>
      </c>
      <c r="C1207" s="55" t="str">
        <f>LOOKUP(A1207,Seznamy!$A$3:$A$38,Seznamy!$C$3:$C$38)</f>
        <v>Bečov</v>
      </c>
      <c r="D1207" s="56">
        <f>LOOKUP(A1207,Seznamy!$A$3:$A$38,Seznamy!$F$3:$F$38)</f>
        <v>5179</v>
      </c>
      <c r="E1207" s="56">
        <f>LOOKUP(A1207,Seznamy!$A$3:$A$38,Seznamy!$G$3:$G$38)</f>
        <v>165790</v>
      </c>
      <c r="F1207" s="57">
        <f>LOOKUP(A1207,Seznamy!$A$3:$A$38,Seznamy!$J$3:$J$38)</f>
        <v>60</v>
      </c>
      <c r="G1207" s="57">
        <v>1</v>
      </c>
      <c r="H1207" s="55" t="str">
        <f>LOOKUP(G1207,Komplexní!$A$40:$A$82,Komplexní!$B$40:$B$82)</f>
        <v>KAISER s.r.o.</v>
      </c>
      <c r="I1207" s="58">
        <f t="array" ref="I1207">SUM(IF((Komplexní!$A$3:$A$38=A1207)*(Komplexní!$D$1:$AJ$1=G1207),Komplexní!$D$3:$AJ$38))</f>
        <v>0</v>
      </c>
      <c r="J1207" s="115" t="str">
        <f>IF(I1207=0,"",I1207)</f>
        <v/>
      </c>
      <c r="K1207" s="59" t="str">
        <f>IF(I1207=MIN($J$1203:$J$1252),1,"")</f>
        <v/>
      </c>
    </row>
    <row r="1208" spans="1:11" hidden="1">
      <c r="A1208" s="53">
        <v>25</v>
      </c>
      <c r="B1208" s="54">
        <f>LOOKUP(A1208,Seznamy!$A$3:$A$38,Seznamy!$B$3:$B$38)</f>
        <v>226109</v>
      </c>
      <c r="C1208" s="55" t="str">
        <f>LOOKUP(A1208,Seznamy!$A$3:$A$38,Seznamy!$C$3:$C$38)</f>
        <v>Bečov</v>
      </c>
      <c r="D1208" s="56">
        <f>LOOKUP(A1208,Seznamy!$A$3:$A$38,Seznamy!$F$3:$F$38)</f>
        <v>5179</v>
      </c>
      <c r="E1208" s="56">
        <f>LOOKUP(A1208,Seznamy!$A$3:$A$38,Seznamy!$G$3:$G$38)</f>
        <v>165790</v>
      </c>
      <c r="F1208" s="57">
        <f>LOOKUP(A1208,Seznamy!$A$3:$A$38,Seznamy!$J$3:$J$38)</f>
        <v>60</v>
      </c>
      <c r="G1208" s="57">
        <v>2</v>
      </c>
      <c r="H1208" s="55" t="str">
        <f>LOOKUP(G1208,Komplexní!$A$40:$A$82,Komplexní!$B$40:$B$82)</f>
        <v>Lesní společnost Přimda, a.s.</v>
      </c>
      <c r="I1208" s="58">
        <f t="array" ref="I1208">SUM(IF((Komplexní!$A$3:$A$38=A1208)*(Komplexní!$D$1:$AJ$1=G1208),Komplexní!$D$3:$AJ$38))</f>
        <v>0</v>
      </c>
      <c r="J1208" s="115" t="str">
        <f>IF(I1208=0,"",I1208)</f>
        <v/>
      </c>
      <c r="K1208" s="59" t="str">
        <f>IF(I1208=MIN($J$1203:$J$1252),1,"")</f>
        <v/>
      </c>
    </row>
    <row r="1209" spans="1:11" hidden="1">
      <c r="A1209" s="53">
        <v>25</v>
      </c>
      <c r="B1209" s="54">
        <f>LOOKUP(A1209,Seznamy!$A$3:$A$38,Seznamy!$B$3:$B$38)</f>
        <v>226109</v>
      </c>
      <c r="C1209" s="55" t="str">
        <f>LOOKUP(A1209,Seznamy!$A$3:$A$38,Seznamy!$C$3:$C$38)</f>
        <v>Bečov</v>
      </c>
      <c r="D1209" s="56">
        <f>LOOKUP(A1209,Seznamy!$A$3:$A$38,Seznamy!$F$3:$F$38)</f>
        <v>5179</v>
      </c>
      <c r="E1209" s="56">
        <f>LOOKUP(A1209,Seznamy!$A$3:$A$38,Seznamy!$G$3:$G$38)</f>
        <v>165790</v>
      </c>
      <c r="F1209" s="57">
        <f>LOOKUP(A1209,Seznamy!$A$3:$A$38,Seznamy!$J$3:$J$38)</f>
        <v>60</v>
      </c>
      <c r="G1209" s="57">
        <v>4</v>
      </c>
      <c r="H1209" s="55" t="str">
        <f>LOOKUP(G1209,Komplexní!$A$40:$A$82,Komplexní!$B$40:$B$82)</f>
        <v>LST a.s.</v>
      </c>
      <c r="I1209" s="58">
        <f t="array" ref="I1209">SUM(IF((Komplexní!$A$3:$A$38=A1209)*(Komplexní!$D$1:$AJ$1=G1209),Komplexní!$D$3:$AJ$38))</f>
        <v>0</v>
      </c>
      <c r="J1209" s="115" t="str">
        <f>IF(I1209=0,"",I1209)</f>
        <v/>
      </c>
      <c r="K1209" s="59" t="str">
        <f>IF(I1209=MIN($J$1203:$J$1252),1,"")</f>
        <v/>
      </c>
    </row>
    <row r="1210" spans="1:11" hidden="1">
      <c r="A1210" s="53">
        <v>25</v>
      </c>
      <c r="B1210" s="54">
        <f>LOOKUP(A1210,Seznamy!$A$3:$A$38,Seznamy!$B$3:$B$38)</f>
        <v>226109</v>
      </c>
      <c r="C1210" s="55" t="str">
        <f>LOOKUP(A1210,Seznamy!$A$3:$A$38,Seznamy!$C$3:$C$38)</f>
        <v>Bečov</v>
      </c>
      <c r="D1210" s="56">
        <f>LOOKUP(A1210,Seznamy!$A$3:$A$38,Seznamy!$F$3:$F$38)</f>
        <v>5179</v>
      </c>
      <c r="E1210" s="56">
        <f>LOOKUP(A1210,Seznamy!$A$3:$A$38,Seznamy!$G$3:$G$38)</f>
        <v>165790</v>
      </c>
      <c r="F1210" s="57">
        <f>LOOKUP(A1210,Seznamy!$A$3:$A$38,Seznamy!$J$3:$J$38)</f>
        <v>60</v>
      </c>
      <c r="G1210" s="57">
        <v>5</v>
      </c>
      <c r="H1210" s="55" t="str">
        <f>LOOKUP(G1210,Komplexní!$A$40:$A$82,Komplexní!$B$40:$B$82)</f>
        <v>T.E.P. HOLZ, s.r.o.</v>
      </c>
      <c r="I1210" s="58">
        <f t="array" ref="I1210">SUM(IF((Komplexní!$A$3:$A$38=A1210)*(Komplexní!$D$1:$AJ$1=G1210),Komplexní!$D$3:$AJ$38))</f>
        <v>0</v>
      </c>
      <c r="J1210" s="115" t="str">
        <f>IF(I1210=0,"",I1210)</f>
        <v/>
      </c>
      <c r="K1210" s="59" t="str">
        <f>IF(I1210=MIN($J$1203:$J$1252),1,"")</f>
        <v/>
      </c>
    </row>
    <row r="1211" spans="1:11" hidden="1">
      <c r="A1211" s="53">
        <v>25</v>
      </c>
      <c r="B1211" s="54">
        <f>LOOKUP(A1211,Seznamy!$A$3:$A$38,Seznamy!$B$3:$B$38)</f>
        <v>226109</v>
      </c>
      <c r="C1211" s="55" t="str">
        <f>LOOKUP(A1211,Seznamy!$A$3:$A$38,Seznamy!$C$3:$C$38)</f>
        <v>Bečov</v>
      </c>
      <c r="D1211" s="56">
        <f>LOOKUP(A1211,Seznamy!$A$3:$A$38,Seznamy!$F$3:$F$38)</f>
        <v>5179</v>
      </c>
      <c r="E1211" s="56">
        <f>LOOKUP(A1211,Seznamy!$A$3:$A$38,Seznamy!$G$3:$G$38)</f>
        <v>165790</v>
      </c>
      <c r="F1211" s="57">
        <f>LOOKUP(A1211,Seznamy!$A$3:$A$38,Seznamy!$J$3:$J$38)</f>
        <v>60</v>
      </c>
      <c r="G1211" s="57">
        <v>6</v>
      </c>
      <c r="H1211" s="55" t="str">
        <f>LOOKUP(G1211,Komplexní!$A$40:$A$82,Komplexní!$B$40:$B$82)</f>
        <v>Petra spol. s r.o.</v>
      </c>
      <c r="I1211" s="58">
        <f t="array" ref="I1211">SUM(IF((Komplexní!$A$3:$A$38=A1211)*(Komplexní!$D$1:$AJ$1=G1211),Komplexní!$D$3:$AJ$38))</f>
        <v>0</v>
      </c>
      <c r="J1211" s="115" t="str">
        <f>IF(I1211=0,"",I1211)</f>
        <v/>
      </c>
      <c r="K1211" s="59" t="str">
        <f>IF(I1211=MIN($J$1203:$J$1252),1,"")</f>
        <v/>
      </c>
    </row>
    <row r="1212" spans="1:11" hidden="1">
      <c r="A1212" s="53">
        <v>25</v>
      </c>
      <c r="B1212" s="54">
        <f>LOOKUP(A1212,Seznamy!$A$3:$A$38,Seznamy!$B$3:$B$38)</f>
        <v>226109</v>
      </c>
      <c r="C1212" s="55" t="str">
        <f>LOOKUP(A1212,Seznamy!$A$3:$A$38,Seznamy!$C$3:$C$38)</f>
        <v>Bečov</v>
      </c>
      <c r="D1212" s="56">
        <f>LOOKUP(A1212,Seznamy!$A$3:$A$38,Seznamy!$F$3:$F$38)</f>
        <v>5179</v>
      </c>
      <c r="E1212" s="56">
        <f>LOOKUP(A1212,Seznamy!$A$3:$A$38,Seznamy!$G$3:$G$38)</f>
        <v>165790</v>
      </c>
      <c r="F1212" s="57">
        <f>LOOKUP(A1212,Seznamy!$A$3:$A$38,Seznamy!$J$3:$J$38)</f>
        <v>60</v>
      </c>
      <c r="G1212" s="57">
        <v>7</v>
      </c>
      <c r="H1212" s="55" t="str">
        <f>LOOKUP(G1212,Komplexní!$A$40:$A$82,Komplexní!$B$40:$B$82)</f>
        <v>Sušická lesní a obchodní s.r.o.</v>
      </c>
      <c r="I1212" s="58">
        <f t="array" ref="I1212">SUM(IF((Komplexní!$A$3:$A$38=A1212)*(Komplexní!$D$1:$AJ$1=G1212),Komplexní!$D$3:$AJ$38))</f>
        <v>0</v>
      </c>
      <c r="J1212" s="115" t="str">
        <f>IF(I1212=0,"",I1212)</f>
        <v/>
      </c>
      <c r="K1212" s="59" t="str">
        <f>IF(I1212=MIN($J$1203:$J$1252),1,"")</f>
        <v/>
      </c>
    </row>
    <row r="1213" spans="1:11" hidden="1">
      <c r="A1213" s="53">
        <v>25</v>
      </c>
      <c r="B1213" s="54">
        <f>LOOKUP(A1213,Seznamy!$A$3:$A$38,Seznamy!$B$3:$B$38)</f>
        <v>226109</v>
      </c>
      <c r="C1213" s="55" t="str">
        <f>LOOKUP(A1213,Seznamy!$A$3:$A$38,Seznamy!$C$3:$C$38)</f>
        <v>Bečov</v>
      </c>
      <c r="D1213" s="56">
        <f>LOOKUP(A1213,Seznamy!$A$3:$A$38,Seznamy!$F$3:$F$38)</f>
        <v>5179</v>
      </c>
      <c r="E1213" s="56">
        <f>LOOKUP(A1213,Seznamy!$A$3:$A$38,Seznamy!$G$3:$G$38)</f>
        <v>165790</v>
      </c>
      <c r="F1213" s="57">
        <f>LOOKUP(A1213,Seznamy!$A$3:$A$38,Seznamy!$J$3:$J$38)</f>
        <v>60</v>
      </c>
      <c r="G1213" s="57">
        <v>8</v>
      </c>
      <c r="H1213" s="55" t="str">
        <f>LOOKUP(G1213,Komplexní!$A$40:$A$82,Komplexní!$B$40:$B$82)</f>
        <v>ARBOLES s.r.o.</v>
      </c>
      <c r="I1213" s="58">
        <f t="array" ref="I1213">SUM(IF((Komplexní!$A$3:$A$38=A1213)*(Komplexní!$D$1:$AJ$1=G1213),Komplexní!$D$3:$AJ$38))</f>
        <v>0</v>
      </c>
      <c r="J1213" s="115" t="str">
        <f>IF(I1213=0,"",I1213)</f>
        <v/>
      </c>
      <c r="K1213" s="59" t="str">
        <f>IF(I1213=MIN($J$1203:$J$1252),1,"")</f>
        <v/>
      </c>
    </row>
    <row r="1214" spans="1:11" hidden="1">
      <c r="A1214" s="53">
        <v>25</v>
      </c>
      <c r="B1214" s="54">
        <f>LOOKUP(A1214,Seznamy!$A$3:$A$38,Seznamy!$B$3:$B$38)</f>
        <v>226109</v>
      </c>
      <c r="C1214" s="55" t="str">
        <f>LOOKUP(A1214,Seznamy!$A$3:$A$38,Seznamy!$C$3:$C$38)</f>
        <v>Bečov</v>
      </c>
      <c r="D1214" s="56">
        <f>LOOKUP(A1214,Seznamy!$A$3:$A$38,Seznamy!$F$3:$F$38)</f>
        <v>5179</v>
      </c>
      <c r="E1214" s="56">
        <f>LOOKUP(A1214,Seznamy!$A$3:$A$38,Seznamy!$G$3:$G$38)</f>
        <v>165790</v>
      </c>
      <c r="F1214" s="57">
        <f>LOOKUP(A1214,Seznamy!$A$3:$A$38,Seznamy!$J$3:$J$38)</f>
        <v>60</v>
      </c>
      <c r="G1214" s="57">
        <v>9</v>
      </c>
      <c r="H1214" s="55" t="str">
        <f>LOOKUP(G1214,Komplexní!$A$40:$A$82,Komplexní!$B$40:$B$82)</f>
        <v>Stora Enso Wood Products Planá s.r.o.</v>
      </c>
      <c r="I1214" s="58">
        <f t="array" ref="I1214">SUM(IF((Komplexní!$A$3:$A$38=A1214)*(Komplexní!$D$1:$AJ$1=G1214),Komplexní!$D$3:$AJ$38))</f>
        <v>0</v>
      </c>
      <c r="J1214" s="115" t="str">
        <f>IF(I1214=0,"",I1214)</f>
        <v/>
      </c>
      <c r="K1214" s="59" t="str">
        <f>IF(I1214=MIN($J$1203:$J$1252),1,"")</f>
        <v/>
      </c>
    </row>
    <row r="1215" spans="1:11" hidden="1">
      <c r="A1215" s="53">
        <v>25</v>
      </c>
      <c r="B1215" s="54">
        <f>LOOKUP(A1215,Seznamy!$A$3:$A$38,Seznamy!$B$3:$B$38)</f>
        <v>226109</v>
      </c>
      <c r="C1215" s="55" t="str">
        <f>LOOKUP(A1215,Seznamy!$A$3:$A$38,Seznamy!$C$3:$C$38)</f>
        <v>Bečov</v>
      </c>
      <c r="D1215" s="56">
        <f>LOOKUP(A1215,Seznamy!$A$3:$A$38,Seznamy!$F$3:$F$38)</f>
        <v>5179</v>
      </c>
      <c r="E1215" s="56">
        <f>LOOKUP(A1215,Seznamy!$A$3:$A$38,Seznamy!$G$3:$G$38)</f>
        <v>165790</v>
      </c>
      <c r="F1215" s="57">
        <f>LOOKUP(A1215,Seznamy!$A$3:$A$38,Seznamy!$J$3:$J$38)</f>
        <v>60</v>
      </c>
      <c r="G1215" s="57">
        <v>10</v>
      </c>
      <c r="H1215" s="55" t="str">
        <f>LOOKUP(G1215,Komplexní!$A$40:$A$82,Komplexní!$B$40:$B$82)</f>
        <v>Stora Enso Wood Products Ždírec s.r.o.</v>
      </c>
      <c r="I1215" s="58">
        <f t="array" ref="I1215">SUM(IF((Komplexní!$A$3:$A$38=A1215)*(Komplexní!$D$1:$AJ$1=G1215),Komplexní!$D$3:$AJ$38))</f>
        <v>0</v>
      </c>
      <c r="J1215" s="115" t="str">
        <f>IF(I1215=0,"",I1215)</f>
        <v/>
      </c>
      <c r="K1215" s="59" t="str">
        <f>IF(I1215=MIN($J$1203:$J$1252),1,"")</f>
        <v/>
      </c>
    </row>
    <row r="1216" spans="1:11" hidden="1">
      <c r="A1216" s="53">
        <v>25</v>
      </c>
      <c r="B1216" s="54">
        <f>LOOKUP(A1216,Seznamy!$A$3:$A$38,Seznamy!$B$3:$B$38)</f>
        <v>226109</v>
      </c>
      <c r="C1216" s="55" t="str">
        <f>LOOKUP(A1216,Seznamy!$A$3:$A$38,Seznamy!$C$3:$C$38)</f>
        <v>Bečov</v>
      </c>
      <c r="D1216" s="56">
        <f>LOOKUP(A1216,Seznamy!$A$3:$A$38,Seznamy!$F$3:$F$38)</f>
        <v>5179</v>
      </c>
      <c r="E1216" s="56">
        <f>LOOKUP(A1216,Seznamy!$A$3:$A$38,Seznamy!$G$3:$G$38)</f>
        <v>165790</v>
      </c>
      <c r="F1216" s="57">
        <f>LOOKUP(A1216,Seznamy!$A$3:$A$38,Seznamy!$J$3:$J$38)</f>
        <v>60</v>
      </c>
      <c r="G1216" s="57">
        <v>13</v>
      </c>
      <c r="H1216" s="55" t="str">
        <f>LOOKUP(G1216,Komplexní!$A$40:$A$82,Komplexní!$B$40:$B$82)</f>
        <v>LDF Rožnov a.s.</v>
      </c>
      <c r="I1216" s="58">
        <f t="array" ref="I1216">SUM(IF((Komplexní!$A$3:$A$38=A1216)*(Komplexní!$D$1:$AJ$1=G1216),Komplexní!$D$3:$AJ$38))</f>
        <v>0</v>
      </c>
      <c r="J1216" s="115" t="str">
        <f>IF(I1216=0,"",I1216)</f>
        <v/>
      </c>
      <c r="K1216" s="59" t="str">
        <f>IF(I1216=MIN($J$1203:$J$1252),1,"")</f>
        <v/>
      </c>
    </row>
    <row r="1217" spans="1:11" hidden="1">
      <c r="A1217" s="53">
        <v>25</v>
      </c>
      <c r="B1217" s="54">
        <f>LOOKUP(A1217,Seznamy!$A$3:$A$38,Seznamy!$B$3:$B$38)</f>
        <v>226109</v>
      </c>
      <c r="C1217" s="55" t="str">
        <f>LOOKUP(A1217,Seznamy!$A$3:$A$38,Seznamy!$C$3:$C$38)</f>
        <v>Bečov</v>
      </c>
      <c r="D1217" s="56">
        <f>LOOKUP(A1217,Seznamy!$A$3:$A$38,Seznamy!$F$3:$F$38)</f>
        <v>5179</v>
      </c>
      <c r="E1217" s="56">
        <f>LOOKUP(A1217,Seznamy!$A$3:$A$38,Seznamy!$G$3:$G$38)</f>
        <v>165790</v>
      </c>
      <c r="F1217" s="57">
        <f>LOOKUP(A1217,Seznamy!$A$3:$A$38,Seznamy!$J$3:$J$38)</f>
        <v>60</v>
      </c>
      <c r="G1217" s="57">
        <v>14</v>
      </c>
      <c r="H1217" s="55" t="str">
        <f>LOOKUP(G1217,Komplexní!$A$40:$A$82,Komplexní!$B$40:$B$82)</f>
        <v>Kloboucká lesní s.r.o.</v>
      </c>
      <c r="I1217" s="58">
        <f t="array" ref="I1217">SUM(IF((Komplexní!$A$3:$A$38=A1217)*(Komplexní!$D$1:$AJ$1=G1217),Komplexní!$D$3:$AJ$38))</f>
        <v>0</v>
      </c>
      <c r="J1217" s="115" t="str">
        <f>IF(I1217=0,"",I1217)</f>
        <v/>
      </c>
      <c r="K1217" s="59" t="str">
        <f>IF(I1217=MIN($J$1203:$J$1252),1,"")</f>
        <v/>
      </c>
    </row>
    <row r="1218" spans="1:11" hidden="1">
      <c r="A1218" s="53">
        <v>25</v>
      </c>
      <c r="B1218" s="54">
        <f>LOOKUP(A1218,Seznamy!$A$3:$A$38,Seznamy!$B$3:$B$38)</f>
        <v>226109</v>
      </c>
      <c r="C1218" s="55" t="str">
        <f>LOOKUP(A1218,Seznamy!$A$3:$A$38,Seznamy!$C$3:$C$38)</f>
        <v>Bečov</v>
      </c>
      <c r="D1218" s="56">
        <f>LOOKUP(A1218,Seznamy!$A$3:$A$38,Seznamy!$F$3:$F$38)</f>
        <v>5179</v>
      </c>
      <c r="E1218" s="56">
        <f>LOOKUP(A1218,Seznamy!$A$3:$A$38,Seznamy!$G$3:$G$38)</f>
        <v>165790</v>
      </c>
      <c r="F1218" s="57">
        <f>LOOKUP(A1218,Seznamy!$A$3:$A$38,Seznamy!$J$3:$J$38)</f>
        <v>60</v>
      </c>
      <c r="G1218" s="57">
        <v>15</v>
      </c>
      <c r="H1218" s="55" t="str">
        <f>LOOKUP(G1218,Komplexní!$A$40:$A$82,Komplexní!$B$40:$B$82)</f>
        <v>Opavská lesní a.s.</v>
      </c>
      <c r="I1218" s="58">
        <f t="array" ref="I1218">SUM(IF((Komplexní!$A$3:$A$38=A1218)*(Komplexní!$D$1:$AJ$1=G1218),Komplexní!$D$3:$AJ$38))</f>
        <v>0</v>
      </c>
      <c r="J1218" s="115" t="str">
        <f>IF(I1218=0,"",I1218)</f>
        <v/>
      </c>
      <c r="K1218" s="59" t="str">
        <f>IF(I1218=MIN($J$1203:$J$1252),1,"")</f>
        <v/>
      </c>
    </row>
    <row r="1219" spans="1:11" hidden="1">
      <c r="A1219" s="53">
        <v>25</v>
      </c>
      <c r="B1219" s="54">
        <f>LOOKUP(A1219,Seznamy!$A$3:$A$38,Seznamy!$B$3:$B$38)</f>
        <v>226109</v>
      </c>
      <c r="C1219" s="55" t="str">
        <f>LOOKUP(A1219,Seznamy!$A$3:$A$38,Seznamy!$C$3:$C$38)</f>
        <v>Bečov</v>
      </c>
      <c r="D1219" s="56">
        <f>LOOKUP(A1219,Seznamy!$A$3:$A$38,Seznamy!$F$3:$F$38)</f>
        <v>5179</v>
      </c>
      <c r="E1219" s="56">
        <f>LOOKUP(A1219,Seznamy!$A$3:$A$38,Seznamy!$G$3:$G$38)</f>
        <v>165790</v>
      </c>
      <c r="F1219" s="57">
        <f>LOOKUP(A1219,Seznamy!$A$3:$A$38,Seznamy!$J$3:$J$38)</f>
        <v>60</v>
      </c>
      <c r="G1219" s="57">
        <v>16</v>
      </c>
      <c r="H1219" s="55" t="str">
        <f>LOOKUP(G1219,Komplexní!$A$40:$A$82,Komplexní!$B$40:$B$82)</f>
        <v>Lesostavby Frýdek-Místek a.s.</v>
      </c>
      <c r="I1219" s="58">
        <f t="array" ref="I1219">SUM(IF((Komplexní!$A$3:$A$38=A1219)*(Komplexní!$D$1:$AJ$1=G1219),Komplexní!$D$3:$AJ$38))</f>
        <v>0</v>
      </c>
      <c r="J1219" s="115" t="str">
        <f>IF(I1219=0,"",I1219)</f>
        <v/>
      </c>
      <c r="K1219" s="59" t="str">
        <f>IF(I1219=MIN($J$1203:$J$1252),1,"")</f>
        <v/>
      </c>
    </row>
    <row r="1220" spans="1:11" hidden="1">
      <c r="A1220" s="53">
        <v>25</v>
      </c>
      <c r="B1220" s="54">
        <f>LOOKUP(A1220,Seznamy!$A$3:$A$38,Seznamy!$B$3:$B$38)</f>
        <v>226109</v>
      </c>
      <c r="C1220" s="55" t="str">
        <f>LOOKUP(A1220,Seznamy!$A$3:$A$38,Seznamy!$C$3:$C$38)</f>
        <v>Bečov</v>
      </c>
      <c r="D1220" s="56">
        <f>LOOKUP(A1220,Seznamy!$A$3:$A$38,Seznamy!$F$3:$F$38)</f>
        <v>5179</v>
      </c>
      <c r="E1220" s="56">
        <f>LOOKUP(A1220,Seznamy!$A$3:$A$38,Seznamy!$G$3:$G$38)</f>
        <v>165790</v>
      </c>
      <c r="F1220" s="57">
        <f>LOOKUP(A1220,Seznamy!$A$3:$A$38,Seznamy!$J$3:$J$38)</f>
        <v>60</v>
      </c>
      <c r="G1220" s="57">
        <v>17</v>
      </c>
      <c r="H1220" s="55" t="str">
        <f>LOOKUP(G1220,Komplexní!$A$40:$A$82,Komplexní!$B$40:$B$82)</f>
        <v>Drevo-Málek s.r.o.</v>
      </c>
      <c r="I1220" s="58">
        <f t="array" ref="I1220">SUM(IF((Komplexní!$A$3:$A$38=A1220)*(Komplexní!$D$1:$AJ$1=G1220),Komplexní!$D$3:$AJ$38))</f>
        <v>0</v>
      </c>
      <c r="J1220" s="115" t="str">
        <f>IF(I1220=0,"",I1220)</f>
        <v/>
      </c>
      <c r="K1220" s="59" t="str">
        <f>IF(I1220=MIN($J$1203:$J$1252),1,"")</f>
        <v/>
      </c>
    </row>
    <row r="1221" spans="1:11" hidden="1">
      <c r="A1221" s="53">
        <v>25</v>
      </c>
      <c r="B1221" s="54">
        <f>LOOKUP(A1221,Seznamy!$A$3:$A$38,Seznamy!$B$3:$B$38)</f>
        <v>226109</v>
      </c>
      <c r="C1221" s="55" t="str">
        <f>LOOKUP(A1221,Seznamy!$A$3:$A$38,Seznamy!$C$3:$C$38)</f>
        <v>Bečov</v>
      </c>
      <c r="D1221" s="56">
        <f>LOOKUP(A1221,Seznamy!$A$3:$A$38,Seznamy!$F$3:$F$38)</f>
        <v>5179</v>
      </c>
      <c r="E1221" s="56">
        <f>LOOKUP(A1221,Seznamy!$A$3:$A$38,Seznamy!$G$3:$G$38)</f>
        <v>165790</v>
      </c>
      <c r="F1221" s="57">
        <f>LOOKUP(A1221,Seznamy!$A$3:$A$38,Seznamy!$J$3:$J$38)</f>
        <v>60</v>
      </c>
      <c r="G1221" s="57">
        <v>19</v>
      </c>
      <c r="H1221" s="55" t="str">
        <f>LOOKUP(G1221,Komplexní!$A$40:$A$82,Komplexní!$B$40:$B$82)</f>
        <v>SOLITERA spol. s r.o.</v>
      </c>
      <c r="I1221" s="58">
        <f t="array" ref="I1221">SUM(IF((Komplexní!$A$3:$A$38=A1221)*(Komplexní!$D$1:$AJ$1=G1221),Komplexní!$D$3:$AJ$38))</f>
        <v>0</v>
      </c>
      <c r="J1221" s="115" t="str">
        <f>IF(I1221=0,"",I1221)</f>
        <v/>
      </c>
      <c r="K1221" s="59" t="str">
        <f>IF(I1221=MIN($J$1203:$J$1252),1,"")</f>
        <v/>
      </c>
    </row>
    <row r="1222" spans="1:11" hidden="1">
      <c r="A1222" s="53">
        <v>25</v>
      </c>
      <c r="B1222" s="54">
        <f>LOOKUP(A1222,Seznamy!$A$3:$A$38,Seznamy!$B$3:$B$38)</f>
        <v>226109</v>
      </c>
      <c r="C1222" s="55" t="str">
        <f>LOOKUP(A1222,Seznamy!$A$3:$A$38,Seznamy!$C$3:$C$38)</f>
        <v>Bečov</v>
      </c>
      <c r="D1222" s="56">
        <f>LOOKUP(A1222,Seznamy!$A$3:$A$38,Seznamy!$F$3:$F$38)</f>
        <v>5179</v>
      </c>
      <c r="E1222" s="56">
        <f>LOOKUP(A1222,Seznamy!$A$3:$A$38,Seznamy!$G$3:$G$38)</f>
        <v>165790</v>
      </c>
      <c r="F1222" s="57">
        <f>LOOKUP(A1222,Seznamy!$A$3:$A$38,Seznamy!$J$3:$J$38)</f>
        <v>60</v>
      </c>
      <c r="G1222" s="57">
        <v>20</v>
      </c>
      <c r="H1222" s="55" t="str">
        <f>LOOKUP(G1222,Komplexní!$A$40:$A$82,Komplexní!$B$40:$B$82)</f>
        <v>Lesy Beskydy, a.s.</v>
      </c>
      <c r="I1222" s="58">
        <f t="array" ref="I1222">SUM(IF((Komplexní!$A$3:$A$38=A1222)*(Komplexní!$D$1:$AJ$1=G1222),Komplexní!$D$3:$AJ$38))</f>
        <v>0</v>
      </c>
      <c r="J1222" s="115" t="str">
        <f>IF(I1222=0,"",I1222)</f>
        <v/>
      </c>
      <c r="K1222" s="59" t="str">
        <f>IF(I1222=MIN($J$1203:$J$1252),1,"")</f>
        <v/>
      </c>
    </row>
    <row r="1223" spans="1:11" hidden="1">
      <c r="A1223" s="53">
        <v>25</v>
      </c>
      <c r="B1223" s="54">
        <f>LOOKUP(A1223,Seznamy!$A$3:$A$38,Seznamy!$B$3:$B$38)</f>
        <v>226109</v>
      </c>
      <c r="C1223" s="55" t="str">
        <f>LOOKUP(A1223,Seznamy!$A$3:$A$38,Seznamy!$C$3:$C$38)</f>
        <v>Bečov</v>
      </c>
      <c r="D1223" s="56">
        <f>LOOKUP(A1223,Seznamy!$A$3:$A$38,Seznamy!$F$3:$F$38)</f>
        <v>5179</v>
      </c>
      <c r="E1223" s="56">
        <f>LOOKUP(A1223,Seznamy!$A$3:$A$38,Seznamy!$G$3:$G$38)</f>
        <v>165790</v>
      </c>
      <c r="F1223" s="57">
        <f>LOOKUP(A1223,Seznamy!$A$3:$A$38,Seznamy!$J$3:$J$38)</f>
        <v>60</v>
      </c>
      <c r="G1223" s="57">
        <v>21</v>
      </c>
      <c r="H1223" s="55" t="str">
        <f>LOOKUP(G1223,Komplexní!$A$40:$A$82,Komplexní!$B$40:$B$82)</f>
        <v>Triumfa Energo s.r.o.</v>
      </c>
      <c r="I1223" s="58">
        <f t="array" ref="I1223">SUM(IF((Komplexní!$A$3:$A$38=A1223)*(Komplexní!$D$1:$AJ$1=G1223),Komplexní!$D$3:$AJ$38))</f>
        <v>0</v>
      </c>
      <c r="J1223" s="115" t="str">
        <f>IF(I1223=0,"",I1223)</f>
        <v/>
      </c>
      <c r="K1223" s="59" t="str">
        <f>IF(I1223=MIN($J$1203:$J$1252),1,"")</f>
        <v/>
      </c>
    </row>
    <row r="1224" spans="1:11" hidden="1">
      <c r="A1224" s="53">
        <v>25</v>
      </c>
      <c r="B1224" s="54">
        <f>LOOKUP(A1224,Seznamy!$A$3:$A$38,Seznamy!$B$3:$B$38)</f>
        <v>226109</v>
      </c>
      <c r="C1224" s="55" t="str">
        <f>LOOKUP(A1224,Seznamy!$A$3:$A$38,Seznamy!$C$3:$C$38)</f>
        <v>Bečov</v>
      </c>
      <c r="D1224" s="56">
        <f>LOOKUP(A1224,Seznamy!$A$3:$A$38,Seznamy!$F$3:$F$38)</f>
        <v>5179</v>
      </c>
      <c r="E1224" s="56">
        <f>LOOKUP(A1224,Seznamy!$A$3:$A$38,Seznamy!$G$3:$G$38)</f>
        <v>165790</v>
      </c>
      <c r="F1224" s="57">
        <f>LOOKUP(A1224,Seznamy!$A$3:$A$38,Seznamy!$J$3:$J$38)</f>
        <v>60</v>
      </c>
      <c r="G1224" s="57">
        <v>22</v>
      </c>
      <c r="H1224" s="55" t="str">
        <f>LOOKUP(G1224,Komplexní!$A$40:$A$82,Komplexní!$B$40:$B$82)</f>
        <v>Lesní společnost Ledeč nad Sázavou, a.s.</v>
      </c>
      <c r="I1224" s="58">
        <f t="array" ref="I1224">SUM(IF((Komplexní!$A$3:$A$38=A1224)*(Komplexní!$D$1:$AJ$1=G1224),Komplexní!$D$3:$AJ$38))</f>
        <v>0</v>
      </c>
      <c r="J1224" s="115" t="str">
        <f>IF(I1224=0,"",I1224)</f>
        <v/>
      </c>
      <c r="K1224" s="59" t="str">
        <f>IF(I1224=MIN($J$1203:$J$1252),1,"")</f>
        <v/>
      </c>
    </row>
    <row r="1225" spans="1:11" hidden="1">
      <c r="A1225" s="53">
        <v>25</v>
      </c>
      <c r="B1225" s="54">
        <f>LOOKUP(A1225,Seznamy!$A$3:$A$38,Seznamy!$B$3:$B$38)</f>
        <v>226109</v>
      </c>
      <c r="C1225" s="55" t="str">
        <f>LOOKUP(A1225,Seznamy!$A$3:$A$38,Seznamy!$C$3:$C$38)</f>
        <v>Bečov</v>
      </c>
      <c r="D1225" s="56">
        <f>LOOKUP(A1225,Seznamy!$A$3:$A$38,Seznamy!$F$3:$F$38)</f>
        <v>5179</v>
      </c>
      <c r="E1225" s="56">
        <f>LOOKUP(A1225,Seznamy!$A$3:$A$38,Seznamy!$G$3:$G$38)</f>
        <v>165790</v>
      </c>
      <c r="F1225" s="57">
        <f>LOOKUP(A1225,Seznamy!$A$3:$A$38,Seznamy!$J$3:$J$38)</f>
        <v>60</v>
      </c>
      <c r="G1225" s="57">
        <v>23</v>
      </c>
      <c r="H1225" s="55" t="str">
        <f>LOOKUP(G1225,Komplexní!$A$40:$A$82,Komplexní!$B$40:$B$82)</f>
        <v>Pradědský lesní závod, a.s.</v>
      </c>
      <c r="I1225" s="58">
        <f t="array" ref="I1225">SUM(IF((Komplexní!$A$3:$A$38=A1225)*(Komplexní!$D$1:$AJ$1=G1225),Komplexní!$D$3:$AJ$38))</f>
        <v>0</v>
      </c>
      <c r="J1225" s="115" t="str">
        <f>IF(I1225=0,"",I1225)</f>
        <v/>
      </c>
      <c r="K1225" s="59" t="str">
        <f>IF(I1225=MIN($J$1203:$J$1252),1,"")</f>
        <v/>
      </c>
    </row>
    <row r="1226" spans="1:11" hidden="1">
      <c r="A1226" s="53">
        <v>25</v>
      </c>
      <c r="B1226" s="54">
        <f>LOOKUP(A1226,Seznamy!$A$3:$A$38,Seznamy!$B$3:$B$38)</f>
        <v>226109</v>
      </c>
      <c r="C1226" s="55" t="str">
        <f>LOOKUP(A1226,Seznamy!$A$3:$A$38,Seznamy!$C$3:$C$38)</f>
        <v>Bečov</v>
      </c>
      <c r="D1226" s="56">
        <f>LOOKUP(A1226,Seznamy!$A$3:$A$38,Seznamy!$F$3:$F$38)</f>
        <v>5179</v>
      </c>
      <c r="E1226" s="56">
        <f>LOOKUP(A1226,Seznamy!$A$3:$A$38,Seznamy!$G$3:$G$38)</f>
        <v>165790</v>
      </c>
      <c r="F1226" s="57">
        <f>LOOKUP(A1226,Seznamy!$A$3:$A$38,Seznamy!$J$3:$J$38)</f>
        <v>60</v>
      </c>
      <c r="G1226" s="57">
        <v>24</v>
      </c>
      <c r="H1226" s="55" t="str">
        <f>LOOKUP(G1226,Komplexní!$A$40:$A$82,Komplexní!$B$40:$B$82)</f>
        <v>JACER - CZ a.s.</v>
      </c>
      <c r="I1226" s="58">
        <f t="array" ref="I1226">SUM(IF((Komplexní!$A$3:$A$38=A1226)*(Komplexní!$D$1:$AJ$1=G1226),Komplexní!$D$3:$AJ$38))</f>
        <v>0</v>
      </c>
      <c r="J1226" s="115" t="str">
        <f>IF(I1226=0,"",I1226)</f>
        <v/>
      </c>
      <c r="K1226" s="59" t="str">
        <f>IF(I1226=MIN($J$1203:$J$1252),1,"")</f>
        <v/>
      </c>
    </row>
    <row r="1227" spans="1:11" hidden="1">
      <c r="A1227" s="53">
        <v>25</v>
      </c>
      <c r="B1227" s="54">
        <f>LOOKUP(A1227,Seznamy!$A$3:$A$38,Seznamy!$B$3:$B$38)</f>
        <v>226109</v>
      </c>
      <c r="C1227" s="55" t="str">
        <f>LOOKUP(A1227,Seznamy!$A$3:$A$38,Seznamy!$C$3:$C$38)</f>
        <v>Bečov</v>
      </c>
      <c r="D1227" s="56">
        <f>LOOKUP(A1227,Seznamy!$A$3:$A$38,Seznamy!$F$3:$F$38)</f>
        <v>5179</v>
      </c>
      <c r="E1227" s="56">
        <f>LOOKUP(A1227,Seznamy!$A$3:$A$38,Seznamy!$G$3:$G$38)</f>
        <v>165790</v>
      </c>
      <c r="F1227" s="57">
        <f>LOOKUP(A1227,Seznamy!$A$3:$A$38,Seznamy!$J$3:$J$38)</f>
        <v>60</v>
      </c>
      <c r="G1227" s="57">
        <v>25</v>
      </c>
      <c r="H1227" s="55" t="str">
        <f>LOOKUP(G1227,Komplexní!$A$40:$A$82,Komplexní!$B$40:$B$82)</f>
        <v>KATR a.s.</v>
      </c>
      <c r="I1227" s="58">
        <f t="array" ref="I1227">SUM(IF((Komplexní!$A$3:$A$38=A1227)*(Komplexní!$D$1:$AJ$1=G1227),Komplexní!$D$3:$AJ$38))</f>
        <v>0</v>
      </c>
      <c r="J1227" s="115" t="str">
        <f>IF(I1227=0,"",I1227)</f>
        <v/>
      </c>
      <c r="K1227" s="59" t="str">
        <f>IF(I1227=MIN($J$1203:$J$1252),1,"")</f>
        <v/>
      </c>
    </row>
    <row r="1228" spans="1:11" hidden="1">
      <c r="A1228" s="53">
        <v>25</v>
      </c>
      <c r="B1228" s="54">
        <f>LOOKUP(A1228,Seznamy!$A$3:$A$38,Seznamy!$B$3:$B$38)</f>
        <v>226109</v>
      </c>
      <c r="C1228" s="55" t="str">
        <f>LOOKUP(A1228,Seznamy!$A$3:$A$38,Seznamy!$C$3:$C$38)</f>
        <v>Bečov</v>
      </c>
      <c r="D1228" s="56">
        <f>LOOKUP(A1228,Seznamy!$A$3:$A$38,Seznamy!$F$3:$F$38)</f>
        <v>5179</v>
      </c>
      <c r="E1228" s="56">
        <f>LOOKUP(A1228,Seznamy!$A$3:$A$38,Seznamy!$G$3:$G$38)</f>
        <v>165790</v>
      </c>
      <c r="F1228" s="57">
        <f>LOOKUP(A1228,Seznamy!$A$3:$A$38,Seznamy!$J$3:$J$38)</f>
        <v>60</v>
      </c>
      <c r="G1228" s="57">
        <v>26</v>
      </c>
      <c r="H1228" s="55" t="str">
        <f>LOOKUP(G1228,Komplexní!$A$40:$A$82,Komplexní!$B$40:$B$82)</f>
        <v>DEBLICE - lesy s.r.o.</v>
      </c>
      <c r="I1228" s="58">
        <f t="array" ref="I1228">SUM(IF((Komplexní!$A$3:$A$38=A1228)*(Komplexní!$D$1:$AJ$1=G1228),Komplexní!$D$3:$AJ$38))</f>
        <v>0</v>
      </c>
      <c r="J1228" s="115" t="str">
        <f>IF(I1228=0,"",I1228)</f>
        <v/>
      </c>
      <c r="K1228" s="59" t="str">
        <f>IF(I1228=MIN($J$1203:$J$1252),1,"")</f>
        <v/>
      </c>
    </row>
    <row r="1229" spans="1:11" hidden="1">
      <c r="A1229" s="53">
        <v>25</v>
      </c>
      <c r="B1229" s="54">
        <f>LOOKUP(A1229,Seznamy!$A$3:$A$38,Seznamy!$B$3:$B$38)</f>
        <v>226109</v>
      </c>
      <c r="C1229" s="55" t="str">
        <f>LOOKUP(A1229,Seznamy!$A$3:$A$38,Seznamy!$C$3:$C$38)</f>
        <v>Bečov</v>
      </c>
      <c r="D1229" s="56">
        <f>LOOKUP(A1229,Seznamy!$A$3:$A$38,Seznamy!$F$3:$F$38)</f>
        <v>5179</v>
      </c>
      <c r="E1229" s="56">
        <f>LOOKUP(A1229,Seznamy!$A$3:$A$38,Seznamy!$G$3:$G$38)</f>
        <v>165790</v>
      </c>
      <c r="F1229" s="57">
        <f>LOOKUP(A1229,Seznamy!$A$3:$A$38,Seznamy!$J$3:$J$38)</f>
        <v>60</v>
      </c>
      <c r="G1229" s="57">
        <v>27</v>
      </c>
      <c r="H1229" s="55">
        <f>LOOKUP(G1229,Komplexní!$A$40:$A$82,Komplexní!$B$40:$B$82)</f>
        <v>0</v>
      </c>
      <c r="I1229" s="58">
        <f t="array" ref="I1229">SUM(IF((Komplexní!$A$3:$A$38=A1229)*(Komplexní!$D$1:$AJ$1=G1229),Komplexní!$D$3:$AJ$38))</f>
        <v>0</v>
      </c>
      <c r="J1229" s="115" t="str">
        <f>IF(I1229=0,"",I1229)</f>
        <v/>
      </c>
      <c r="K1229" s="59" t="str">
        <f>IF(I1229=MIN($J$1203:$J$1252),1,"")</f>
        <v/>
      </c>
    </row>
    <row r="1230" spans="1:11" hidden="1">
      <c r="A1230" s="53">
        <v>25</v>
      </c>
      <c r="B1230" s="54">
        <f>LOOKUP(A1230,Seznamy!$A$3:$A$38,Seznamy!$B$3:$B$38)</f>
        <v>226109</v>
      </c>
      <c r="C1230" s="55" t="str">
        <f>LOOKUP(A1230,Seznamy!$A$3:$A$38,Seznamy!$C$3:$C$38)</f>
        <v>Bečov</v>
      </c>
      <c r="D1230" s="56">
        <f>LOOKUP(A1230,Seznamy!$A$3:$A$38,Seznamy!$F$3:$F$38)</f>
        <v>5179</v>
      </c>
      <c r="E1230" s="56">
        <f>LOOKUP(A1230,Seznamy!$A$3:$A$38,Seznamy!$G$3:$G$38)</f>
        <v>165790</v>
      </c>
      <c r="F1230" s="57">
        <f>LOOKUP(A1230,Seznamy!$A$3:$A$38,Seznamy!$J$3:$J$38)</f>
        <v>60</v>
      </c>
      <c r="G1230" s="57">
        <v>28</v>
      </c>
      <c r="H1230" s="55">
        <f>LOOKUP(G1230,Komplexní!$A$40:$A$82,Komplexní!$B$40:$B$82)</f>
        <v>0</v>
      </c>
      <c r="I1230" s="58">
        <f t="array" ref="I1230">SUM(IF((Komplexní!$A$3:$A$38=A1230)*(Komplexní!$D$1:$AJ$1=G1230),Komplexní!$D$3:$AJ$38))</f>
        <v>0</v>
      </c>
      <c r="J1230" s="115" t="str">
        <f>IF(I1230=0,"",I1230)</f>
        <v/>
      </c>
      <c r="K1230" s="59" t="str">
        <f>IF(I1230=MIN($J$1203:$J$1252),1,"")</f>
        <v/>
      </c>
    </row>
    <row r="1231" spans="1:11" hidden="1">
      <c r="A1231" s="53">
        <v>25</v>
      </c>
      <c r="B1231" s="54">
        <f>LOOKUP(A1231,Seznamy!$A$3:$A$38,Seznamy!$B$3:$B$38)</f>
        <v>226109</v>
      </c>
      <c r="C1231" s="55" t="str">
        <f>LOOKUP(A1231,Seznamy!$A$3:$A$38,Seznamy!$C$3:$C$38)</f>
        <v>Bečov</v>
      </c>
      <c r="D1231" s="56">
        <f>LOOKUP(A1231,Seznamy!$A$3:$A$38,Seznamy!$F$3:$F$38)</f>
        <v>5179</v>
      </c>
      <c r="E1231" s="56">
        <f>LOOKUP(A1231,Seznamy!$A$3:$A$38,Seznamy!$G$3:$G$38)</f>
        <v>165790</v>
      </c>
      <c r="F1231" s="57">
        <f>LOOKUP(A1231,Seznamy!$A$3:$A$38,Seznamy!$J$3:$J$38)</f>
        <v>60</v>
      </c>
      <c r="G1231" s="57">
        <v>29</v>
      </c>
      <c r="H1231" s="55">
        <f>LOOKUP(G1231,Komplexní!$A$40:$A$82,Komplexní!$B$40:$B$82)</f>
        <v>0</v>
      </c>
      <c r="I1231" s="58">
        <f t="array" ref="I1231">SUM(IF((Komplexní!$A$3:$A$38=A1231)*(Komplexní!$D$1:$AJ$1=G1231),Komplexní!$D$3:$AJ$38))</f>
        <v>0</v>
      </c>
      <c r="J1231" s="115" t="str">
        <f>IF(I1231=0,"",I1231)</f>
        <v/>
      </c>
      <c r="K1231" s="59" t="str">
        <f>IF(I1231=MIN($J$1203:$J$1252),1,"")</f>
        <v/>
      </c>
    </row>
    <row r="1232" spans="1:11" hidden="1">
      <c r="A1232" s="53">
        <v>25</v>
      </c>
      <c r="B1232" s="54">
        <f>LOOKUP(A1232,Seznamy!$A$3:$A$38,Seznamy!$B$3:$B$38)</f>
        <v>226109</v>
      </c>
      <c r="C1232" s="55" t="str">
        <f>LOOKUP(A1232,Seznamy!$A$3:$A$38,Seznamy!$C$3:$C$38)</f>
        <v>Bečov</v>
      </c>
      <c r="D1232" s="56">
        <f>LOOKUP(A1232,Seznamy!$A$3:$A$38,Seznamy!$F$3:$F$38)</f>
        <v>5179</v>
      </c>
      <c r="E1232" s="56">
        <f>LOOKUP(A1232,Seznamy!$A$3:$A$38,Seznamy!$G$3:$G$38)</f>
        <v>165790</v>
      </c>
      <c r="F1232" s="57">
        <f>LOOKUP(A1232,Seznamy!$A$3:$A$38,Seznamy!$J$3:$J$38)</f>
        <v>60</v>
      </c>
      <c r="G1232" s="57">
        <v>30</v>
      </c>
      <c r="H1232" s="55">
        <f>LOOKUP(G1232,Komplexní!$A$40:$A$82,Komplexní!$B$40:$B$82)</f>
        <v>0</v>
      </c>
      <c r="I1232" s="58">
        <f t="array" ref="I1232">SUM(IF((Komplexní!$A$3:$A$38=A1232)*(Komplexní!$D$1:$AJ$1=G1232),Komplexní!$D$3:$AJ$38))</f>
        <v>0</v>
      </c>
      <c r="J1232" s="115" t="str">
        <f>IF(I1232=0,"",I1232)</f>
        <v/>
      </c>
      <c r="K1232" s="59" t="str">
        <f>IF(I1232=MIN($J$1203:$J$1252),1,"")</f>
        <v/>
      </c>
    </row>
    <row r="1233" spans="1:11" hidden="1">
      <c r="A1233" s="53">
        <v>25</v>
      </c>
      <c r="B1233" s="54">
        <f>LOOKUP(A1233,Seznamy!$A$3:$A$38,Seznamy!$B$3:$B$38)</f>
        <v>226109</v>
      </c>
      <c r="C1233" s="55" t="str">
        <f>LOOKUP(A1233,Seznamy!$A$3:$A$38,Seznamy!$C$3:$C$38)</f>
        <v>Bečov</v>
      </c>
      <c r="D1233" s="56">
        <f>LOOKUP(A1233,Seznamy!$A$3:$A$38,Seznamy!$F$3:$F$38)</f>
        <v>5179</v>
      </c>
      <c r="E1233" s="56">
        <f>LOOKUP(A1233,Seznamy!$A$3:$A$38,Seznamy!$G$3:$G$38)</f>
        <v>165790</v>
      </c>
      <c r="F1233" s="57">
        <f>LOOKUP(A1233,Seznamy!$A$3:$A$38,Seznamy!$J$3:$J$38)</f>
        <v>60</v>
      </c>
      <c r="G1233" s="57">
        <v>31</v>
      </c>
      <c r="H1233" s="55">
        <f>LOOKUP(G1233,Komplexní!$A$40:$A$82,Komplexní!$B$40:$B$82)</f>
        <v>0</v>
      </c>
      <c r="I1233" s="58">
        <f t="array" ref="I1233">SUM(IF((Komplexní!$A$3:$A$38=A1233)*(Komplexní!$D$1:$AJ$1=G1233),Komplexní!$D$3:$AJ$38))</f>
        <v>0</v>
      </c>
      <c r="J1233" s="115" t="str">
        <f>IF(I1233=0,"",I1233)</f>
        <v/>
      </c>
      <c r="K1233" s="59" t="str">
        <f>IF(I1233=MIN($J$1203:$J$1252),1,"")</f>
        <v/>
      </c>
    </row>
    <row r="1234" spans="1:11" hidden="1">
      <c r="A1234" s="53">
        <v>25</v>
      </c>
      <c r="B1234" s="54">
        <f>LOOKUP(A1234,Seznamy!$A$3:$A$38,Seznamy!$B$3:$B$38)</f>
        <v>226109</v>
      </c>
      <c r="C1234" s="55" t="str">
        <f>LOOKUP(A1234,Seznamy!$A$3:$A$38,Seznamy!$C$3:$C$38)</f>
        <v>Bečov</v>
      </c>
      <c r="D1234" s="56">
        <f>LOOKUP(A1234,Seznamy!$A$3:$A$38,Seznamy!$F$3:$F$38)</f>
        <v>5179</v>
      </c>
      <c r="E1234" s="56">
        <f>LOOKUP(A1234,Seznamy!$A$3:$A$38,Seznamy!$G$3:$G$38)</f>
        <v>165790</v>
      </c>
      <c r="F1234" s="57">
        <f>LOOKUP(A1234,Seznamy!$A$3:$A$38,Seznamy!$J$3:$J$38)</f>
        <v>60</v>
      </c>
      <c r="G1234" s="57">
        <v>32</v>
      </c>
      <c r="H1234" s="55">
        <f>LOOKUP(G1234,Komplexní!$A$40:$A$82,Komplexní!$B$40:$B$82)</f>
        <v>0</v>
      </c>
      <c r="I1234" s="58">
        <f t="array" ref="I1234">SUM(IF((Komplexní!$A$3:$A$38=A1234)*(Komplexní!$D$1:$AJ$1=G1234),Komplexní!$D$3:$AJ$38))</f>
        <v>0</v>
      </c>
      <c r="J1234" s="115" t="str">
        <f>IF(I1234=0,"",I1234)</f>
        <v/>
      </c>
      <c r="K1234" s="59" t="str">
        <f>IF(I1234=MIN($J$1203:$J$1252),1,"")</f>
        <v/>
      </c>
    </row>
    <row r="1235" spans="1:11" hidden="1">
      <c r="A1235" s="53">
        <v>25</v>
      </c>
      <c r="B1235" s="54">
        <f>LOOKUP(A1235,Seznamy!$A$3:$A$38,Seznamy!$B$3:$B$38)</f>
        <v>226109</v>
      </c>
      <c r="C1235" s="55" t="str">
        <f>LOOKUP(A1235,Seznamy!$A$3:$A$38,Seznamy!$C$3:$C$38)</f>
        <v>Bečov</v>
      </c>
      <c r="D1235" s="56">
        <f>LOOKUP(A1235,Seznamy!$A$3:$A$38,Seznamy!$F$3:$F$38)</f>
        <v>5179</v>
      </c>
      <c r="E1235" s="56">
        <f>LOOKUP(A1235,Seznamy!$A$3:$A$38,Seznamy!$G$3:$G$38)</f>
        <v>165790</v>
      </c>
      <c r="F1235" s="57">
        <f>LOOKUP(A1235,Seznamy!$A$3:$A$38,Seznamy!$J$3:$J$38)</f>
        <v>60</v>
      </c>
      <c r="G1235" s="57">
        <v>33</v>
      </c>
      <c r="H1235" s="55">
        <f>LOOKUP(G1235,Komplexní!$A$40:$A$82,Komplexní!$B$40:$B$82)</f>
        <v>0</v>
      </c>
      <c r="I1235" s="58">
        <f t="array" ref="I1235">SUM(IF((Komplexní!$A$3:$A$38=A1235)*(Komplexní!$D$1:$AJ$1=G1235),Komplexní!$D$3:$AJ$38))</f>
        <v>0</v>
      </c>
      <c r="J1235" s="115" t="str">
        <f>IF(I1235=0,"",I1235)</f>
        <v/>
      </c>
      <c r="K1235" s="59" t="str">
        <f>IF(I1235=MIN($J$1203:$J$1252),1,"")</f>
        <v/>
      </c>
    </row>
    <row r="1236" spans="1:11" hidden="1">
      <c r="A1236" s="53">
        <v>25</v>
      </c>
      <c r="B1236" s="54">
        <f>LOOKUP(A1236,Seznamy!$A$3:$A$38,Seznamy!$B$3:$B$38)</f>
        <v>226109</v>
      </c>
      <c r="C1236" s="55" t="str">
        <f>LOOKUP(A1236,Seznamy!$A$3:$A$38,Seznamy!$C$3:$C$38)</f>
        <v>Bečov</v>
      </c>
      <c r="D1236" s="56">
        <f>LOOKUP(A1236,Seznamy!$A$3:$A$38,Seznamy!$F$3:$F$38)</f>
        <v>5179</v>
      </c>
      <c r="E1236" s="56">
        <f>LOOKUP(A1236,Seznamy!$A$3:$A$38,Seznamy!$G$3:$G$38)</f>
        <v>165790</v>
      </c>
      <c r="F1236" s="57">
        <f>LOOKUP(A1236,Seznamy!$A$3:$A$38,Seznamy!$J$3:$J$38)</f>
        <v>60</v>
      </c>
      <c r="G1236" s="57">
        <v>34</v>
      </c>
      <c r="H1236" s="55">
        <f>LOOKUP(G1236,Komplexní!$A$40:$A$82,Komplexní!$B$40:$B$82)</f>
        <v>0</v>
      </c>
      <c r="I1236" s="58">
        <f t="array" ref="I1236">SUM(IF((Komplexní!$A$3:$A$38=A1236)*(Komplexní!$D$1:$AJ$1=G1236),Komplexní!$D$3:$AJ$38))</f>
        <v>0</v>
      </c>
      <c r="J1236" s="115" t="str">
        <f>IF(I1236=0,"",I1236)</f>
        <v/>
      </c>
      <c r="K1236" s="59" t="str">
        <f>IF(I1236=MIN($J$1203:$J$1252),1,"")</f>
        <v/>
      </c>
    </row>
    <row r="1237" spans="1:11" hidden="1">
      <c r="A1237" s="53">
        <v>25</v>
      </c>
      <c r="B1237" s="54">
        <f>LOOKUP(A1237,Seznamy!$A$3:$A$38,Seznamy!$B$3:$B$38)</f>
        <v>226109</v>
      </c>
      <c r="C1237" s="55" t="str">
        <f>LOOKUP(A1237,Seznamy!$A$3:$A$38,Seznamy!$C$3:$C$38)</f>
        <v>Bečov</v>
      </c>
      <c r="D1237" s="56">
        <f>LOOKUP(A1237,Seznamy!$A$3:$A$38,Seznamy!$F$3:$F$38)</f>
        <v>5179</v>
      </c>
      <c r="E1237" s="56">
        <f>LOOKUP(A1237,Seznamy!$A$3:$A$38,Seznamy!$G$3:$G$38)</f>
        <v>165790</v>
      </c>
      <c r="F1237" s="57">
        <f>LOOKUP(A1237,Seznamy!$A$3:$A$38,Seznamy!$J$3:$J$38)</f>
        <v>60</v>
      </c>
      <c r="G1237" s="57">
        <v>35</v>
      </c>
      <c r="H1237" s="55">
        <f>LOOKUP(G1237,Komplexní!$A$40:$A$82,Komplexní!$B$40:$B$82)</f>
        <v>0</v>
      </c>
      <c r="I1237" s="58">
        <f t="array" ref="I1237">SUM(IF((Komplexní!$A$3:$A$38=A1237)*(Komplexní!$D$1:$AJ$1=G1237),Komplexní!$D$3:$AJ$38))</f>
        <v>0</v>
      </c>
      <c r="J1237" s="115" t="str">
        <f>IF(I1237=0,"",I1237)</f>
        <v/>
      </c>
      <c r="K1237" s="59" t="str">
        <f>IF(I1237=MIN($J$1203:$J$1252),1,"")</f>
        <v/>
      </c>
    </row>
    <row r="1238" spans="1:11" hidden="1">
      <c r="A1238" s="53">
        <v>25</v>
      </c>
      <c r="B1238" s="54">
        <f>LOOKUP(A1238,Seznamy!$A$3:$A$38,Seznamy!$B$3:$B$38)</f>
        <v>226109</v>
      </c>
      <c r="C1238" s="55" t="str">
        <f>LOOKUP(A1238,Seznamy!$A$3:$A$38,Seznamy!$C$3:$C$38)</f>
        <v>Bečov</v>
      </c>
      <c r="D1238" s="56">
        <f>LOOKUP(A1238,Seznamy!$A$3:$A$38,Seznamy!$F$3:$F$38)</f>
        <v>5179</v>
      </c>
      <c r="E1238" s="56">
        <f>LOOKUP(A1238,Seznamy!$A$3:$A$38,Seznamy!$G$3:$G$38)</f>
        <v>165790</v>
      </c>
      <c r="F1238" s="57">
        <f>LOOKUP(A1238,Seznamy!$A$3:$A$38,Seznamy!$J$3:$J$38)</f>
        <v>60</v>
      </c>
      <c r="G1238" s="57">
        <v>36</v>
      </c>
      <c r="H1238" s="55">
        <f>LOOKUP(G1238,Komplexní!$A$40:$A$82,Komplexní!$B$40:$B$82)</f>
        <v>0</v>
      </c>
      <c r="I1238" s="58">
        <f t="array" ref="I1238">SUM(IF((Komplexní!$A$3:$A$38=A1238)*(Komplexní!$D$1:$AJ$1=G1238),Komplexní!$D$3:$AJ$38))</f>
        <v>0</v>
      </c>
      <c r="J1238" s="115" t="str">
        <f>IF(I1238=0,"",I1238)</f>
        <v/>
      </c>
      <c r="K1238" s="59" t="str">
        <f>IF(I1238=MIN($J$1203:$J$1252),1,"")</f>
        <v/>
      </c>
    </row>
    <row r="1239" spans="1:11" hidden="1">
      <c r="A1239" s="53">
        <v>25</v>
      </c>
      <c r="B1239" s="54">
        <f>LOOKUP(A1239,Seznamy!$A$3:$A$38,Seznamy!$B$3:$B$38)</f>
        <v>226109</v>
      </c>
      <c r="C1239" s="55" t="str">
        <f>LOOKUP(A1239,Seznamy!$A$3:$A$38,Seznamy!$C$3:$C$38)</f>
        <v>Bečov</v>
      </c>
      <c r="D1239" s="56">
        <f>LOOKUP(A1239,Seznamy!$A$3:$A$38,Seznamy!$F$3:$F$38)</f>
        <v>5179</v>
      </c>
      <c r="E1239" s="56">
        <f>LOOKUP(A1239,Seznamy!$A$3:$A$38,Seznamy!$G$3:$G$38)</f>
        <v>165790</v>
      </c>
      <c r="F1239" s="57">
        <f>LOOKUP(A1239,Seznamy!$A$3:$A$38,Seznamy!$J$3:$J$38)</f>
        <v>60</v>
      </c>
      <c r="G1239" s="57">
        <v>37</v>
      </c>
      <c r="H1239" s="55">
        <f>LOOKUP(G1239,Komplexní!$A$40:$A$82,Komplexní!$B$40:$B$82)</f>
        <v>0</v>
      </c>
      <c r="I1239" s="58">
        <f t="array" ref="I1239">SUM(IF((Komplexní!$A$3:$A$38=A1239)*(Komplexní!$D$1:$AJ$1=G1239),Komplexní!$D$3:$AJ$38))</f>
        <v>0</v>
      </c>
      <c r="J1239" s="115" t="str">
        <f>IF(I1239=0,"",I1239)</f>
        <v/>
      </c>
      <c r="K1239" s="59" t="str">
        <f>IF(I1239=MIN($J$1203:$J$1252),1,"")</f>
        <v/>
      </c>
    </row>
    <row r="1240" spans="1:11" hidden="1">
      <c r="A1240" s="53">
        <v>25</v>
      </c>
      <c r="B1240" s="54">
        <f>LOOKUP(A1240,Seznamy!$A$3:$A$38,Seznamy!$B$3:$B$38)</f>
        <v>226109</v>
      </c>
      <c r="C1240" s="55" t="str">
        <f>LOOKUP(A1240,Seznamy!$A$3:$A$38,Seznamy!$C$3:$C$38)</f>
        <v>Bečov</v>
      </c>
      <c r="D1240" s="56">
        <f>LOOKUP(A1240,Seznamy!$A$3:$A$38,Seznamy!$F$3:$F$38)</f>
        <v>5179</v>
      </c>
      <c r="E1240" s="56">
        <f>LOOKUP(A1240,Seznamy!$A$3:$A$38,Seznamy!$G$3:$G$38)</f>
        <v>165790</v>
      </c>
      <c r="F1240" s="57">
        <f>LOOKUP(A1240,Seznamy!$A$3:$A$38,Seznamy!$J$3:$J$38)</f>
        <v>60</v>
      </c>
      <c r="G1240" s="57">
        <v>38</v>
      </c>
      <c r="H1240" s="55">
        <f>LOOKUP(G1240,Komplexní!$A$40:$A$82,Komplexní!$B$40:$B$82)</f>
        <v>0</v>
      </c>
      <c r="I1240" s="58">
        <f t="array" ref="I1240">SUM(IF((Komplexní!$A$3:$A$38=A1240)*(Komplexní!$D$1:$AJ$1=G1240),Komplexní!$D$3:$AJ$38))</f>
        <v>0</v>
      </c>
      <c r="J1240" s="115" t="str">
        <f>IF(I1240=0,"",I1240)</f>
        <v/>
      </c>
      <c r="K1240" s="59" t="str">
        <f>IF(I1240=MIN($J$1203:$J$1252),1,"")</f>
        <v/>
      </c>
    </row>
    <row r="1241" spans="1:11" hidden="1">
      <c r="A1241" s="53">
        <v>25</v>
      </c>
      <c r="B1241" s="54">
        <f>LOOKUP(A1241,Seznamy!$A$3:$A$38,Seznamy!$B$3:$B$38)</f>
        <v>226109</v>
      </c>
      <c r="C1241" s="55" t="str">
        <f>LOOKUP(A1241,Seznamy!$A$3:$A$38,Seznamy!$C$3:$C$38)</f>
        <v>Bečov</v>
      </c>
      <c r="D1241" s="56">
        <f>LOOKUP(A1241,Seznamy!$A$3:$A$38,Seznamy!$F$3:$F$38)</f>
        <v>5179</v>
      </c>
      <c r="E1241" s="56">
        <f>LOOKUP(A1241,Seznamy!$A$3:$A$38,Seznamy!$G$3:$G$38)</f>
        <v>165790</v>
      </c>
      <c r="F1241" s="57">
        <f>LOOKUP(A1241,Seznamy!$A$3:$A$38,Seznamy!$J$3:$J$38)</f>
        <v>60</v>
      </c>
      <c r="G1241" s="57">
        <v>39</v>
      </c>
      <c r="H1241" s="55">
        <f>LOOKUP(G1241,Komplexní!$A$40:$A$82,Komplexní!$B$40:$B$82)</f>
        <v>0</v>
      </c>
      <c r="I1241" s="58">
        <f t="array" ref="I1241">SUM(IF((Komplexní!$A$3:$A$38=A1241)*(Komplexní!$D$1:$AJ$1=G1241),Komplexní!$D$3:$AJ$38))</f>
        <v>0</v>
      </c>
      <c r="J1241" s="115" t="str">
        <f>IF(I1241=0,"",I1241)</f>
        <v/>
      </c>
      <c r="K1241" s="59" t="str">
        <f>IF(I1241=MIN($J$1203:$J$1252),1,"")</f>
        <v/>
      </c>
    </row>
    <row r="1242" spans="1:11" hidden="1">
      <c r="A1242" s="53">
        <v>25</v>
      </c>
      <c r="B1242" s="54">
        <f>LOOKUP(A1242,Seznamy!$A$3:$A$38,Seznamy!$B$3:$B$38)</f>
        <v>226109</v>
      </c>
      <c r="C1242" s="55" t="str">
        <f>LOOKUP(A1242,Seznamy!$A$3:$A$38,Seznamy!$C$3:$C$38)</f>
        <v>Bečov</v>
      </c>
      <c r="D1242" s="56">
        <f>LOOKUP(A1242,Seznamy!$A$3:$A$38,Seznamy!$F$3:$F$38)</f>
        <v>5179</v>
      </c>
      <c r="E1242" s="56">
        <f>LOOKUP(A1242,Seznamy!$A$3:$A$38,Seznamy!$G$3:$G$38)</f>
        <v>165790</v>
      </c>
      <c r="F1242" s="57">
        <f>LOOKUP(A1242,Seznamy!$A$3:$A$38,Seznamy!$J$3:$J$38)</f>
        <v>60</v>
      </c>
      <c r="G1242" s="57">
        <v>40</v>
      </c>
      <c r="H1242" s="55">
        <f>LOOKUP(G1242,Komplexní!$A$40:$A$82,Komplexní!$B$40:$B$82)</f>
        <v>0</v>
      </c>
      <c r="I1242" s="58">
        <f t="array" ref="I1242">SUM(IF((Komplexní!$A$3:$A$38=A1242)*(Komplexní!$D$1:$AJ$1=G1242),Komplexní!$D$3:$AJ$38))</f>
        <v>0</v>
      </c>
      <c r="J1242" s="115" t="str">
        <f>IF(I1242=0,"",I1242)</f>
        <v/>
      </c>
      <c r="K1242" s="59" t="str">
        <f>IF(I1242=MIN($J$1203:$J$1252),1,"")</f>
        <v/>
      </c>
    </row>
    <row r="1243" spans="1:11" hidden="1">
      <c r="A1243" s="53">
        <v>25</v>
      </c>
      <c r="B1243" s="54">
        <f>LOOKUP(A1243,Seznamy!$A$3:$A$38,Seznamy!$B$3:$B$38)</f>
        <v>226109</v>
      </c>
      <c r="C1243" s="55" t="str">
        <f>LOOKUP(A1243,Seznamy!$A$3:$A$38,Seznamy!$C$3:$C$38)</f>
        <v>Bečov</v>
      </c>
      <c r="D1243" s="56">
        <f>LOOKUP(A1243,Seznamy!$A$3:$A$38,Seznamy!$F$3:$F$38)</f>
        <v>5179</v>
      </c>
      <c r="E1243" s="56">
        <f>LOOKUP(A1243,Seznamy!$A$3:$A$38,Seznamy!$G$3:$G$38)</f>
        <v>165790</v>
      </c>
      <c r="F1243" s="57">
        <f>LOOKUP(A1243,Seznamy!$A$3:$A$38,Seznamy!$J$3:$J$38)</f>
        <v>60</v>
      </c>
      <c r="G1243" s="57">
        <v>41</v>
      </c>
      <c r="H1243" s="55">
        <f>LOOKUP(G1243,Komplexní!$A$40:$A$82,Komplexní!$B$40:$B$82)</f>
        <v>0</v>
      </c>
      <c r="I1243" s="58">
        <f t="array" ref="I1243">SUM(IF((Komplexní!$A$3:$A$38=A1243)*(Komplexní!$D$1:$AJ$1=G1243),Komplexní!$D$3:$AJ$38))</f>
        <v>0</v>
      </c>
      <c r="J1243" s="115" t="str">
        <f>IF(I1243=0,"",I1243)</f>
        <v/>
      </c>
      <c r="K1243" s="59" t="str">
        <f>IF(I1243=MIN($J$1203:$J$1252),1,"")</f>
        <v/>
      </c>
    </row>
    <row r="1244" spans="1:11" hidden="1">
      <c r="A1244" s="53">
        <v>25</v>
      </c>
      <c r="B1244" s="54">
        <f>LOOKUP(A1244,Seznamy!$A$3:$A$38,Seznamy!$B$3:$B$38)</f>
        <v>226109</v>
      </c>
      <c r="C1244" s="55" t="str">
        <f>LOOKUP(A1244,Seznamy!$A$3:$A$38,Seznamy!$C$3:$C$38)</f>
        <v>Bečov</v>
      </c>
      <c r="D1244" s="56">
        <f>LOOKUP(A1244,Seznamy!$A$3:$A$38,Seznamy!$F$3:$F$38)</f>
        <v>5179</v>
      </c>
      <c r="E1244" s="56">
        <f>LOOKUP(A1244,Seznamy!$A$3:$A$38,Seznamy!$G$3:$G$38)</f>
        <v>165790</v>
      </c>
      <c r="F1244" s="57">
        <f>LOOKUP(A1244,Seznamy!$A$3:$A$38,Seznamy!$J$3:$J$38)</f>
        <v>60</v>
      </c>
      <c r="G1244" s="57">
        <v>42</v>
      </c>
      <c r="H1244" s="55">
        <f>LOOKUP(G1244,Komplexní!$A$40:$A$82,Komplexní!$B$40:$B$82)</f>
        <v>0</v>
      </c>
      <c r="I1244" s="58">
        <f t="array" ref="I1244">SUM(IF((Komplexní!$A$3:$A$38=A1244)*(Komplexní!$D$1:$AJ$1=G1244),Komplexní!$D$3:$AJ$38))</f>
        <v>0</v>
      </c>
      <c r="J1244" s="115" t="str">
        <f>IF(I1244=0,"",I1244)</f>
        <v/>
      </c>
      <c r="K1244" s="59" t="str">
        <f>IF(I1244=MIN($J$1203:$J$1252),1,"")</f>
        <v/>
      </c>
    </row>
    <row r="1245" spans="1:11" hidden="1">
      <c r="A1245" s="53">
        <v>25</v>
      </c>
      <c r="B1245" s="54">
        <f>LOOKUP(A1245,Seznamy!$A$3:$A$38,Seznamy!$B$3:$B$38)</f>
        <v>226109</v>
      </c>
      <c r="C1245" s="55" t="str">
        <f>LOOKUP(A1245,Seznamy!$A$3:$A$38,Seznamy!$C$3:$C$38)</f>
        <v>Bečov</v>
      </c>
      <c r="D1245" s="56">
        <f>LOOKUP(A1245,Seznamy!$A$3:$A$38,Seznamy!$F$3:$F$38)</f>
        <v>5179</v>
      </c>
      <c r="E1245" s="56">
        <f>LOOKUP(A1245,Seznamy!$A$3:$A$38,Seznamy!$G$3:$G$38)</f>
        <v>165790</v>
      </c>
      <c r="F1245" s="57">
        <f>LOOKUP(A1245,Seznamy!$A$3:$A$38,Seznamy!$J$3:$J$38)</f>
        <v>60</v>
      </c>
      <c r="G1245" s="57">
        <v>43</v>
      </c>
      <c r="H1245" s="55">
        <f>LOOKUP(G1245,Komplexní!$A$40:$A$82,Komplexní!$B$40:$B$82)</f>
        <v>0</v>
      </c>
      <c r="I1245" s="58">
        <f t="array" ref="I1245">SUM(IF((Komplexní!$A$3:$A$38=A1245)*(Komplexní!$D$1:$AJ$1=G1245),Komplexní!$D$3:$AJ$38))</f>
        <v>0</v>
      </c>
      <c r="J1245" s="115" t="str">
        <f>IF(I1245=0,"",I1245)</f>
        <v/>
      </c>
      <c r="K1245" s="59" t="str">
        <f>IF(I1245=MIN($J$1203:$J$1252),1,"")</f>
        <v/>
      </c>
    </row>
    <row r="1246" spans="1:11" hidden="1">
      <c r="A1246" s="53">
        <v>25</v>
      </c>
      <c r="B1246" s="54">
        <f>LOOKUP(A1246,Seznamy!$A$3:$A$38,Seznamy!$B$3:$B$38)</f>
        <v>226109</v>
      </c>
      <c r="C1246" s="55" t="str">
        <f>LOOKUP(A1246,Seznamy!$A$3:$A$38,Seznamy!$C$3:$C$38)</f>
        <v>Bečov</v>
      </c>
      <c r="D1246" s="56">
        <f>LOOKUP(A1246,Seznamy!$A$3:$A$38,Seznamy!$F$3:$F$38)</f>
        <v>5179</v>
      </c>
      <c r="E1246" s="56">
        <f>LOOKUP(A1246,Seznamy!$A$3:$A$38,Seznamy!$G$3:$G$38)</f>
        <v>165790</v>
      </c>
      <c r="F1246" s="57">
        <f>LOOKUP(A1246,Seznamy!$A$3:$A$38,Seznamy!$J$3:$J$38)</f>
        <v>60</v>
      </c>
      <c r="G1246" s="57">
        <v>44</v>
      </c>
      <c r="H1246" s="55">
        <f>LOOKUP(G1246,Komplexní!$A$40:$A$82,Komplexní!$B$40:$B$82)</f>
        <v>0</v>
      </c>
      <c r="I1246" s="58">
        <f t="array" ref="I1246">SUM(IF((Komplexní!$A$3:$A$38=A1246)*(Komplexní!$D$1:$AJ$1=G1246),Komplexní!$D$3:$AJ$38))</f>
        <v>0</v>
      </c>
      <c r="J1246" s="115" t="str">
        <f>IF(I1246=0,"",I1246)</f>
        <v/>
      </c>
      <c r="K1246" s="59" t="str">
        <f>IF(I1246=MIN($J$1203:$J$1252),1,"")</f>
        <v/>
      </c>
    </row>
    <row r="1247" spans="1:11" hidden="1">
      <c r="A1247" s="53">
        <v>25</v>
      </c>
      <c r="B1247" s="54">
        <f>LOOKUP(A1247,Seznamy!$A$3:$A$38,Seznamy!$B$3:$B$38)</f>
        <v>226109</v>
      </c>
      <c r="C1247" s="55" t="str">
        <f>LOOKUP(A1247,Seznamy!$A$3:$A$38,Seznamy!$C$3:$C$38)</f>
        <v>Bečov</v>
      </c>
      <c r="D1247" s="56">
        <f>LOOKUP(A1247,Seznamy!$A$3:$A$38,Seznamy!$F$3:$F$38)</f>
        <v>5179</v>
      </c>
      <c r="E1247" s="56">
        <f>LOOKUP(A1247,Seznamy!$A$3:$A$38,Seznamy!$G$3:$G$38)</f>
        <v>165790</v>
      </c>
      <c r="F1247" s="57">
        <f>LOOKUP(A1247,Seznamy!$A$3:$A$38,Seznamy!$J$3:$J$38)</f>
        <v>60</v>
      </c>
      <c r="G1247" s="57">
        <v>45</v>
      </c>
      <c r="H1247" s="55">
        <f>LOOKUP(G1247,Komplexní!$A$40:$A$82,Komplexní!$B$40:$B$82)</f>
        <v>0</v>
      </c>
      <c r="I1247" s="58">
        <f t="array" ref="I1247">SUM(IF((Komplexní!$A$3:$A$38=A1247)*(Komplexní!$D$1:$AJ$1=G1247),Komplexní!$D$3:$AJ$38))</f>
        <v>0</v>
      </c>
      <c r="J1247" s="115" t="str">
        <f>IF(I1247=0,"",I1247)</f>
        <v/>
      </c>
      <c r="K1247" s="59" t="str">
        <f>IF(I1247=MIN($J$1203:$J$1252),1,"")</f>
        <v/>
      </c>
    </row>
    <row r="1248" spans="1:11" hidden="1">
      <c r="A1248" s="53">
        <v>25</v>
      </c>
      <c r="B1248" s="54">
        <f>LOOKUP(A1248,Seznamy!$A$3:$A$38,Seznamy!$B$3:$B$38)</f>
        <v>226109</v>
      </c>
      <c r="C1248" s="55" t="str">
        <f>LOOKUP(A1248,Seznamy!$A$3:$A$38,Seznamy!$C$3:$C$38)</f>
        <v>Bečov</v>
      </c>
      <c r="D1248" s="56">
        <f>LOOKUP(A1248,Seznamy!$A$3:$A$38,Seznamy!$F$3:$F$38)</f>
        <v>5179</v>
      </c>
      <c r="E1248" s="56">
        <f>LOOKUP(A1248,Seznamy!$A$3:$A$38,Seznamy!$G$3:$G$38)</f>
        <v>165790</v>
      </c>
      <c r="F1248" s="57">
        <f>LOOKUP(A1248,Seznamy!$A$3:$A$38,Seznamy!$J$3:$J$38)</f>
        <v>60</v>
      </c>
      <c r="G1248" s="57">
        <v>46</v>
      </c>
      <c r="H1248" s="55">
        <f>LOOKUP(G1248,Komplexní!$A$40:$A$82,Komplexní!$B$40:$B$82)</f>
        <v>0</v>
      </c>
      <c r="I1248" s="58">
        <f t="array" ref="I1248">SUM(IF((Komplexní!$A$3:$A$38=A1248)*(Komplexní!$D$1:$AJ$1=G1248),Komplexní!$D$3:$AJ$38))</f>
        <v>0</v>
      </c>
      <c r="J1248" s="115" t="str">
        <f>IF(I1248=0,"",I1248)</f>
        <v/>
      </c>
      <c r="K1248" s="59" t="str">
        <f>IF(I1248=MIN($J$1203:$J$1252),1,"")</f>
        <v/>
      </c>
    </row>
    <row r="1249" spans="1:11" hidden="1">
      <c r="A1249" s="53">
        <v>25</v>
      </c>
      <c r="B1249" s="54">
        <f>LOOKUP(A1249,Seznamy!$A$3:$A$38,Seznamy!$B$3:$B$38)</f>
        <v>226109</v>
      </c>
      <c r="C1249" s="55" t="str">
        <f>LOOKUP(A1249,Seznamy!$A$3:$A$38,Seznamy!$C$3:$C$38)</f>
        <v>Bečov</v>
      </c>
      <c r="D1249" s="56">
        <f>LOOKUP(A1249,Seznamy!$A$3:$A$38,Seznamy!$F$3:$F$38)</f>
        <v>5179</v>
      </c>
      <c r="E1249" s="56">
        <f>LOOKUP(A1249,Seznamy!$A$3:$A$38,Seznamy!$G$3:$G$38)</f>
        <v>165790</v>
      </c>
      <c r="F1249" s="57">
        <f>LOOKUP(A1249,Seznamy!$A$3:$A$38,Seznamy!$J$3:$J$38)</f>
        <v>60</v>
      </c>
      <c r="G1249" s="57">
        <v>47</v>
      </c>
      <c r="H1249" s="55">
        <f>LOOKUP(G1249,Komplexní!$A$40:$A$82,Komplexní!$B$40:$B$82)</f>
        <v>0</v>
      </c>
      <c r="I1249" s="58">
        <f t="array" ref="I1249">SUM(IF((Komplexní!$A$3:$A$38=A1249)*(Komplexní!$D$1:$AJ$1=G1249),Komplexní!$D$3:$AJ$38))</f>
        <v>0</v>
      </c>
      <c r="J1249" s="115" t="str">
        <f>IF(I1249=0,"",I1249)</f>
        <v/>
      </c>
      <c r="K1249" s="59" t="str">
        <f>IF(I1249=MIN($J$1203:$J$1252),1,"")</f>
        <v/>
      </c>
    </row>
    <row r="1250" spans="1:11" hidden="1">
      <c r="A1250" s="53">
        <v>25</v>
      </c>
      <c r="B1250" s="54">
        <f>LOOKUP(A1250,Seznamy!$A$3:$A$38,Seznamy!$B$3:$B$38)</f>
        <v>226109</v>
      </c>
      <c r="C1250" s="55" t="str">
        <f>LOOKUP(A1250,Seznamy!$A$3:$A$38,Seznamy!$C$3:$C$38)</f>
        <v>Bečov</v>
      </c>
      <c r="D1250" s="56">
        <f>LOOKUP(A1250,Seznamy!$A$3:$A$38,Seznamy!$F$3:$F$38)</f>
        <v>5179</v>
      </c>
      <c r="E1250" s="56">
        <f>LOOKUP(A1250,Seznamy!$A$3:$A$38,Seznamy!$G$3:$G$38)</f>
        <v>165790</v>
      </c>
      <c r="F1250" s="57">
        <f>LOOKUP(A1250,Seznamy!$A$3:$A$38,Seznamy!$J$3:$J$38)</f>
        <v>60</v>
      </c>
      <c r="G1250" s="57">
        <v>48</v>
      </c>
      <c r="H1250" s="55">
        <f>LOOKUP(G1250,Komplexní!$A$40:$A$82,Komplexní!$B$40:$B$82)</f>
        <v>0</v>
      </c>
      <c r="I1250" s="58">
        <f t="array" ref="I1250">SUM(IF((Komplexní!$A$3:$A$38=A1250)*(Komplexní!$D$1:$AJ$1=G1250),Komplexní!$D$3:$AJ$38))</f>
        <v>0</v>
      </c>
      <c r="J1250" s="115" t="str">
        <f>IF(I1250=0,"",I1250)</f>
        <v/>
      </c>
      <c r="K1250" s="59" t="str">
        <f>IF(I1250=MIN($J$1203:$J$1252),1,"")</f>
        <v/>
      </c>
    </row>
    <row r="1251" spans="1:11" hidden="1">
      <c r="A1251" s="53">
        <v>25</v>
      </c>
      <c r="B1251" s="54">
        <f>LOOKUP(A1251,Seznamy!$A$3:$A$38,Seznamy!$B$3:$B$38)</f>
        <v>226109</v>
      </c>
      <c r="C1251" s="55" t="str">
        <f>LOOKUP(A1251,Seznamy!$A$3:$A$38,Seznamy!$C$3:$C$38)</f>
        <v>Bečov</v>
      </c>
      <c r="D1251" s="56">
        <f>LOOKUP(A1251,Seznamy!$A$3:$A$38,Seznamy!$F$3:$F$38)</f>
        <v>5179</v>
      </c>
      <c r="E1251" s="56">
        <f>LOOKUP(A1251,Seznamy!$A$3:$A$38,Seznamy!$G$3:$G$38)</f>
        <v>165790</v>
      </c>
      <c r="F1251" s="57">
        <f>LOOKUP(A1251,Seznamy!$A$3:$A$38,Seznamy!$J$3:$J$38)</f>
        <v>60</v>
      </c>
      <c r="G1251" s="57">
        <v>49</v>
      </c>
      <c r="H1251" s="55">
        <f>LOOKUP(G1251,Komplexní!$A$40:$A$82,Komplexní!$B$40:$B$82)</f>
        <v>0</v>
      </c>
      <c r="I1251" s="58">
        <f t="array" ref="I1251">SUM(IF((Komplexní!$A$3:$A$38=A1251)*(Komplexní!$D$1:$AJ$1=G1251),Komplexní!$D$3:$AJ$38))</f>
        <v>0</v>
      </c>
      <c r="J1251" s="115" t="str">
        <f>IF(I1251=0,"",I1251)</f>
        <v/>
      </c>
      <c r="K1251" s="59" t="str">
        <f>IF(I1251=MIN($J$1203:$J$1252),1,"")</f>
        <v/>
      </c>
    </row>
    <row r="1252" spans="1:11" hidden="1">
      <c r="A1252" s="53">
        <v>25</v>
      </c>
      <c r="B1252" s="54">
        <f>LOOKUP(A1252,Seznamy!$A$3:$A$38,Seznamy!$B$3:$B$38)</f>
        <v>226109</v>
      </c>
      <c r="C1252" s="55" t="str">
        <f>LOOKUP(A1252,Seznamy!$A$3:$A$38,Seznamy!$C$3:$C$38)</f>
        <v>Bečov</v>
      </c>
      <c r="D1252" s="56">
        <f>LOOKUP(A1252,Seznamy!$A$3:$A$38,Seznamy!$F$3:$F$38)</f>
        <v>5179</v>
      </c>
      <c r="E1252" s="56">
        <f>LOOKUP(A1252,Seznamy!$A$3:$A$38,Seznamy!$G$3:$G$38)</f>
        <v>165790</v>
      </c>
      <c r="F1252" s="57">
        <f>LOOKUP(A1252,Seznamy!$A$3:$A$38,Seznamy!$J$3:$J$38)</f>
        <v>60</v>
      </c>
      <c r="G1252" s="57">
        <v>50</v>
      </c>
      <c r="H1252" s="55">
        <f>LOOKUP(G1252,Komplexní!$A$40:$A$82,Komplexní!$B$40:$B$82)</f>
        <v>0</v>
      </c>
      <c r="I1252" s="58">
        <f t="array" ref="I1252">SUM(IF((Komplexní!$A$3:$A$38=A1252)*(Komplexní!$D$1:$AJ$1=G1252),Komplexní!$D$3:$AJ$38))</f>
        <v>0</v>
      </c>
      <c r="J1252" s="115" t="str">
        <f>IF(I1252=0,"",I1252)</f>
        <v/>
      </c>
      <c r="K1252" s="59" t="str">
        <f>IF(I1252=MIN($J$1203:$J$1252),1,"")</f>
        <v/>
      </c>
    </row>
    <row r="1253" spans="1:11">
      <c r="A1253" s="87">
        <v>26</v>
      </c>
      <c r="B1253" s="88">
        <f>LOOKUP(A1253,Seznamy!$A$3:$A$38,Seznamy!$B$3:$B$38)</f>
        <v>246035</v>
      </c>
      <c r="C1253" s="89" t="str">
        <f>LOOKUP(A1253,Seznamy!$A$3:$A$38,Seznamy!$C$3:$C$38)</f>
        <v>Ještěd</v>
      </c>
      <c r="D1253" s="90">
        <f>LOOKUP(A1253,Seznamy!$A$3:$A$38,Seznamy!$F$3:$F$38)</f>
        <v>8534</v>
      </c>
      <c r="E1253" s="90">
        <f>LOOKUP(A1253,Seznamy!$A$3:$A$38,Seznamy!$G$3:$G$38)</f>
        <v>146566</v>
      </c>
      <c r="F1253" s="91">
        <f>LOOKUP(A1253,Seznamy!$A$3:$A$38,Seznamy!$J$3:$J$38)</f>
        <v>60</v>
      </c>
      <c r="G1253" s="91">
        <v>11</v>
      </c>
      <c r="H1253" s="89" t="str">
        <f>LOOKUP(G1253,Komplexní!$A$40:$A$82,Komplexní!$B$40:$B$82)</f>
        <v>UNILES a.s.</v>
      </c>
      <c r="I1253" s="92">
        <f t="array" ref="I1253">SUM(IF((Komplexní!$A$3:$A$38=A1253)*(Komplexní!$D$1:$AJ$1=G1253),Komplexní!$D$3:$AJ$38))</f>
        <v>-60464467</v>
      </c>
      <c r="J1253" s="116">
        <f>IF(I1253=0,"",I1253)</f>
        <v>-60464467</v>
      </c>
      <c r="K1253" s="93">
        <f>IF(I1253=MIN($J$1253:$J$1302),1,"")</f>
        <v>1</v>
      </c>
    </row>
    <row r="1254" spans="1:11">
      <c r="A1254" s="87">
        <v>26</v>
      </c>
      <c r="B1254" s="88">
        <f>LOOKUP(A1254,Seznamy!$A$3:$A$38,Seznamy!$B$3:$B$38)</f>
        <v>246035</v>
      </c>
      <c r="C1254" s="89" t="str">
        <f>LOOKUP(A1254,Seznamy!$A$3:$A$38,Seznamy!$C$3:$C$38)</f>
        <v>Ještěd</v>
      </c>
      <c r="D1254" s="90">
        <f>LOOKUP(A1254,Seznamy!$A$3:$A$38,Seznamy!$F$3:$F$38)</f>
        <v>8534</v>
      </c>
      <c r="E1254" s="90">
        <f>LOOKUP(A1254,Seznamy!$A$3:$A$38,Seznamy!$G$3:$G$38)</f>
        <v>146566</v>
      </c>
      <c r="F1254" s="91">
        <f>LOOKUP(A1254,Seznamy!$A$3:$A$38,Seznamy!$J$3:$J$38)</f>
        <v>60</v>
      </c>
      <c r="G1254" s="91">
        <v>14</v>
      </c>
      <c r="H1254" s="89" t="str">
        <f>LOOKUP(G1254,Komplexní!$A$40:$A$82,Komplexní!$B$40:$B$82)</f>
        <v>Kloboucká lesní s.r.o.</v>
      </c>
      <c r="I1254" s="92">
        <f t="array" ref="I1254">SUM(IF((Komplexní!$A$3:$A$38=A1254)*(Komplexní!$D$1:$AJ$1=G1254),Komplexní!$D$3:$AJ$38))</f>
        <v>-50685764</v>
      </c>
      <c r="J1254" s="116">
        <f>IF(I1254=0,"",I1254)</f>
        <v>-50685764</v>
      </c>
      <c r="K1254" s="93" t="str">
        <f>IF(I1254=MIN($J$1253:$J$1302),1,"")</f>
        <v/>
      </c>
    </row>
    <row r="1255" spans="1:11" hidden="1">
      <c r="A1255" s="87">
        <v>26</v>
      </c>
      <c r="B1255" s="88">
        <f>LOOKUP(A1255,Seznamy!$A$3:$A$38,Seznamy!$B$3:$B$38)</f>
        <v>246035</v>
      </c>
      <c r="C1255" s="89" t="str">
        <f>LOOKUP(A1255,Seznamy!$A$3:$A$38,Seznamy!$C$3:$C$38)</f>
        <v>Ještěd</v>
      </c>
      <c r="D1255" s="90">
        <f>LOOKUP(A1255,Seznamy!$A$3:$A$38,Seznamy!$F$3:$F$38)</f>
        <v>8534</v>
      </c>
      <c r="E1255" s="90">
        <f>LOOKUP(A1255,Seznamy!$A$3:$A$38,Seznamy!$G$3:$G$38)</f>
        <v>146566</v>
      </c>
      <c r="F1255" s="91">
        <f>LOOKUP(A1255,Seznamy!$A$3:$A$38,Seznamy!$J$3:$J$38)</f>
        <v>60</v>
      </c>
      <c r="G1255" s="91">
        <v>1</v>
      </c>
      <c r="H1255" s="89" t="str">
        <f>LOOKUP(G1255,Komplexní!$A$40:$A$82,Komplexní!$B$40:$B$82)</f>
        <v>KAISER s.r.o.</v>
      </c>
      <c r="I1255" s="92">
        <f t="array" ref="I1255">SUM(IF((Komplexní!$A$3:$A$38=A1255)*(Komplexní!$D$1:$AJ$1=G1255),Komplexní!$D$3:$AJ$38))</f>
        <v>0</v>
      </c>
      <c r="J1255" s="116" t="str">
        <f>IF(I1255=0,"",I1255)</f>
        <v/>
      </c>
      <c r="K1255" s="93" t="str">
        <f>IF(I1255=MIN($J$1253:$J$1302),1,"")</f>
        <v/>
      </c>
    </row>
    <row r="1256" spans="1:11" hidden="1">
      <c r="A1256" s="87">
        <v>26</v>
      </c>
      <c r="B1256" s="88">
        <f>LOOKUP(A1256,Seznamy!$A$3:$A$38,Seznamy!$B$3:$B$38)</f>
        <v>246035</v>
      </c>
      <c r="C1256" s="89" t="str">
        <f>LOOKUP(A1256,Seznamy!$A$3:$A$38,Seznamy!$C$3:$C$38)</f>
        <v>Ještěd</v>
      </c>
      <c r="D1256" s="90">
        <f>LOOKUP(A1256,Seznamy!$A$3:$A$38,Seznamy!$F$3:$F$38)</f>
        <v>8534</v>
      </c>
      <c r="E1256" s="90">
        <f>LOOKUP(A1256,Seznamy!$A$3:$A$38,Seznamy!$G$3:$G$38)</f>
        <v>146566</v>
      </c>
      <c r="F1256" s="91">
        <f>LOOKUP(A1256,Seznamy!$A$3:$A$38,Seznamy!$J$3:$J$38)</f>
        <v>60</v>
      </c>
      <c r="G1256" s="91">
        <v>2</v>
      </c>
      <c r="H1256" s="89" t="str">
        <f>LOOKUP(G1256,Komplexní!$A$40:$A$82,Komplexní!$B$40:$B$82)</f>
        <v>Lesní společnost Přimda, a.s.</v>
      </c>
      <c r="I1256" s="92">
        <f t="array" ref="I1256">SUM(IF((Komplexní!$A$3:$A$38=A1256)*(Komplexní!$D$1:$AJ$1=G1256),Komplexní!$D$3:$AJ$38))</f>
        <v>0</v>
      </c>
      <c r="J1256" s="116" t="str">
        <f>IF(I1256=0,"",I1256)</f>
        <v/>
      </c>
      <c r="K1256" s="93" t="str">
        <f>IF(I1256=MIN($J$1253:$J$1302),1,"")</f>
        <v/>
      </c>
    </row>
    <row r="1257" spans="1:11" hidden="1">
      <c r="A1257" s="87">
        <v>26</v>
      </c>
      <c r="B1257" s="88">
        <f>LOOKUP(A1257,Seznamy!$A$3:$A$38,Seznamy!$B$3:$B$38)</f>
        <v>246035</v>
      </c>
      <c r="C1257" s="89" t="str">
        <f>LOOKUP(A1257,Seznamy!$A$3:$A$38,Seznamy!$C$3:$C$38)</f>
        <v>Ještěd</v>
      </c>
      <c r="D1257" s="90">
        <f>LOOKUP(A1257,Seznamy!$A$3:$A$38,Seznamy!$F$3:$F$38)</f>
        <v>8534</v>
      </c>
      <c r="E1257" s="90">
        <f>LOOKUP(A1257,Seznamy!$A$3:$A$38,Seznamy!$G$3:$G$38)</f>
        <v>146566</v>
      </c>
      <c r="F1257" s="91">
        <f>LOOKUP(A1257,Seznamy!$A$3:$A$38,Seznamy!$J$3:$J$38)</f>
        <v>60</v>
      </c>
      <c r="G1257" s="91">
        <v>3</v>
      </c>
      <c r="H1257" s="89" t="str">
        <f>LOOKUP(G1257,Komplexní!$A$40:$A$82,Komplexní!$B$40:$B$82)</f>
        <v>ACLESIA, spol. s r.o.</v>
      </c>
      <c r="I1257" s="92">
        <f t="array" ref="I1257">SUM(IF((Komplexní!$A$3:$A$38=A1257)*(Komplexní!$D$1:$AJ$1=G1257),Komplexní!$D$3:$AJ$38))</f>
        <v>0</v>
      </c>
      <c r="J1257" s="116" t="str">
        <f>IF(I1257=0,"",I1257)</f>
        <v/>
      </c>
      <c r="K1257" s="93" t="str">
        <f>IF(I1257=MIN($J$1253:$J$1302),1,"")</f>
        <v/>
      </c>
    </row>
    <row r="1258" spans="1:11" hidden="1">
      <c r="A1258" s="87">
        <v>26</v>
      </c>
      <c r="B1258" s="88">
        <f>LOOKUP(A1258,Seznamy!$A$3:$A$38,Seznamy!$B$3:$B$38)</f>
        <v>246035</v>
      </c>
      <c r="C1258" s="89" t="str">
        <f>LOOKUP(A1258,Seznamy!$A$3:$A$38,Seznamy!$C$3:$C$38)</f>
        <v>Ještěd</v>
      </c>
      <c r="D1258" s="90">
        <f>LOOKUP(A1258,Seznamy!$A$3:$A$38,Seznamy!$F$3:$F$38)</f>
        <v>8534</v>
      </c>
      <c r="E1258" s="90">
        <f>LOOKUP(A1258,Seznamy!$A$3:$A$38,Seznamy!$G$3:$G$38)</f>
        <v>146566</v>
      </c>
      <c r="F1258" s="91">
        <f>LOOKUP(A1258,Seznamy!$A$3:$A$38,Seznamy!$J$3:$J$38)</f>
        <v>60</v>
      </c>
      <c r="G1258" s="91">
        <v>4</v>
      </c>
      <c r="H1258" s="89" t="str">
        <f>LOOKUP(G1258,Komplexní!$A$40:$A$82,Komplexní!$B$40:$B$82)</f>
        <v>LST a.s.</v>
      </c>
      <c r="I1258" s="92">
        <f t="array" ref="I1258">SUM(IF((Komplexní!$A$3:$A$38=A1258)*(Komplexní!$D$1:$AJ$1=G1258),Komplexní!$D$3:$AJ$38))</f>
        <v>0</v>
      </c>
      <c r="J1258" s="116" t="str">
        <f>IF(I1258=0,"",I1258)</f>
        <v/>
      </c>
      <c r="K1258" s="93" t="str">
        <f>IF(I1258=MIN($J$1253:$J$1302),1,"")</f>
        <v/>
      </c>
    </row>
    <row r="1259" spans="1:11" hidden="1">
      <c r="A1259" s="87">
        <v>26</v>
      </c>
      <c r="B1259" s="88">
        <f>LOOKUP(A1259,Seznamy!$A$3:$A$38,Seznamy!$B$3:$B$38)</f>
        <v>246035</v>
      </c>
      <c r="C1259" s="89" t="str">
        <f>LOOKUP(A1259,Seznamy!$A$3:$A$38,Seznamy!$C$3:$C$38)</f>
        <v>Ještěd</v>
      </c>
      <c r="D1259" s="90">
        <f>LOOKUP(A1259,Seznamy!$A$3:$A$38,Seznamy!$F$3:$F$38)</f>
        <v>8534</v>
      </c>
      <c r="E1259" s="90">
        <f>LOOKUP(A1259,Seznamy!$A$3:$A$38,Seznamy!$G$3:$G$38)</f>
        <v>146566</v>
      </c>
      <c r="F1259" s="91">
        <f>LOOKUP(A1259,Seznamy!$A$3:$A$38,Seznamy!$J$3:$J$38)</f>
        <v>60</v>
      </c>
      <c r="G1259" s="91">
        <v>5</v>
      </c>
      <c r="H1259" s="89" t="str">
        <f>LOOKUP(G1259,Komplexní!$A$40:$A$82,Komplexní!$B$40:$B$82)</f>
        <v>T.E.P. HOLZ, s.r.o.</v>
      </c>
      <c r="I1259" s="92">
        <f t="array" ref="I1259">SUM(IF((Komplexní!$A$3:$A$38=A1259)*(Komplexní!$D$1:$AJ$1=G1259),Komplexní!$D$3:$AJ$38))</f>
        <v>0</v>
      </c>
      <c r="J1259" s="116" t="str">
        <f>IF(I1259=0,"",I1259)</f>
        <v/>
      </c>
      <c r="K1259" s="93" t="str">
        <f>IF(I1259=MIN($J$1253:$J$1302),1,"")</f>
        <v/>
      </c>
    </row>
    <row r="1260" spans="1:11" hidden="1">
      <c r="A1260" s="87">
        <v>26</v>
      </c>
      <c r="B1260" s="88">
        <f>LOOKUP(A1260,Seznamy!$A$3:$A$38,Seznamy!$B$3:$B$38)</f>
        <v>246035</v>
      </c>
      <c r="C1260" s="89" t="str">
        <f>LOOKUP(A1260,Seznamy!$A$3:$A$38,Seznamy!$C$3:$C$38)</f>
        <v>Ještěd</v>
      </c>
      <c r="D1260" s="90">
        <f>LOOKUP(A1260,Seznamy!$A$3:$A$38,Seznamy!$F$3:$F$38)</f>
        <v>8534</v>
      </c>
      <c r="E1260" s="90">
        <f>LOOKUP(A1260,Seznamy!$A$3:$A$38,Seznamy!$G$3:$G$38)</f>
        <v>146566</v>
      </c>
      <c r="F1260" s="91">
        <f>LOOKUP(A1260,Seznamy!$A$3:$A$38,Seznamy!$J$3:$J$38)</f>
        <v>60</v>
      </c>
      <c r="G1260" s="91">
        <v>6</v>
      </c>
      <c r="H1260" s="89" t="str">
        <f>LOOKUP(G1260,Komplexní!$A$40:$A$82,Komplexní!$B$40:$B$82)</f>
        <v>Petra spol. s r.o.</v>
      </c>
      <c r="I1260" s="92">
        <f t="array" ref="I1260">SUM(IF((Komplexní!$A$3:$A$38=A1260)*(Komplexní!$D$1:$AJ$1=G1260),Komplexní!$D$3:$AJ$38))</f>
        <v>0</v>
      </c>
      <c r="J1260" s="116" t="str">
        <f>IF(I1260=0,"",I1260)</f>
        <v/>
      </c>
      <c r="K1260" s="93" t="str">
        <f>IF(I1260=MIN($J$1253:$J$1302),1,"")</f>
        <v/>
      </c>
    </row>
    <row r="1261" spans="1:11" hidden="1">
      <c r="A1261" s="87">
        <v>26</v>
      </c>
      <c r="B1261" s="88">
        <f>LOOKUP(A1261,Seznamy!$A$3:$A$38,Seznamy!$B$3:$B$38)</f>
        <v>246035</v>
      </c>
      <c r="C1261" s="89" t="str">
        <f>LOOKUP(A1261,Seznamy!$A$3:$A$38,Seznamy!$C$3:$C$38)</f>
        <v>Ještěd</v>
      </c>
      <c r="D1261" s="90">
        <f>LOOKUP(A1261,Seznamy!$A$3:$A$38,Seznamy!$F$3:$F$38)</f>
        <v>8534</v>
      </c>
      <c r="E1261" s="90">
        <f>LOOKUP(A1261,Seznamy!$A$3:$A$38,Seznamy!$G$3:$G$38)</f>
        <v>146566</v>
      </c>
      <c r="F1261" s="91">
        <f>LOOKUP(A1261,Seznamy!$A$3:$A$38,Seznamy!$J$3:$J$38)</f>
        <v>60</v>
      </c>
      <c r="G1261" s="91">
        <v>7</v>
      </c>
      <c r="H1261" s="89" t="str">
        <f>LOOKUP(G1261,Komplexní!$A$40:$A$82,Komplexní!$B$40:$B$82)</f>
        <v>Sušická lesní a obchodní s.r.o.</v>
      </c>
      <c r="I1261" s="92">
        <f t="array" ref="I1261">SUM(IF((Komplexní!$A$3:$A$38=A1261)*(Komplexní!$D$1:$AJ$1=G1261),Komplexní!$D$3:$AJ$38))</f>
        <v>0</v>
      </c>
      <c r="J1261" s="116" t="str">
        <f>IF(I1261=0,"",I1261)</f>
        <v/>
      </c>
      <c r="K1261" s="93" t="str">
        <f>IF(I1261=MIN($J$1253:$J$1302),1,"")</f>
        <v/>
      </c>
    </row>
    <row r="1262" spans="1:11" hidden="1">
      <c r="A1262" s="87">
        <v>26</v>
      </c>
      <c r="B1262" s="88">
        <f>LOOKUP(A1262,Seznamy!$A$3:$A$38,Seznamy!$B$3:$B$38)</f>
        <v>246035</v>
      </c>
      <c r="C1262" s="89" t="str">
        <f>LOOKUP(A1262,Seznamy!$A$3:$A$38,Seznamy!$C$3:$C$38)</f>
        <v>Ještěd</v>
      </c>
      <c r="D1262" s="90">
        <f>LOOKUP(A1262,Seznamy!$A$3:$A$38,Seznamy!$F$3:$F$38)</f>
        <v>8534</v>
      </c>
      <c r="E1262" s="90">
        <f>LOOKUP(A1262,Seznamy!$A$3:$A$38,Seznamy!$G$3:$G$38)</f>
        <v>146566</v>
      </c>
      <c r="F1262" s="91">
        <f>LOOKUP(A1262,Seznamy!$A$3:$A$38,Seznamy!$J$3:$J$38)</f>
        <v>60</v>
      </c>
      <c r="G1262" s="91">
        <v>8</v>
      </c>
      <c r="H1262" s="89" t="str">
        <f>LOOKUP(G1262,Komplexní!$A$40:$A$82,Komplexní!$B$40:$B$82)</f>
        <v>ARBOLES s.r.o.</v>
      </c>
      <c r="I1262" s="92">
        <f t="array" ref="I1262">SUM(IF((Komplexní!$A$3:$A$38=A1262)*(Komplexní!$D$1:$AJ$1=G1262),Komplexní!$D$3:$AJ$38))</f>
        <v>0</v>
      </c>
      <c r="J1262" s="116" t="str">
        <f>IF(I1262=0,"",I1262)</f>
        <v/>
      </c>
      <c r="K1262" s="93" t="str">
        <f>IF(I1262=MIN($J$1253:$J$1302),1,"")</f>
        <v/>
      </c>
    </row>
    <row r="1263" spans="1:11" hidden="1">
      <c r="A1263" s="87">
        <v>26</v>
      </c>
      <c r="B1263" s="88">
        <f>LOOKUP(A1263,Seznamy!$A$3:$A$38,Seznamy!$B$3:$B$38)</f>
        <v>246035</v>
      </c>
      <c r="C1263" s="89" t="str">
        <f>LOOKUP(A1263,Seznamy!$A$3:$A$38,Seznamy!$C$3:$C$38)</f>
        <v>Ještěd</v>
      </c>
      <c r="D1263" s="90">
        <f>LOOKUP(A1263,Seznamy!$A$3:$A$38,Seznamy!$F$3:$F$38)</f>
        <v>8534</v>
      </c>
      <c r="E1263" s="90">
        <f>LOOKUP(A1263,Seznamy!$A$3:$A$38,Seznamy!$G$3:$G$38)</f>
        <v>146566</v>
      </c>
      <c r="F1263" s="91">
        <f>LOOKUP(A1263,Seznamy!$A$3:$A$38,Seznamy!$J$3:$J$38)</f>
        <v>60</v>
      </c>
      <c r="G1263" s="91">
        <v>9</v>
      </c>
      <c r="H1263" s="89" t="str">
        <f>LOOKUP(G1263,Komplexní!$A$40:$A$82,Komplexní!$B$40:$B$82)</f>
        <v>Stora Enso Wood Products Planá s.r.o.</v>
      </c>
      <c r="I1263" s="92">
        <f t="array" ref="I1263">SUM(IF((Komplexní!$A$3:$A$38=A1263)*(Komplexní!$D$1:$AJ$1=G1263),Komplexní!$D$3:$AJ$38))</f>
        <v>0</v>
      </c>
      <c r="J1263" s="116" t="str">
        <f>IF(I1263=0,"",I1263)</f>
        <v/>
      </c>
      <c r="K1263" s="93" t="str">
        <f>IF(I1263=MIN($J$1253:$J$1302),1,"")</f>
        <v/>
      </c>
    </row>
    <row r="1264" spans="1:11" hidden="1">
      <c r="A1264" s="87">
        <v>26</v>
      </c>
      <c r="B1264" s="88">
        <f>LOOKUP(A1264,Seznamy!$A$3:$A$38,Seznamy!$B$3:$B$38)</f>
        <v>246035</v>
      </c>
      <c r="C1264" s="89" t="str">
        <f>LOOKUP(A1264,Seznamy!$A$3:$A$38,Seznamy!$C$3:$C$38)</f>
        <v>Ještěd</v>
      </c>
      <c r="D1264" s="90">
        <f>LOOKUP(A1264,Seznamy!$A$3:$A$38,Seznamy!$F$3:$F$38)</f>
        <v>8534</v>
      </c>
      <c r="E1264" s="90">
        <f>LOOKUP(A1264,Seznamy!$A$3:$A$38,Seznamy!$G$3:$G$38)</f>
        <v>146566</v>
      </c>
      <c r="F1264" s="91">
        <f>LOOKUP(A1264,Seznamy!$A$3:$A$38,Seznamy!$J$3:$J$38)</f>
        <v>60</v>
      </c>
      <c r="G1264" s="91">
        <v>10</v>
      </c>
      <c r="H1264" s="89" t="str">
        <f>LOOKUP(G1264,Komplexní!$A$40:$A$82,Komplexní!$B$40:$B$82)</f>
        <v>Stora Enso Wood Products Ždírec s.r.o.</v>
      </c>
      <c r="I1264" s="92">
        <f t="array" ref="I1264">SUM(IF((Komplexní!$A$3:$A$38=A1264)*(Komplexní!$D$1:$AJ$1=G1264),Komplexní!$D$3:$AJ$38))</f>
        <v>0</v>
      </c>
      <c r="J1264" s="116" t="str">
        <f>IF(I1264=0,"",I1264)</f>
        <v/>
      </c>
      <c r="K1264" s="93" t="str">
        <f>IF(I1264=MIN($J$1253:$J$1302),1,"")</f>
        <v/>
      </c>
    </row>
    <row r="1265" spans="1:11" hidden="1">
      <c r="A1265" s="87">
        <v>26</v>
      </c>
      <c r="B1265" s="88">
        <f>LOOKUP(A1265,Seznamy!$A$3:$A$38,Seznamy!$B$3:$B$38)</f>
        <v>246035</v>
      </c>
      <c r="C1265" s="89" t="str">
        <f>LOOKUP(A1265,Seznamy!$A$3:$A$38,Seznamy!$C$3:$C$38)</f>
        <v>Ještěd</v>
      </c>
      <c r="D1265" s="90">
        <f>LOOKUP(A1265,Seznamy!$A$3:$A$38,Seznamy!$F$3:$F$38)</f>
        <v>8534</v>
      </c>
      <c r="E1265" s="90">
        <f>LOOKUP(A1265,Seznamy!$A$3:$A$38,Seznamy!$G$3:$G$38)</f>
        <v>146566</v>
      </c>
      <c r="F1265" s="91">
        <f>LOOKUP(A1265,Seznamy!$A$3:$A$38,Seznamy!$J$3:$J$38)</f>
        <v>60</v>
      </c>
      <c r="G1265" s="91">
        <v>12</v>
      </c>
      <c r="H1265" s="89" t="str">
        <f>LOOKUP(G1265,Komplexní!$A$40:$A$82,Komplexní!$B$40:$B$82)</f>
        <v>Jihozápadní dřevařská a.s.</v>
      </c>
      <c r="I1265" s="92">
        <f t="array" ref="I1265">SUM(IF((Komplexní!$A$3:$A$38=A1265)*(Komplexní!$D$1:$AJ$1=G1265),Komplexní!$D$3:$AJ$38))</f>
        <v>0</v>
      </c>
      <c r="J1265" s="116" t="str">
        <f>IF(I1265=0,"",I1265)</f>
        <v/>
      </c>
      <c r="K1265" s="93" t="str">
        <f>IF(I1265=MIN($J$1253:$J$1302),1,"")</f>
        <v/>
      </c>
    </row>
    <row r="1266" spans="1:11" hidden="1">
      <c r="A1266" s="87">
        <v>26</v>
      </c>
      <c r="B1266" s="88">
        <f>LOOKUP(A1266,Seznamy!$A$3:$A$38,Seznamy!$B$3:$B$38)</f>
        <v>246035</v>
      </c>
      <c r="C1266" s="89" t="str">
        <f>LOOKUP(A1266,Seznamy!$A$3:$A$38,Seznamy!$C$3:$C$38)</f>
        <v>Ještěd</v>
      </c>
      <c r="D1266" s="90">
        <f>LOOKUP(A1266,Seznamy!$A$3:$A$38,Seznamy!$F$3:$F$38)</f>
        <v>8534</v>
      </c>
      <c r="E1266" s="90">
        <f>LOOKUP(A1266,Seznamy!$A$3:$A$38,Seznamy!$G$3:$G$38)</f>
        <v>146566</v>
      </c>
      <c r="F1266" s="91">
        <f>LOOKUP(A1266,Seznamy!$A$3:$A$38,Seznamy!$J$3:$J$38)</f>
        <v>60</v>
      </c>
      <c r="G1266" s="91">
        <v>13</v>
      </c>
      <c r="H1266" s="89" t="str">
        <f>LOOKUP(G1266,Komplexní!$A$40:$A$82,Komplexní!$B$40:$B$82)</f>
        <v>LDF Rožnov a.s.</v>
      </c>
      <c r="I1266" s="92">
        <f t="array" ref="I1266">SUM(IF((Komplexní!$A$3:$A$38=A1266)*(Komplexní!$D$1:$AJ$1=G1266),Komplexní!$D$3:$AJ$38))</f>
        <v>0</v>
      </c>
      <c r="J1266" s="116" t="str">
        <f>IF(I1266=0,"",I1266)</f>
        <v/>
      </c>
      <c r="K1266" s="93" t="str">
        <f>IF(I1266=MIN($J$1253:$J$1302),1,"")</f>
        <v/>
      </c>
    </row>
    <row r="1267" spans="1:11" hidden="1">
      <c r="A1267" s="87">
        <v>26</v>
      </c>
      <c r="B1267" s="88">
        <f>LOOKUP(A1267,Seznamy!$A$3:$A$38,Seznamy!$B$3:$B$38)</f>
        <v>246035</v>
      </c>
      <c r="C1267" s="89" t="str">
        <f>LOOKUP(A1267,Seznamy!$A$3:$A$38,Seznamy!$C$3:$C$38)</f>
        <v>Ještěd</v>
      </c>
      <c r="D1267" s="90">
        <f>LOOKUP(A1267,Seznamy!$A$3:$A$38,Seznamy!$F$3:$F$38)</f>
        <v>8534</v>
      </c>
      <c r="E1267" s="90">
        <f>LOOKUP(A1267,Seznamy!$A$3:$A$38,Seznamy!$G$3:$G$38)</f>
        <v>146566</v>
      </c>
      <c r="F1267" s="91">
        <f>LOOKUP(A1267,Seznamy!$A$3:$A$38,Seznamy!$J$3:$J$38)</f>
        <v>60</v>
      </c>
      <c r="G1267" s="91">
        <v>15</v>
      </c>
      <c r="H1267" s="89" t="str">
        <f>LOOKUP(G1267,Komplexní!$A$40:$A$82,Komplexní!$B$40:$B$82)</f>
        <v>Opavská lesní a.s.</v>
      </c>
      <c r="I1267" s="92">
        <f t="array" ref="I1267">SUM(IF((Komplexní!$A$3:$A$38=A1267)*(Komplexní!$D$1:$AJ$1=G1267),Komplexní!$D$3:$AJ$38))</f>
        <v>0</v>
      </c>
      <c r="J1267" s="116" t="str">
        <f>IF(I1267=0,"",I1267)</f>
        <v/>
      </c>
      <c r="K1267" s="93" t="str">
        <f>IF(I1267=MIN($J$1253:$J$1302),1,"")</f>
        <v/>
      </c>
    </row>
    <row r="1268" spans="1:11" hidden="1">
      <c r="A1268" s="87">
        <v>26</v>
      </c>
      <c r="B1268" s="88">
        <f>LOOKUP(A1268,Seznamy!$A$3:$A$38,Seznamy!$B$3:$B$38)</f>
        <v>246035</v>
      </c>
      <c r="C1268" s="89" t="str">
        <f>LOOKUP(A1268,Seznamy!$A$3:$A$38,Seznamy!$C$3:$C$38)</f>
        <v>Ještěd</v>
      </c>
      <c r="D1268" s="90">
        <f>LOOKUP(A1268,Seznamy!$A$3:$A$38,Seznamy!$F$3:$F$38)</f>
        <v>8534</v>
      </c>
      <c r="E1268" s="90">
        <f>LOOKUP(A1268,Seznamy!$A$3:$A$38,Seznamy!$G$3:$G$38)</f>
        <v>146566</v>
      </c>
      <c r="F1268" s="91">
        <f>LOOKUP(A1268,Seznamy!$A$3:$A$38,Seznamy!$J$3:$J$38)</f>
        <v>60</v>
      </c>
      <c r="G1268" s="91">
        <v>16</v>
      </c>
      <c r="H1268" s="89" t="str">
        <f>LOOKUP(G1268,Komplexní!$A$40:$A$82,Komplexní!$B$40:$B$82)</f>
        <v>Lesostavby Frýdek-Místek a.s.</v>
      </c>
      <c r="I1268" s="92">
        <f t="array" ref="I1268">SUM(IF((Komplexní!$A$3:$A$38=A1268)*(Komplexní!$D$1:$AJ$1=G1268),Komplexní!$D$3:$AJ$38))</f>
        <v>0</v>
      </c>
      <c r="J1268" s="116" t="str">
        <f>IF(I1268=0,"",I1268)</f>
        <v/>
      </c>
      <c r="K1268" s="93" t="str">
        <f>IF(I1268=MIN($J$1253:$J$1302),1,"")</f>
        <v/>
      </c>
    </row>
    <row r="1269" spans="1:11" hidden="1">
      <c r="A1269" s="87">
        <v>26</v>
      </c>
      <c r="B1269" s="88">
        <f>LOOKUP(A1269,Seznamy!$A$3:$A$38,Seznamy!$B$3:$B$38)</f>
        <v>246035</v>
      </c>
      <c r="C1269" s="89" t="str">
        <f>LOOKUP(A1269,Seznamy!$A$3:$A$38,Seznamy!$C$3:$C$38)</f>
        <v>Ještěd</v>
      </c>
      <c r="D1269" s="90">
        <f>LOOKUP(A1269,Seznamy!$A$3:$A$38,Seznamy!$F$3:$F$38)</f>
        <v>8534</v>
      </c>
      <c r="E1269" s="90">
        <f>LOOKUP(A1269,Seznamy!$A$3:$A$38,Seznamy!$G$3:$G$38)</f>
        <v>146566</v>
      </c>
      <c r="F1269" s="91">
        <f>LOOKUP(A1269,Seznamy!$A$3:$A$38,Seznamy!$J$3:$J$38)</f>
        <v>60</v>
      </c>
      <c r="G1269" s="91">
        <v>17</v>
      </c>
      <c r="H1269" s="89" t="str">
        <f>LOOKUP(G1269,Komplexní!$A$40:$A$82,Komplexní!$B$40:$B$82)</f>
        <v>Drevo-Málek s.r.o.</v>
      </c>
      <c r="I1269" s="92">
        <f t="array" ref="I1269">SUM(IF((Komplexní!$A$3:$A$38=A1269)*(Komplexní!$D$1:$AJ$1=G1269),Komplexní!$D$3:$AJ$38))</f>
        <v>0</v>
      </c>
      <c r="J1269" s="116" t="str">
        <f>IF(I1269=0,"",I1269)</f>
        <v/>
      </c>
      <c r="K1269" s="93" t="str">
        <f>IF(I1269=MIN($J$1253:$J$1302),1,"")</f>
        <v/>
      </c>
    </row>
    <row r="1270" spans="1:11" hidden="1">
      <c r="A1270" s="87">
        <v>26</v>
      </c>
      <c r="B1270" s="88">
        <f>LOOKUP(A1270,Seznamy!$A$3:$A$38,Seznamy!$B$3:$B$38)</f>
        <v>246035</v>
      </c>
      <c r="C1270" s="89" t="str">
        <f>LOOKUP(A1270,Seznamy!$A$3:$A$38,Seznamy!$C$3:$C$38)</f>
        <v>Ještěd</v>
      </c>
      <c r="D1270" s="90">
        <f>LOOKUP(A1270,Seznamy!$A$3:$A$38,Seznamy!$F$3:$F$38)</f>
        <v>8534</v>
      </c>
      <c r="E1270" s="90">
        <f>LOOKUP(A1270,Seznamy!$A$3:$A$38,Seznamy!$G$3:$G$38)</f>
        <v>146566</v>
      </c>
      <c r="F1270" s="91">
        <f>LOOKUP(A1270,Seznamy!$A$3:$A$38,Seznamy!$J$3:$J$38)</f>
        <v>60</v>
      </c>
      <c r="G1270" s="91">
        <v>18</v>
      </c>
      <c r="H1270" s="89" t="str">
        <f>LOOKUP(G1270,Komplexní!$A$40:$A$82,Komplexní!$B$40:$B$82)</f>
        <v>Lesní společnost Bečov, s.r.o.</v>
      </c>
      <c r="I1270" s="92">
        <f t="array" ref="I1270">SUM(IF((Komplexní!$A$3:$A$38=A1270)*(Komplexní!$D$1:$AJ$1=G1270),Komplexní!$D$3:$AJ$38))</f>
        <v>0</v>
      </c>
      <c r="J1270" s="116" t="str">
        <f>IF(I1270=0,"",I1270)</f>
        <v/>
      </c>
      <c r="K1270" s="93" t="str">
        <f>IF(I1270=MIN($J$1253:$J$1302),1,"")</f>
        <v/>
      </c>
    </row>
    <row r="1271" spans="1:11" hidden="1">
      <c r="A1271" s="87">
        <v>26</v>
      </c>
      <c r="B1271" s="88">
        <f>LOOKUP(A1271,Seznamy!$A$3:$A$38,Seznamy!$B$3:$B$38)</f>
        <v>246035</v>
      </c>
      <c r="C1271" s="89" t="str">
        <f>LOOKUP(A1271,Seznamy!$A$3:$A$38,Seznamy!$C$3:$C$38)</f>
        <v>Ještěd</v>
      </c>
      <c r="D1271" s="90">
        <f>LOOKUP(A1271,Seznamy!$A$3:$A$38,Seznamy!$F$3:$F$38)</f>
        <v>8534</v>
      </c>
      <c r="E1271" s="90">
        <f>LOOKUP(A1271,Seznamy!$A$3:$A$38,Seznamy!$G$3:$G$38)</f>
        <v>146566</v>
      </c>
      <c r="F1271" s="91">
        <f>LOOKUP(A1271,Seznamy!$A$3:$A$38,Seznamy!$J$3:$J$38)</f>
        <v>60</v>
      </c>
      <c r="G1271" s="91">
        <v>19</v>
      </c>
      <c r="H1271" s="89" t="str">
        <f>LOOKUP(G1271,Komplexní!$A$40:$A$82,Komplexní!$B$40:$B$82)</f>
        <v>SOLITERA spol. s r.o.</v>
      </c>
      <c r="I1271" s="92">
        <f t="array" ref="I1271">SUM(IF((Komplexní!$A$3:$A$38=A1271)*(Komplexní!$D$1:$AJ$1=G1271),Komplexní!$D$3:$AJ$38))</f>
        <v>0</v>
      </c>
      <c r="J1271" s="116" t="str">
        <f>IF(I1271=0,"",I1271)</f>
        <v/>
      </c>
      <c r="K1271" s="93" t="str">
        <f>IF(I1271=MIN($J$1253:$J$1302),1,"")</f>
        <v/>
      </c>
    </row>
    <row r="1272" spans="1:11" hidden="1">
      <c r="A1272" s="87">
        <v>26</v>
      </c>
      <c r="B1272" s="88">
        <f>LOOKUP(A1272,Seznamy!$A$3:$A$38,Seznamy!$B$3:$B$38)</f>
        <v>246035</v>
      </c>
      <c r="C1272" s="89" t="str">
        <f>LOOKUP(A1272,Seznamy!$A$3:$A$38,Seznamy!$C$3:$C$38)</f>
        <v>Ještěd</v>
      </c>
      <c r="D1272" s="90">
        <f>LOOKUP(A1272,Seznamy!$A$3:$A$38,Seznamy!$F$3:$F$38)</f>
        <v>8534</v>
      </c>
      <c r="E1272" s="90">
        <f>LOOKUP(A1272,Seznamy!$A$3:$A$38,Seznamy!$G$3:$G$38)</f>
        <v>146566</v>
      </c>
      <c r="F1272" s="91">
        <f>LOOKUP(A1272,Seznamy!$A$3:$A$38,Seznamy!$J$3:$J$38)</f>
        <v>60</v>
      </c>
      <c r="G1272" s="91">
        <v>20</v>
      </c>
      <c r="H1272" s="89" t="str">
        <f>LOOKUP(G1272,Komplexní!$A$40:$A$82,Komplexní!$B$40:$B$82)</f>
        <v>Lesy Beskydy, a.s.</v>
      </c>
      <c r="I1272" s="92">
        <f t="array" ref="I1272">SUM(IF((Komplexní!$A$3:$A$38=A1272)*(Komplexní!$D$1:$AJ$1=G1272),Komplexní!$D$3:$AJ$38))</f>
        <v>0</v>
      </c>
      <c r="J1272" s="116" t="str">
        <f>IF(I1272=0,"",I1272)</f>
        <v/>
      </c>
      <c r="K1272" s="93" t="str">
        <f>IF(I1272=MIN($J$1253:$J$1302),1,"")</f>
        <v/>
      </c>
    </row>
    <row r="1273" spans="1:11" hidden="1">
      <c r="A1273" s="87">
        <v>26</v>
      </c>
      <c r="B1273" s="88">
        <f>LOOKUP(A1273,Seznamy!$A$3:$A$38,Seznamy!$B$3:$B$38)</f>
        <v>246035</v>
      </c>
      <c r="C1273" s="89" t="str">
        <f>LOOKUP(A1273,Seznamy!$A$3:$A$38,Seznamy!$C$3:$C$38)</f>
        <v>Ještěd</v>
      </c>
      <c r="D1273" s="90">
        <f>LOOKUP(A1273,Seznamy!$A$3:$A$38,Seznamy!$F$3:$F$38)</f>
        <v>8534</v>
      </c>
      <c r="E1273" s="90">
        <f>LOOKUP(A1273,Seznamy!$A$3:$A$38,Seznamy!$G$3:$G$38)</f>
        <v>146566</v>
      </c>
      <c r="F1273" s="91">
        <f>LOOKUP(A1273,Seznamy!$A$3:$A$38,Seznamy!$J$3:$J$38)</f>
        <v>60</v>
      </c>
      <c r="G1273" s="91">
        <v>21</v>
      </c>
      <c r="H1273" s="89" t="str">
        <f>LOOKUP(G1273,Komplexní!$A$40:$A$82,Komplexní!$B$40:$B$82)</f>
        <v>Triumfa Energo s.r.o.</v>
      </c>
      <c r="I1273" s="92">
        <f t="array" ref="I1273">SUM(IF((Komplexní!$A$3:$A$38=A1273)*(Komplexní!$D$1:$AJ$1=G1273),Komplexní!$D$3:$AJ$38))</f>
        <v>0</v>
      </c>
      <c r="J1273" s="116" t="str">
        <f>IF(I1273=0,"",I1273)</f>
        <v/>
      </c>
      <c r="K1273" s="93" t="str">
        <f>IF(I1273=MIN($J$1253:$J$1302),1,"")</f>
        <v/>
      </c>
    </row>
    <row r="1274" spans="1:11" hidden="1">
      <c r="A1274" s="87">
        <v>26</v>
      </c>
      <c r="B1274" s="88">
        <f>LOOKUP(A1274,Seznamy!$A$3:$A$38,Seznamy!$B$3:$B$38)</f>
        <v>246035</v>
      </c>
      <c r="C1274" s="89" t="str">
        <f>LOOKUP(A1274,Seznamy!$A$3:$A$38,Seznamy!$C$3:$C$38)</f>
        <v>Ještěd</v>
      </c>
      <c r="D1274" s="90">
        <f>LOOKUP(A1274,Seznamy!$A$3:$A$38,Seznamy!$F$3:$F$38)</f>
        <v>8534</v>
      </c>
      <c r="E1274" s="90">
        <f>LOOKUP(A1274,Seznamy!$A$3:$A$38,Seznamy!$G$3:$G$38)</f>
        <v>146566</v>
      </c>
      <c r="F1274" s="91">
        <f>LOOKUP(A1274,Seznamy!$A$3:$A$38,Seznamy!$J$3:$J$38)</f>
        <v>60</v>
      </c>
      <c r="G1274" s="91">
        <v>22</v>
      </c>
      <c r="H1274" s="89" t="str">
        <f>LOOKUP(G1274,Komplexní!$A$40:$A$82,Komplexní!$B$40:$B$82)</f>
        <v>Lesní společnost Ledeč nad Sázavou, a.s.</v>
      </c>
      <c r="I1274" s="92">
        <f t="array" ref="I1274">SUM(IF((Komplexní!$A$3:$A$38=A1274)*(Komplexní!$D$1:$AJ$1=G1274),Komplexní!$D$3:$AJ$38))</f>
        <v>0</v>
      </c>
      <c r="J1274" s="116" t="str">
        <f>IF(I1274=0,"",I1274)</f>
        <v/>
      </c>
      <c r="K1274" s="93" t="str">
        <f>IF(I1274=MIN($J$1253:$J$1302),1,"")</f>
        <v/>
      </c>
    </row>
    <row r="1275" spans="1:11" hidden="1">
      <c r="A1275" s="87">
        <v>26</v>
      </c>
      <c r="B1275" s="88">
        <f>LOOKUP(A1275,Seznamy!$A$3:$A$38,Seznamy!$B$3:$B$38)</f>
        <v>246035</v>
      </c>
      <c r="C1275" s="89" t="str">
        <f>LOOKUP(A1275,Seznamy!$A$3:$A$38,Seznamy!$C$3:$C$38)</f>
        <v>Ještěd</v>
      </c>
      <c r="D1275" s="90">
        <f>LOOKUP(A1275,Seznamy!$A$3:$A$38,Seznamy!$F$3:$F$38)</f>
        <v>8534</v>
      </c>
      <c r="E1275" s="90">
        <f>LOOKUP(A1275,Seznamy!$A$3:$A$38,Seznamy!$G$3:$G$38)</f>
        <v>146566</v>
      </c>
      <c r="F1275" s="91">
        <f>LOOKUP(A1275,Seznamy!$A$3:$A$38,Seznamy!$J$3:$J$38)</f>
        <v>60</v>
      </c>
      <c r="G1275" s="91">
        <v>23</v>
      </c>
      <c r="H1275" s="89" t="str">
        <f>LOOKUP(G1275,Komplexní!$A$40:$A$82,Komplexní!$B$40:$B$82)</f>
        <v>Pradědský lesní závod, a.s.</v>
      </c>
      <c r="I1275" s="92">
        <f t="array" ref="I1275">SUM(IF((Komplexní!$A$3:$A$38=A1275)*(Komplexní!$D$1:$AJ$1=G1275),Komplexní!$D$3:$AJ$38))</f>
        <v>0</v>
      </c>
      <c r="J1275" s="116" t="str">
        <f>IF(I1275=0,"",I1275)</f>
        <v/>
      </c>
      <c r="K1275" s="93" t="str">
        <f>IF(I1275=MIN($J$1253:$J$1302),1,"")</f>
        <v/>
      </c>
    </row>
    <row r="1276" spans="1:11" hidden="1">
      <c r="A1276" s="87">
        <v>26</v>
      </c>
      <c r="B1276" s="88">
        <f>LOOKUP(A1276,Seznamy!$A$3:$A$38,Seznamy!$B$3:$B$38)</f>
        <v>246035</v>
      </c>
      <c r="C1276" s="89" t="str">
        <f>LOOKUP(A1276,Seznamy!$A$3:$A$38,Seznamy!$C$3:$C$38)</f>
        <v>Ještěd</v>
      </c>
      <c r="D1276" s="90">
        <f>LOOKUP(A1276,Seznamy!$A$3:$A$38,Seznamy!$F$3:$F$38)</f>
        <v>8534</v>
      </c>
      <c r="E1276" s="90">
        <f>LOOKUP(A1276,Seznamy!$A$3:$A$38,Seznamy!$G$3:$G$38)</f>
        <v>146566</v>
      </c>
      <c r="F1276" s="91">
        <f>LOOKUP(A1276,Seznamy!$A$3:$A$38,Seznamy!$J$3:$J$38)</f>
        <v>60</v>
      </c>
      <c r="G1276" s="91">
        <v>24</v>
      </c>
      <c r="H1276" s="89" t="str">
        <f>LOOKUP(G1276,Komplexní!$A$40:$A$82,Komplexní!$B$40:$B$82)</f>
        <v>JACER - CZ a.s.</v>
      </c>
      <c r="I1276" s="92">
        <f t="array" ref="I1276">SUM(IF((Komplexní!$A$3:$A$38=A1276)*(Komplexní!$D$1:$AJ$1=G1276),Komplexní!$D$3:$AJ$38))</f>
        <v>0</v>
      </c>
      <c r="J1276" s="116" t="str">
        <f>IF(I1276=0,"",I1276)</f>
        <v/>
      </c>
      <c r="K1276" s="93" t="str">
        <f>IF(I1276=MIN($J$1253:$J$1302),1,"")</f>
        <v/>
      </c>
    </row>
    <row r="1277" spans="1:11" hidden="1">
      <c r="A1277" s="87">
        <v>26</v>
      </c>
      <c r="B1277" s="88">
        <f>LOOKUP(A1277,Seznamy!$A$3:$A$38,Seznamy!$B$3:$B$38)</f>
        <v>246035</v>
      </c>
      <c r="C1277" s="89" t="str">
        <f>LOOKUP(A1277,Seznamy!$A$3:$A$38,Seznamy!$C$3:$C$38)</f>
        <v>Ještěd</v>
      </c>
      <c r="D1277" s="90">
        <f>LOOKUP(A1277,Seznamy!$A$3:$A$38,Seznamy!$F$3:$F$38)</f>
        <v>8534</v>
      </c>
      <c r="E1277" s="90">
        <f>LOOKUP(A1277,Seznamy!$A$3:$A$38,Seznamy!$G$3:$G$38)</f>
        <v>146566</v>
      </c>
      <c r="F1277" s="91">
        <f>LOOKUP(A1277,Seznamy!$A$3:$A$38,Seznamy!$J$3:$J$38)</f>
        <v>60</v>
      </c>
      <c r="G1277" s="91">
        <v>25</v>
      </c>
      <c r="H1277" s="89" t="str">
        <f>LOOKUP(G1277,Komplexní!$A$40:$A$82,Komplexní!$B$40:$B$82)</f>
        <v>KATR a.s.</v>
      </c>
      <c r="I1277" s="92">
        <f t="array" ref="I1277">SUM(IF((Komplexní!$A$3:$A$38=A1277)*(Komplexní!$D$1:$AJ$1=G1277),Komplexní!$D$3:$AJ$38))</f>
        <v>0</v>
      </c>
      <c r="J1277" s="116" t="str">
        <f>IF(I1277=0,"",I1277)</f>
        <v/>
      </c>
      <c r="K1277" s="93" t="str">
        <f>IF(I1277=MIN($J$1253:$J$1302),1,"")</f>
        <v/>
      </c>
    </row>
    <row r="1278" spans="1:11" hidden="1">
      <c r="A1278" s="87">
        <v>26</v>
      </c>
      <c r="B1278" s="88">
        <f>LOOKUP(A1278,Seznamy!$A$3:$A$38,Seznamy!$B$3:$B$38)</f>
        <v>246035</v>
      </c>
      <c r="C1278" s="89" t="str">
        <f>LOOKUP(A1278,Seznamy!$A$3:$A$38,Seznamy!$C$3:$C$38)</f>
        <v>Ještěd</v>
      </c>
      <c r="D1278" s="90">
        <f>LOOKUP(A1278,Seznamy!$A$3:$A$38,Seznamy!$F$3:$F$38)</f>
        <v>8534</v>
      </c>
      <c r="E1278" s="90">
        <f>LOOKUP(A1278,Seznamy!$A$3:$A$38,Seznamy!$G$3:$G$38)</f>
        <v>146566</v>
      </c>
      <c r="F1278" s="91">
        <f>LOOKUP(A1278,Seznamy!$A$3:$A$38,Seznamy!$J$3:$J$38)</f>
        <v>60</v>
      </c>
      <c r="G1278" s="91">
        <v>26</v>
      </c>
      <c r="H1278" s="89" t="str">
        <f>LOOKUP(G1278,Komplexní!$A$40:$A$82,Komplexní!$B$40:$B$82)</f>
        <v>DEBLICE - lesy s.r.o.</v>
      </c>
      <c r="I1278" s="92">
        <f t="array" ref="I1278">SUM(IF((Komplexní!$A$3:$A$38=A1278)*(Komplexní!$D$1:$AJ$1=G1278),Komplexní!$D$3:$AJ$38))</f>
        <v>0</v>
      </c>
      <c r="J1278" s="116" t="str">
        <f>IF(I1278=0,"",I1278)</f>
        <v/>
      </c>
      <c r="K1278" s="93" t="str">
        <f>IF(I1278=MIN($J$1253:$J$1302),1,"")</f>
        <v/>
      </c>
    </row>
    <row r="1279" spans="1:11" hidden="1">
      <c r="A1279" s="87">
        <v>26</v>
      </c>
      <c r="B1279" s="88">
        <f>LOOKUP(A1279,Seznamy!$A$3:$A$38,Seznamy!$B$3:$B$38)</f>
        <v>246035</v>
      </c>
      <c r="C1279" s="89" t="str">
        <f>LOOKUP(A1279,Seznamy!$A$3:$A$38,Seznamy!$C$3:$C$38)</f>
        <v>Ještěd</v>
      </c>
      <c r="D1279" s="90">
        <f>LOOKUP(A1279,Seznamy!$A$3:$A$38,Seznamy!$F$3:$F$38)</f>
        <v>8534</v>
      </c>
      <c r="E1279" s="90">
        <f>LOOKUP(A1279,Seznamy!$A$3:$A$38,Seznamy!$G$3:$G$38)</f>
        <v>146566</v>
      </c>
      <c r="F1279" s="91">
        <f>LOOKUP(A1279,Seznamy!$A$3:$A$38,Seznamy!$J$3:$J$38)</f>
        <v>60</v>
      </c>
      <c r="G1279" s="91">
        <v>27</v>
      </c>
      <c r="H1279" s="89">
        <f>LOOKUP(G1279,Komplexní!$A$40:$A$82,Komplexní!$B$40:$B$82)</f>
        <v>0</v>
      </c>
      <c r="I1279" s="92">
        <f t="array" ref="I1279">SUM(IF((Komplexní!$A$3:$A$38=A1279)*(Komplexní!$D$1:$AJ$1=G1279),Komplexní!$D$3:$AJ$38))</f>
        <v>0</v>
      </c>
      <c r="J1279" s="116" t="str">
        <f>IF(I1279=0,"",I1279)</f>
        <v/>
      </c>
      <c r="K1279" s="93" t="str">
        <f>IF(I1279=MIN($J$1253:$J$1302),1,"")</f>
        <v/>
      </c>
    </row>
    <row r="1280" spans="1:11" hidden="1">
      <c r="A1280" s="87">
        <v>26</v>
      </c>
      <c r="B1280" s="88">
        <f>LOOKUP(A1280,Seznamy!$A$3:$A$38,Seznamy!$B$3:$B$38)</f>
        <v>246035</v>
      </c>
      <c r="C1280" s="89" t="str">
        <f>LOOKUP(A1280,Seznamy!$A$3:$A$38,Seznamy!$C$3:$C$38)</f>
        <v>Ještěd</v>
      </c>
      <c r="D1280" s="90">
        <f>LOOKUP(A1280,Seznamy!$A$3:$A$38,Seznamy!$F$3:$F$38)</f>
        <v>8534</v>
      </c>
      <c r="E1280" s="90">
        <f>LOOKUP(A1280,Seznamy!$A$3:$A$38,Seznamy!$G$3:$G$38)</f>
        <v>146566</v>
      </c>
      <c r="F1280" s="91">
        <f>LOOKUP(A1280,Seznamy!$A$3:$A$38,Seznamy!$J$3:$J$38)</f>
        <v>60</v>
      </c>
      <c r="G1280" s="91">
        <v>28</v>
      </c>
      <c r="H1280" s="89">
        <f>LOOKUP(G1280,Komplexní!$A$40:$A$82,Komplexní!$B$40:$B$82)</f>
        <v>0</v>
      </c>
      <c r="I1280" s="92">
        <f t="array" ref="I1280">SUM(IF((Komplexní!$A$3:$A$38=A1280)*(Komplexní!$D$1:$AJ$1=G1280),Komplexní!$D$3:$AJ$38))</f>
        <v>0</v>
      </c>
      <c r="J1280" s="116" t="str">
        <f>IF(I1280=0,"",I1280)</f>
        <v/>
      </c>
      <c r="K1280" s="93" t="str">
        <f>IF(I1280=MIN($J$1253:$J$1302),1,"")</f>
        <v/>
      </c>
    </row>
    <row r="1281" spans="1:11" hidden="1">
      <c r="A1281" s="87">
        <v>26</v>
      </c>
      <c r="B1281" s="88">
        <f>LOOKUP(A1281,Seznamy!$A$3:$A$38,Seznamy!$B$3:$B$38)</f>
        <v>246035</v>
      </c>
      <c r="C1281" s="89" t="str">
        <f>LOOKUP(A1281,Seznamy!$A$3:$A$38,Seznamy!$C$3:$C$38)</f>
        <v>Ještěd</v>
      </c>
      <c r="D1281" s="90">
        <f>LOOKUP(A1281,Seznamy!$A$3:$A$38,Seznamy!$F$3:$F$38)</f>
        <v>8534</v>
      </c>
      <c r="E1281" s="90">
        <f>LOOKUP(A1281,Seznamy!$A$3:$A$38,Seznamy!$G$3:$G$38)</f>
        <v>146566</v>
      </c>
      <c r="F1281" s="91">
        <f>LOOKUP(A1281,Seznamy!$A$3:$A$38,Seznamy!$J$3:$J$38)</f>
        <v>60</v>
      </c>
      <c r="G1281" s="91">
        <v>29</v>
      </c>
      <c r="H1281" s="89">
        <f>LOOKUP(G1281,Komplexní!$A$40:$A$82,Komplexní!$B$40:$B$82)</f>
        <v>0</v>
      </c>
      <c r="I1281" s="92">
        <f t="array" ref="I1281">SUM(IF((Komplexní!$A$3:$A$38=A1281)*(Komplexní!$D$1:$AJ$1=G1281),Komplexní!$D$3:$AJ$38))</f>
        <v>0</v>
      </c>
      <c r="J1281" s="116" t="str">
        <f>IF(I1281=0,"",I1281)</f>
        <v/>
      </c>
      <c r="K1281" s="93" t="str">
        <f>IF(I1281=MIN($J$1253:$J$1302),1,"")</f>
        <v/>
      </c>
    </row>
    <row r="1282" spans="1:11" hidden="1">
      <c r="A1282" s="87">
        <v>26</v>
      </c>
      <c r="B1282" s="88">
        <f>LOOKUP(A1282,Seznamy!$A$3:$A$38,Seznamy!$B$3:$B$38)</f>
        <v>246035</v>
      </c>
      <c r="C1282" s="89" t="str">
        <f>LOOKUP(A1282,Seznamy!$A$3:$A$38,Seznamy!$C$3:$C$38)</f>
        <v>Ještěd</v>
      </c>
      <c r="D1282" s="90">
        <f>LOOKUP(A1282,Seznamy!$A$3:$A$38,Seznamy!$F$3:$F$38)</f>
        <v>8534</v>
      </c>
      <c r="E1282" s="90">
        <f>LOOKUP(A1282,Seznamy!$A$3:$A$38,Seznamy!$G$3:$G$38)</f>
        <v>146566</v>
      </c>
      <c r="F1282" s="91">
        <f>LOOKUP(A1282,Seznamy!$A$3:$A$38,Seznamy!$J$3:$J$38)</f>
        <v>60</v>
      </c>
      <c r="G1282" s="91">
        <v>30</v>
      </c>
      <c r="H1282" s="89">
        <f>LOOKUP(G1282,Komplexní!$A$40:$A$82,Komplexní!$B$40:$B$82)</f>
        <v>0</v>
      </c>
      <c r="I1282" s="92">
        <f t="array" ref="I1282">SUM(IF((Komplexní!$A$3:$A$38=A1282)*(Komplexní!$D$1:$AJ$1=G1282),Komplexní!$D$3:$AJ$38))</f>
        <v>0</v>
      </c>
      <c r="J1282" s="116" t="str">
        <f>IF(I1282=0,"",I1282)</f>
        <v/>
      </c>
      <c r="K1282" s="93" t="str">
        <f>IF(I1282=MIN($J$1253:$J$1302),1,"")</f>
        <v/>
      </c>
    </row>
    <row r="1283" spans="1:11" hidden="1">
      <c r="A1283" s="87">
        <v>26</v>
      </c>
      <c r="B1283" s="88">
        <f>LOOKUP(A1283,Seznamy!$A$3:$A$38,Seznamy!$B$3:$B$38)</f>
        <v>246035</v>
      </c>
      <c r="C1283" s="89" t="str">
        <f>LOOKUP(A1283,Seznamy!$A$3:$A$38,Seznamy!$C$3:$C$38)</f>
        <v>Ještěd</v>
      </c>
      <c r="D1283" s="90">
        <f>LOOKUP(A1283,Seznamy!$A$3:$A$38,Seznamy!$F$3:$F$38)</f>
        <v>8534</v>
      </c>
      <c r="E1283" s="90">
        <f>LOOKUP(A1283,Seznamy!$A$3:$A$38,Seznamy!$G$3:$G$38)</f>
        <v>146566</v>
      </c>
      <c r="F1283" s="91">
        <f>LOOKUP(A1283,Seznamy!$A$3:$A$38,Seznamy!$J$3:$J$38)</f>
        <v>60</v>
      </c>
      <c r="G1283" s="91">
        <v>31</v>
      </c>
      <c r="H1283" s="89">
        <f>LOOKUP(G1283,Komplexní!$A$40:$A$82,Komplexní!$B$40:$B$82)</f>
        <v>0</v>
      </c>
      <c r="I1283" s="92">
        <f t="array" ref="I1283">SUM(IF((Komplexní!$A$3:$A$38=A1283)*(Komplexní!$D$1:$AJ$1=G1283),Komplexní!$D$3:$AJ$38))</f>
        <v>0</v>
      </c>
      <c r="J1283" s="116" t="str">
        <f>IF(I1283=0,"",I1283)</f>
        <v/>
      </c>
      <c r="K1283" s="93" t="str">
        <f>IF(I1283=MIN($J$1253:$J$1302),1,"")</f>
        <v/>
      </c>
    </row>
    <row r="1284" spans="1:11" hidden="1">
      <c r="A1284" s="87">
        <v>26</v>
      </c>
      <c r="B1284" s="88">
        <f>LOOKUP(A1284,Seznamy!$A$3:$A$38,Seznamy!$B$3:$B$38)</f>
        <v>246035</v>
      </c>
      <c r="C1284" s="89" t="str">
        <f>LOOKUP(A1284,Seznamy!$A$3:$A$38,Seznamy!$C$3:$C$38)</f>
        <v>Ještěd</v>
      </c>
      <c r="D1284" s="90">
        <f>LOOKUP(A1284,Seznamy!$A$3:$A$38,Seznamy!$F$3:$F$38)</f>
        <v>8534</v>
      </c>
      <c r="E1284" s="90">
        <f>LOOKUP(A1284,Seznamy!$A$3:$A$38,Seznamy!$G$3:$G$38)</f>
        <v>146566</v>
      </c>
      <c r="F1284" s="91">
        <f>LOOKUP(A1284,Seznamy!$A$3:$A$38,Seznamy!$J$3:$J$38)</f>
        <v>60</v>
      </c>
      <c r="G1284" s="91">
        <v>32</v>
      </c>
      <c r="H1284" s="89">
        <f>LOOKUP(G1284,Komplexní!$A$40:$A$82,Komplexní!$B$40:$B$82)</f>
        <v>0</v>
      </c>
      <c r="I1284" s="92">
        <f t="array" ref="I1284">SUM(IF((Komplexní!$A$3:$A$38=A1284)*(Komplexní!$D$1:$AJ$1=G1284),Komplexní!$D$3:$AJ$38))</f>
        <v>0</v>
      </c>
      <c r="J1284" s="116" t="str">
        <f>IF(I1284=0,"",I1284)</f>
        <v/>
      </c>
      <c r="K1284" s="93" t="str">
        <f>IF(I1284=MIN($J$1253:$J$1302),1,"")</f>
        <v/>
      </c>
    </row>
    <row r="1285" spans="1:11" hidden="1">
      <c r="A1285" s="87">
        <v>26</v>
      </c>
      <c r="B1285" s="88">
        <f>LOOKUP(A1285,Seznamy!$A$3:$A$38,Seznamy!$B$3:$B$38)</f>
        <v>246035</v>
      </c>
      <c r="C1285" s="89" t="str">
        <f>LOOKUP(A1285,Seznamy!$A$3:$A$38,Seznamy!$C$3:$C$38)</f>
        <v>Ještěd</v>
      </c>
      <c r="D1285" s="90">
        <f>LOOKUP(A1285,Seznamy!$A$3:$A$38,Seznamy!$F$3:$F$38)</f>
        <v>8534</v>
      </c>
      <c r="E1285" s="90">
        <f>LOOKUP(A1285,Seznamy!$A$3:$A$38,Seznamy!$G$3:$G$38)</f>
        <v>146566</v>
      </c>
      <c r="F1285" s="91">
        <f>LOOKUP(A1285,Seznamy!$A$3:$A$38,Seznamy!$J$3:$J$38)</f>
        <v>60</v>
      </c>
      <c r="G1285" s="91">
        <v>33</v>
      </c>
      <c r="H1285" s="89">
        <f>LOOKUP(G1285,Komplexní!$A$40:$A$82,Komplexní!$B$40:$B$82)</f>
        <v>0</v>
      </c>
      <c r="I1285" s="92">
        <f t="array" ref="I1285">SUM(IF((Komplexní!$A$3:$A$38=A1285)*(Komplexní!$D$1:$AJ$1=G1285),Komplexní!$D$3:$AJ$38))</f>
        <v>0</v>
      </c>
      <c r="J1285" s="116" t="str">
        <f>IF(I1285=0,"",I1285)</f>
        <v/>
      </c>
      <c r="K1285" s="93" t="str">
        <f>IF(I1285=MIN($J$1253:$J$1302),1,"")</f>
        <v/>
      </c>
    </row>
    <row r="1286" spans="1:11" hidden="1">
      <c r="A1286" s="87">
        <v>26</v>
      </c>
      <c r="B1286" s="88">
        <f>LOOKUP(A1286,Seznamy!$A$3:$A$38,Seznamy!$B$3:$B$38)</f>
        <v>246035</v>
      </c>
      <c r="C1286" s="89" t="str">
        <f>LOOKUP(A1286,Seznamy!$A$3:$A$38,Seznamy!$C$3:$C$38)</f>
        <v>Ještěd</v>
      </c>
      <c r="D1286" s="90">
        <f>LOOKUP(A1286,Seznamy!$A$3:$A$38,Seznamy!$F$3:$F$38)</f>
        <v>8534</v>
      </c>
      <c r="E1286" s="90">
        <f>LOOKUP(A1286,Seznamy!$A$3:$A$38,Seznamy!$G$3:$G$38)</f>
        <v>146566</v>
      </c>
      <c r="F1286" s="91">
        <f>LOOKUP(A1286,Seznamy!$A$3:$A$38,Seznamy!$J$3:$J$38)</f>
        <v>60</v>
      </c>
      <c r="G1286" s="91">
        <v>34</v>
      </c>
      <c r="H1286" s="89">
        <f>LOOKUP(G1286,Komplexní!$A$40:$A$82,Komplexní!$B$40:$B$82)</f>
        <v>0</v>
      </c>
      <c r="I1286" s="92">
        <f t="array" ref="I1286">SUM(IF((Komplexní!$A$3:$A$38=A1286)*(Komplexní!$D$1:$AJ$1=G1286),Komplexní!$D$3:$AJ$38))</f>
        <v>0</v>
      </c>
      <c r="J1286" s="116" t="str">
        <f>IF(I1286=0,"",I1286)</f>
        <v/>
      </c>
      <c r="K1286" s="93" t="str">
        <f>IF(I1286=MIN($J$1253:$J$1302),1,"")</f>
        <v/>
      </c>
    </row>
    <row r="1287" spans="1:11" hidden="1">
      <c r="A1287" s="87">
        <v>26</v>
      </c>
      <c r="B1287" s="88">
        <f>LOOKUP(A1287,Seznamy!$A$3:$A$38,Seznamy!$B$3:$B$38)</f>
        <v>246035</v>
      </c>
      <c r="C1287" s="89" t="str">
        <f>LOOKUP(A1287,Seznamy!$A$3:$A$38,Seznamy!$C$3:$C$38)</f>
        <v>Ještěd</v>
      </c>
      <c r="D1287" s="90">
        <f>LOOKUP(A1287,Seznamy!$A$3:$A$38,Seznamy!$F$3:$F$38)</f>
        <v>8534</v>
      </c>
      <c r="E1287" s="90">
        <f>LOOKUP(A1287,Seznamy!$A$3:$A$38,Seznamy!$G$3:$G$38)</f>
        <v>146566</v>
      </c>
      <c r="F1287" s="91">
        <f>LOOKUP(A1287,Seznamy!$A$3:$A$38,Seznamy!$J$3:$J$38)</f>
        <v>60</v>
      </c>
      <c r="G1287" s="91">
        <v>35</v>
      </c>
      <c r="H1287" s="89">
        <f>LOOKUP(G1287,Komplexní!$A$40:$A$82,Komplexní!$B$40:$B$82)</f>
        <v>0</v>
      </c>
      <c r="I1287" s="92">
        <f t="array" ref="I1287">SUM(IF((Komplexní!$A$3:$A$38=A1287)*(Komplexní!$D$1:$AJ$1=G1287),Komplexní!$D$3:$AJ$38))</f>
        <v>0</v>
      </c>
      <c r="J1287" s="116" t="str">
        <f>IF(I1287=0,"",I1287)</f>
        <v/>
      </c>
      <c r="K1287" s="93" t="str">
        <f>IF(I1287=MIN($J$1253:$J$1302),1,"")</f>
        <v/>
      </c>
    </row>
    <row r="1288" spans="1:11" hidden="1">
      <c r="A1288" s="87">
        <v>26</v>
      </c>
      <c r="B1288" s="88">
        <f>LOOKUP(A1288,Seznamy!$A$3:$A$38,Seznamy!$B$3:$B$38)</f>
        <v>246035</v>
      </c>
      <c r="C1288" s="89" t="str">
        <f>LOOKUP(A1288,Seznamy!$A$3:$A$38,Seznamy!$C$3:$C$38)</f>
        <v>Ještěd</v>
      </c>
      <c r="D1288" s="90">
        <f>LOOKUP(A1288,Seznamy!$A$3:$A$38,Seznamy!$F$3:$F$38)</f>
        <v>8534</v>
      </c>
      <c r="E1288" s="90">
        <f>LOOKUP(A1288,Seznamy!$A$3:$A$38,Seznamy!$G$3:$G$38)</f>
        <v>146566</v>
      </c>
      <c r="F1288" s="91">
        <f>LOOKUP(A1288,Seznamy!$A$3:$A$38,Seznamy!$J$3:$J$38)</f>
        <v>60</v>
      </c>
      <c r="G1288" s="91">
        <v>36</v>
      </c>
      <c r="H1288" s="89">
        <f>LOOKUP(G1288,Komplexní!$A$40:$A$82,Komplexní!$B$40:$B$82)</f>
        <v>0</v>
      </c>
      <c r="I1288" s="92">
        <f t="array" ref="I1288">SUM(IF((Komplexní!$A$3:$A$38=A1288)*(Komplexní!$D$1:$AJ$1=G1288),Komplexní!$D$3:$AJ$38))</f>
        <v>0</v>
      </c>
      <c r="J1288" s="116" t="str">
        <f>IF(I1288=0,"",I1288)</f>
        <v/>
      </c>
      <c r="K1288" s="93" t="str">
        <f>IF(I1288=MIN($J$1253:$J$1302),1,"")</f>
        <v/>
      </c>
    </row>
    <row r="1289" spans="1:11" hidden="1">
      <c r="A1289" s="87">
        <v>26</v>
      </c>
      <c r="B1289" s="88">
        <f>LOOKUP(A1289,Seznamy!$A$3:$A$38,Seznamy!$B$3:$B$38)</f>
        <v>246035</v>
      </c>
      <c r="C1289" s="89" t="str">
        <f>LOOKUP(A1289,Seznamy!$A$3:$A$38,Seznamy!$C$3:$C$38)</f>
        <v>Ještěd</v>
      </c>
      <c r="D1289" s="90">
        <f>LOOKUP(A1289,Seznamy!$A$3:$A$38,Seznamy!$F$3:$F$38)</f>
        <v>8534</v>
      </c>
      <c r="E1289" s="90">
        <f>LOOKUP(A1289,Seznamy!$A$3:$A$38,Seznamy!$G$3:$G$38)</f>
        <v>146566</v>
      </c>
      <c r="F1289" s="91">
        <f>LOOKUP(A1289,Seznamy!$A$3:$A$38,Seznamy!$J$3:$J$38)</f>
        <v>60</v>
      </c>
      <c r="G1289" s="91">
        <v>37</v>
      </c>
      <c r="H1289" s="89">
        <f>LOOKUP(G1289,Komplexní!$A$40:$A$82,Komplexní!$B$40:$B$82)</f>
        <v>0</v>
      </c>
      <c r="I1289" s="92">
        <f t="array" ref="I1289">SUM(IF((Komplexní!$A$3:$A$38=A1289)*(Komplexní!$D$1:$AJ$1=G1289),Komplexní!$D$3:$AJ$38))</f>
        <v>0</v>
      </c>
      <c r="J1289" s="116" t="str">
        <f>IF(I1289=0,"",I1289)</f>
        <v/>
      </c>
      <c r="K1289" s="93" t="str">
        <f>IF(I1289=MIN($J$1253:$J$1302),1,"")</f>
        <v/>
      </c>
    </row>
    <row r="1290" spans="1:11" hidden="1">
      <c r="A1290" s="87">
        <v>26</v>
      </c>
      <c r="B1290" s="88">
        <f>LOOKUP(A1290,Seznamy!$A$3:$A$38,Seznamy!$B$3:$B$38)</f>
        <v>246035</v>
      </c>
      <c r="C1290" s="89" t="str">
        <f>LOOKUP(A1290,Seznamy!$A$3:$A$38,Seznamy!$C$3:$C$38)</f>
        <v>Ještěd</v>
      </c>
      <c r="D1290" s="90">
        <f>LOOKUP(A1290,Seznamy!$A$3:$A$38,Seznamy!$F$3:$F$38)</f>
        <v>8534</v>
      </c>
      <c r="E1290" s="90">
        <f>LOOKUP(A1290,Seznamy!$A$3:$A$38,Seznamy!$G$3:$G$38)</f>
        <v>146566</v>
      </c>
      <c r="F1290" s="91">
        <f>LOOKUP(A1290,Seznamy!$A$3:$A$38,Seznamy!$J$3:$J$38)</f>
        <v>60</v>
      </c>
      <c r="G1290" s="91">
        <v>38</v>
      </c>
      <c r="H1290" s="89">
        <f>LOOKUP(G1290,Komplexní!$A$40:$A$82,Komplexní!$B$40:$B$82)</f>
        <v>0</v>
      </c>
      <c r="I1290" s="92">
        <f t="array" ref="I1290">SUM(IF((Komplexní!$A$3:$A$38=A1290)*(Komplexní!$D$1:$AJ$1=G1290),Komplexní!$D$3:$AJ$38))</f>
        <v>0</v>
      </c>
      <c r="J1290" s="116" t="str">
        <f>IF(I1290=0,"",I1290)</f>
        <v/>
      </c>
      <c r="K1290" s="93" t="str">
        <f>IF(I1290=MIN($J$1253:$J$1302),1,"")</f>
        <v/>
      </c>
    </row>
    <row r="1291" spans="1:11" hidden="1">
      <c r="A1291" s="87">
        <v>26</v>
      </c>
      <c r="B1291" s="88">
        <f>LOOKUP(A1291,Seznamy!$A$3:$A$38,Seznamy!$B$3:$B$38)</f>
        <v>246035</v>
      </c>
      <c r="C1291" s="89" t="str">
        <f>LOOKUP(A1291,Seznamy!$A$3:$A$38,Seznamy!$C$3:$C$38)</f>
        <v>Ještěd</v>
      </c>
      <c r="D1291" s="90">
        <f>LOOKUP(A1291,Seznamy!$A$3:$A$38,Seznamy!$F$3:$F$38)</f>
        <v>8534</v>
      </c>
      <c r="E1291" s="90">
        <f>LOOKUP(A1291,Seznamy!$A$3:$A$38,Seznamy!$G$3:$G$38)</f>
        <v>146566</v>
      </c>
      <c r="F1291" s="91">
        <f>LOOKUP(A1291,Seznamy!$A$3:$A$38,Seznamy!$J$3:$J$38)</f>
        <v>60</v>
      </c>
      <c r="G1291" s="91">
        <v>39</v>
      </c>
      <c r="H1291" s="89">
        <f>LOOKUP(G1291,Komplexní!$A$40:$A$82,Komplexní!$B$40:$B$82)</f>
        <v>0</v>
      </c>
      <c r="I1291" s="92">
        <f t="array" ref="I1291">SUM(IF((Komplexní!$A$3:$A$38=A1291)*(Komplexní!$D$1:$AJ$1=G1291),Komplexní!$D$3:$AJ$38))</f>
        <v>0</v>
      </c>
      <c r="J1291" s="116" t="str">
        <f>IF(I1291=0,"",I1291)</f>
        <v/>
      </c>
      <c r="K1291" s="93" t="str">
        <f>IF(I1291=MIN($J$1253:$J$1302),1,"")</f>
        <v/>
      </c>
    </row>
    <row r="1292" spans="1:11" hidden="1">
      <c r="A1292" s="87">
        <v>26</v>
      </c>
      <c r="B1292" s="88">
        <f>LOOKUP(A1292,Seznamy!$A$3:$A$38,Seznamy!$B$3:$B$38)</f>
        <v>246035</v>
      </c>
      <c r="C1292" s="89" t="str">
        <f>LOOKUP(A1292,Seznamy!$A$3:$A$38,Seznamy!$C$3:$C$38)</f>
        <v>Ještěd</v>
      </c>
      <c r="D1292" s="90">
        <f>LOOKUP(A1292,Seznamy!$A$3:$A$38,Seznamy!$F$3:$F$38)</f>
        <v>8534</v>
      </c>
      <c r="E1292" s="90">
        <f>LOOKUP(A1292,Seznamy!$A$3:$A$38,Seznamy!$G$3:$G$38)</f>
        <v>146566</v>
      </c>
      <c r="F1292" s="91">
        <f>LOOKUP(A1292,Seznamy!$A$3:$A$38,Seznamy!$J$3:$J$38)</f>
        <v>60</v>
      </c>
      <c r="G1292" s="91">
        <v>40</v>
      </c>
      <c r="H1292" s="89">
        <f>LOOKUP(G1292,Komplexní!$A$40:$A$82,Komplexní!$B$40:$B$82)</f>
        <v>0</v>
      </c>
      <c r="I1292" s="92">
        <f t="array" ref="I1292">SUM(IF((Komplexní!$A$3:$A$38=A1292)*(Komplexní!$D$1:$AJ$1=G1292),Komplexní!$D$3:$AJ$38))</f>
        <v>0</v>
      </c>
      <c r="J1292" s="116" t="str">
        <f>IF(I1292=0,"",I1292)</f>
        <v/>
      </c>
      <c r="K1292" s="93" t="str">
        <f>IF(I1292=MIN($J$1253:$J$1302),1,"")</f>
        <v/>
      </c>
    </row>
    <row r="1293" spans="1:11" hidden="1">
      <c r="A1293" s="87">
        <v>26</v>
      </c>
      <c r="B1293" s="88">
        <f>LOOKUP(A1293,Seznamy!$A$3:$A$38,Seznamy!$B$3:$B$38)</f>
        <v>246035</v>
      </c>
      <c r="C1293" s="89" t="str">
        <f>LOOKUP(A1293,Seznamy!$A$3:$A$38,Seznamy!$C$3:$C$38)</f>
        <v>Ještěd</v>
      </c>
      <c r="D1293" s="90">
        <f>LOOKUP(A1293,Seznamy!$A$3:$A$38,Seznamy!$F$3:$F$38)</f>
        <v>8534</v>
      </c>
      <c r="E1293" s="90">
        <f>LOOKUP(A1293,Seznamy!$A$3:$A$38,Seznamy!$G$3:$G$38)</f>
        <v>146566</v>
      </c>
      <c r="F1293" s="91">
        <f>LOOKUP(A1293,Seznamy!$A$3:$A$38,Seznamy!$J$3:$J$38)</f>
        <v>60</v>
      </c>
      <c r="G1293" s="91">
        <v>41</v>
      </c>
      <c r="H1293" s="89">
        <f>LOOKUP(G1293,Komplexní!$A$40:$A$82,Komplexní!$B$40:$B$82)</f>
        <v>0</v>
      </c>
      <c r="I1293" s="92">
        <f t="array" ref="I1293">SUM(IF((Komplexní!$A$3:$A$38=A1293)*(Komplexní!$D$1:$AJ$1=G1293),Komplexní!$D$3:$AJ$38))</f>
        <v>0</v>
      </c>
      <c r="J1293" s="116" t="str">
        <f>IF(I1293=0,"",I1293)</f>
        <v/>
      </c>
      <c r="K1293" s="93" t="str">
        <f>IF(I1293=MIN($J$1253:$J$1302),1,"")</f>
        <v/>
      </c>
    </row>
    <row r="1294" spans="1:11" hidden="1">
      <c r="A1294" s="87">
        <v>26</v>
      </c>
      <c r="B1294" s="88">
        <f>LOOKUP(A1294,Seznamy!$A$3:$A$38,Seznamy!$B$3:$B$38)</f>
        <v>246035</v>
      </c>
      <c r="C1294" s="89" t="str">
        <f>LOOKUP(A1294,Seznamy!$A$3:$A$38,Seznamy!$C$3:$C$38)</f>
        <v>Ještěd</v>
      </c>
      <c r="D1294" s="90">
        <f>LOOKUP(A1294,Seznamy!$A$3:$A$38,Seznamy!$F$3:$F$38)</f>
        <v>8534</v>
      </c>
      <c r="E1294" s="90">
        <f>LOOKUP(A1294,Seznamy!$A$3:$A$38,Seznamy!$G$3:$G$38)</f>
        <v>146566</v>
      </c>
      <c r="F1294" s="91">
        <f>LOOKUP(A1294,Seznamy!$A$3:$A$38,Seznamy!$J$3:$J$38)</f>
        <v>60</v>
      </c>
      <c r="G1294" s="91">
        <v>42</v>
      </c>
      <c r="H1294" s="89">
        <f>LOOKUP(G1294,Komplexní!$A$40:$A$82,Komplexní!$B$40:$B$82)</f>
        <v>0</v>
      </c>
      <c r="I1294" s="92">
        <f t="array" ref="I1294">SUM(IF((Komplexní!$A$3:$A$38=A1294)*(Komplexní!$D$1:$AJ$1=G1294),Komplexní!$D$3:$AJ$38))</f>
        <v>0</v>
      </c>
      <c r="J1294" s="116" t="str">
        <f>IF(I1294=0,"",I1294)</f>
        <v/>
      </c>
      <c r="K1294" s="93" t="str">
        <f>IF(I1294=MIN($J$1253:$J$1302),1,"")</f>
        <v/>
      </c>
    </row>
    <row r="1295" spans="1:11" hidden="1">
      <c r="A1295" s="87">
        <v>26</v>
      </c>
      <c r="B1295" s="88">
        <f>LOOKUP(A1295,Seznamy!$A$3:$A$38,Seznamy!$B$3:$B$38)</f>
        <v>246035</v>
      </c>
      <c r="C1295" s="89" t="str">
        <f>LOOKUP(A1295,Seznamy!$A$3:$A$38,Seznamy!$C$3:$C$38)</f>
        <v>Ještěd</v>
      </c>
      <c r="D1295" s="90">
        <f>LOOKUP(A1295,Seznamy!$A$3:$A$38,Seznamy!$F$3:$F$38)</f>
        <v>8534</v>
      </c>
      <c r="E1295" s="90">
        <f>LOOKUP(A1295,Seznamy!$A$3:$A$38,Seznamy!$G$3:$G$38)</f>
        <v>146566</v>
      </c>
      <c r="F1295" s="91">
        <f>LOOKUP(A1295,Seznamy!$A$3:$A$38,Seznamy!$J$3:$J$38)</f>
        <v>60</v>
      </c>
      <c r="G1295" s="91">
        <v>43</v>
      </c>
      <c r="H1295" s="89">
        <f>LOOKUP(G1295,Komplexní!$A$40:$A$82,Komplexní!$B$40:$B$82)</f>
        <v>0</v>
      </c>
      <c r="I1295" s="92">
        <f t="array" ref="I1295">SUM(IF((Komplexní!$A$3:$A$38=A1295)*(Komplexní!$D$1:$AJ$1=G1295),Komplexní!$D$3:$AJ$38))</f>
        <v>0</v>
      </c>
      <c r="J1295" s="116" t="str">
        <f>IF(I1295=0,"",I1295)</f>
        <v/>
      </c>
      <c r="K1295" s="93" t="str">
        <f>IF(I1295=MIN($J$1253:$J$1302),1,"")</f>
        <v/>
      </c>
    </row>
    <row r="1296" spans="1:11" hidden="1">
      <c r="A1296" s="87">
        <v>26</v>
      </c>
      <c r="B1296" s="88">
        <f>LOOKUP(A1296,Seznamy!$A$3:$A$38,Seznamy!$B$3:$B$38)</f>
        <v>246035</v>
      </c>
      <c r="C1296" s="89" t="str">
        <f>LOOKUP(A1296,Seznamy!$A$3:$A$38,Seznamy!$C$3:$C$38)</f>
        <v>Ještěd</v>
      </c>
      <c r="D1296" s="90">
        <f>LOOKUP(A1296,Seznamy!$A$3:$A$38,Seznamy!$F$3:$F$38)</f>
        <v>8534</v>
      </c>
      <c r="E1296" s="90">
        <f>LOOKUP(A1296,Seznamy!$A$3:$A$38,Seznamy!$G$3:$G$38)</f>
        <v>146566</v>
      </c>
      <c r="F1296" s="91">
        <f>LOOKUP(A1296,Seznamy!$A$3:$A$38,Seznamy!$J$3:$J$38)</f>
        <v>60</v>
      </c>
      <c r="G1296" s="91">
        <v>44</v>
      </c>
      <c r="H1296" s="89">
        <f>LOOKUP(G1296,Komplexní!$A$40:$A$82,Komplexní!$B$40:$B$82)</f>
        <v>0</v>
      </c>
      <c r="I1296" s="92">
        <f t="array" ref="I1296">SUM(IF((Komplexní!$A$3:$A$38=A1296)*(Komplexní!$D$1:$AJ$1=G1296),Komplexní!$D$3:$AJ$38))</f>
        <v>0</v>
      </c>
      <c r="J1296" s="116" t="str">
        <f>IF(I1296=0,"",I1296)</f>
        <v/>
      </c>
      <c r="K1296" s="93" t="str">
        <f>IF(I1296=MIN($J$1253:$J$1302),1,"")</f>
        <v/>
      </c>
    </row>
    <row r="1297" spans="1:11" hidden="1">
      <c r="A1297" s="87">
        <v>26</v>
      </c>
      <c r="B1297" s="88">
        <f>LOOKUP(A1297,Seznamy!$A$3:$A$38,Seznamy!$B$3:$B$38)</f>
        <v>246035</v>
      </c>
      <c r="C1297" s="89" t="str">
        <f>LOOKUP(A1297,Seznamy!$A$3:$A$38,Seznamy!$C$3:$C$38)</f>
        <v>Ještěd</v>
      </c>
      <c r="D1297" s="90">
        <f>LOOKUP(A1297,Seznamy!$A$3:$A$38,Seznamy!$F$3:$F$38)</f>
        <v>8534</v>
      </c>
      <c r="E1297" s="90">
        <f>LOOKUP(A1297,Seznamy!$A$3:$A$38,Seznamy!$G$3:$G$38)</f>
        <v>146566</v>
      </c>
      <c r="F1297" s="91">
        <f>LOOKUP(A1297,Seznamy!$A$3:$A$38,Seznamy!$J$3:$J$38)</f>
        <v>60</v>
      </c>
      <c r="G1297" s="91">
        <v>45</v>
      </c>
      <c r="H1297" s="89">
        <f>LOOKUP(G1297,Komplexní!$A$40:$A$82,Komplexní!$B$40:$B$82)</f>
        <v>0</v>
      </c>
      <c r="I1297" s="92">
        <f t="array" ref="I1297">SUM(IF((Komplexní!$A$3:$A$38=A1297)*(Komplexní!$D$1:$AJ$1=G1297),Komplexní!$D$3:$AJ$38))</f>
        <v>0</v>
      </c>
      <c r="J1297" s="116" t="str">
        <f>IF(I1297=0,"",I1297)</f>
        <v/>
      </c>
      <c r="K1297" s="93" t="str">
        <f>IF(I1297=MIN($J$1253:$J$1302),1,"")</f>
        <v/>
      </c>
    </row>
    <row r="1298" spans="1:11" hidden="1">
      <c r="A1298" s="87">
        <v>26</v>
      </c>
      <c r="B1298" s="88">
        <f>LOOKUP(A1298,Seznamy!$A$3:$A$38,Seznamy!$B$3:$B$38)</f>
        <v>246035</v>
      </c>
      <c r="C1298" s="89" t="str">
        <f>LOOKUP(A1298,Seznamy!$A$3:$A$38,Seznamy!$C$3:$C$38)</f>
        <v>Ještěd</v>
      </c>
      <c r="D1298" s="90">
        <f>LOOKUP(A1298,Seznamy!$A$3:$A$38,Seznamy!$F$3:$F$38)</f>
        <v>8534</v>
      </c>
      <c r="E1298" s="90">
        <f>LOOKUP(A1298,Seznamy!$A$3:$A$38,Seznamy!$G$3:$G$38)</f>
        <v>146566</v>
      </c>
      <c r="F1298" s="91">
        <f>LOOKUP(A1298,Seznamy!$A$3:$A$38,Seznamy!$J$3:$J$38)</f>
        <v>60</v>
      </c>
      <c r="G1298" s="91">
        <v>46</v>
      </c>
      <c r="H1298" s="89">
        <f>LOOKUP(G1298,Komplexní!$A$40:$A$82,Komplexní!$B$40:$B$82)</f>
        <v>0</v>
      </c>
      <c r="I1298" s="92">
        <f t="array" ref="I1298">SUM(IF((Komplexní!$A$3:$A$38=A1298)*(Komplexní!$D$1:$AJ$1=G1298),Komplexní!$D$3:$AJ$38))</f>
        <v>0</v>
      </c>
      <c r="J1298" s="116" t="str">
        <f>IF(I1298=0,"",I1298)</f>
        <v/>
      </c>
      <c r="K1298" s="93" t="str">
        <f>IF(I1298=MIN($J$1253:$J$1302),1,"")</f>
        <v/>
      </c>
    </row>
    <row r="1299" spans="1:11" hidden="1">
      <c r="A1299" s="87">
        <v>26</v>
      </c>
      <c r="B1299" s="88">
        <f>LOOKUP(A1299,Seznamy!$A$3:$A$38,Seznamy!$B$3:$B$38)</f>
        <v>246035</v>
      </c>
      <c r="C1299" s="89" t="str">
        <f>LOOKUP(A1299,Seznamy!$A$3:$A$38,Seznamy!$C$3:$C$38)</f>
        <v>Ještěd</v>
      </c>
      <c r="D1299" s="90">
        <f>LOOKUP(A1299,Seznamy!$A$3:$A$38,Seznamy!$F$3:$F$38)</f>
        <v>8534</v>
      </c>
      <c r="E1299" s="90">
        <f>LOOKUP(A1299,Seznamy!$A$3:$A$38,Seznamy!$G$3:$G$38)</f>
        <v>146566</v>
      </c>
      <c r="F1299" s="91">
        <f>LOOKUP(A1299,Seznamy!$A$3:$A$38,Seznamy!$J$3:$J$38)</f>
        <v>60</v>
      </c>
      <c r="G1299" s="91">
        <v>47</v>
      </c>
      <c r="H1299" s="89">
        <f>LOOKUP(G1299,Komplexní!$A$40:$A$82,Komplexní!$B$40:$B$82)</f>
        <v>0</v>
      </c>
      <c r="I1299" s="92">
        <f t="array" ref="I1299">SUM(IF((Komplexní!$A$3:$A$38=A1299)*(Komplexní!$D$1:$AJ$1=G1299),Komplexní!$D$3:$AJ$38))</f>
        <v>0</v>
      </c>
      <c r="J1299" s="116" t="str">
        <f>IF(I1299=0,"",I1299)</f>
        <v/>
      </c>
      <c r="K1299" s="93" t="str">
        <f>IF(I1299=MIN($J$1253:$J$1302),1,"")</f>
        <v/>
      </c>
    </row>
    <row r="1300" spans="1:11" hidden="1">
      <c r="A1300" s="87">
        <v>26</v>
      </c>
      <c r="B1300" s="88">
        <f>LOOKUP(A1300,Seznamy!$A$3:$A$38,Seznamy!$B$3:$B$38)</f>
        <v>246035</v>
      </c>
      <c r="C1300" s="89" t="str">
        <f>LOOKUP(A1300,Seznamy!$A$3:$A$38,Seznamy!$C$3:$C$38)</f>
        <v>Ještěd</v>
      </c>
      <c r="D1300" s="90">
        <f>LOOKUP(A1300,Seznamy!$A$3:$A$38,Seznamy!$F$3:$F$38)</f>
        <v>8534</v>
      </c>
      <c r="E1300" s="90">
        <f>LOOKUP(A1300,Seznamy!$A$3:$A$38,Seznamy!$G$3:$G$38)</f>
        <v>146566</v>
      </c>
      <c r="F1300" s="91">
        <f>LOOKUP(A1300,Seznamy!$A$3:$A$38,Seznamy!$J$3:$J$38)</f>
        <v>60</v>
      </c>
      <c r="G1300" s="91">
        <v>48</v>
      </c>
      <c r="H1300" s="89">
        <f>LOOKUP(G1300,Komplexní!$A$40:$A$82,Komplexní!$B$40:$B$82)</f>
        <v>0</v>
      </c>
      <c r="I1300" s="92">
        <f t="array" ref="I1300">SUM(IF((Komplexní!$A$3:$A$38=A1300)*(Komplexní!$D$1:$AJ$1=G1300),Komplexní!$D$3:$AJ$38))</f>
        <v>0</v>
      </c>
      <c r="J1300" s="116" t="str">
        <f>IF(I1300=0,"",I1300)</f>
        <v/>
      </c>
      <c r="K1300" s="93" t="str">
        <f>IF(I1300=MIN($J$1253:$J$1302),1,"")</f>
        <v/>
      </c>
    </row>
    <row r="1301" spans="1:11" hidden="1">
      <c r="A1301" s="87">
        <v>26</v>
      </c>
      <c r="B1301" s="88">
        <f>LOOKUP(A1301,Seznamy!$A$3:$A$38,Seznamy!$B$3:$B$38)</f>
        <v>246035</v>
      </c>
      <c r="C1301" s="89" t="str">
        <f>LOOKUP(A1301,Seznamy!$A$3:$A$38,Seznamy!$C$3:$C$38)</f>
        <v>Ještěd</v>
      </c>
      <c r="D1301" s="90">
        <f>LOOKUP(A1301,Seznamy!$A$3:$A$38,Seznamy!$F$3:$F$38)</f>
        <v>8534</v>
      </c>
      <c r="E1301" s="90">
        <f>LOOKUP(A1301,Seznamy!$A$3:$A$38,Seznamy!$G$3:$G$38)</f>
        <v>146566</v>
      </c>
      <c r="F1301" s="91">
        <f>LOOKUP(A1301,Seznamy!$A$3:$A$38,Seznamy!$J$3:$J$38)</f>
        <v>60</v>
      </c>
      <c r="G1301" s="91">
        <v>49</v>
      </c>
      <c r="H1301" s="89">
        <f>LOOKUP(G1301,Komplexní!$A$40:$A$82,Komplexní!$B$40:$B$82)</f>
        <v>0</v>
      </c>
      <c r="I1301" s="92">
        <f t="array" ref="I1301">SUM(IF((Komplexní!$A$3:$A$38=A1301)*(Komplexní!$D$1:$AJ$1=G1301),Komplexní!$D$3:$AJ$38))</f>
        <v>0</v>
      </c>
      <c r="J1301" s="116" t="str">
        <f>IF(I1301=0,"",I1301)</f>
        <v/>
      </c>
      <c r="K1301" s="93" t="str">
        <f>IF(I1301=MIN($J$1253:$J$1302),1,"")</f>
        <v/>
      </c>
    </row>
    <row r="1302" spans="1:11" hidden="1">
      <c r="A1302" s="87">
        <v>26</v>
      </c>
      <c r="B1302" s="88">
        <f>LOOKUP(A1302,Seznamy!$A$3:$A$38,Seznamy!$B$3:$B$38)</f>
        <v>246035</v>
      </c>
      <c r="C1302" s="89" t="str">
        <f>LOOKUP(A1302,Seznamy!$A$3:$A$38,Seznamy!$C$3:$C$38)</f>
        <v>Ještěd</v>
      </c>
      <c r="D1302" s="90">
        <f>LOOKUP(A1302,Seznamy!$A$3:$A$38,Seznamy!$F$3:$F$38)</f>
        <v>8534</v>
      </c>
      <c r="E1302" s="90">
        <f>LOOKUP(A1302,Seznamy!$A$3:$A$38,Seznamy!$G$3:$G$38)</f>
        <v>146566</v>
      </c>
      <c r="F1302" s="91">
        <f>LOOKUP(A1302,Seznamy!$A$3:$A$38,Seznamy!$J$3:$J$38)</f>
        <v>60</v>
      </c>
      <c r="G1302" s="91">
        <v>50</v>
      </c>
      <c r="H1302" s="89">
        <f>LOOKUP(G1302,Komplexní!$A$40:$A$82,Komplexní!$B$40:$B$82)</f>
        <v>0</v>
      </c>
      <c r="I1302" s="92">
        <f t="array" ref="I1302">SUM(IF((Komplexní!$A$3:$A$38=A1302)*(Komplexní!$D$1:$AJ$1=G1302),Komplexní!$D$3:$AJ$38))</f>
        <v>0</v>
      </c>
      <c r="J1302" s="116" t="str">
        <f>IF(I1302=0,"",I1302)</f>
        <v/>
      </c>
      <c r="K1302" s="93" t="str">
        <f>IF(I1302=MIN($J$1253:$J$1302),1,"")</f>
        <v/>
      </c>
    </row>
    <row r="1303" spans="1:11">
      <c r="A1303" s="53">
        <v>27</v>
      </c>
      <c r="B1303" s="54">
        <f>LOOKUP(A1303,Seznamy!$A$3:$A$38,Seznamy!$B$3:$B$38)</f>
        <v>246039</v>
      </c>
      <c r="C1303" s="55" t="str">
        <f>LOOKUP(A1303,Seznamy!$A$3:$A$38,Seznamy!$C$3:$C$38)</f>
        <v>Podještědí</v>
      </c>
      <c r="D1303" s="56">
        <f>LOOKUP(A1303,Seznamy!$A$3:$A$38,Seznamy!$F$3:$F$38)</f>
        <v>2486</v>
      </c>
      <c r="E1303" s="56">
        <f>LOOKUP(A1303,Seznamy!$A$3:$A$38,Seznamy!$G$3:$G$38)</f>
        <v>37610</v>
      </c>
      <c r="F1303" s="57">
        <f>LOOKUP(A1303,Seznamy!$A$3:$A$38,Seznamy!$J$3:$J$38)</f>
        <v>60</v>
      </c>
      <c r="G1303" s="57">
        <v>26</v>
      </c>
      <c r="H1303" s="55" t="str">
        <f>LOOKUP(G1303,Komplexní!$A$40:$A$82,Komplexní!$B$40:$B$82)</f>
        <v>DEBLICE - lesy s.r.o.</v>
      </c>
      <c r="I1303" s="58">
        <f t="array" ref="I1303">SUM(IF((Komplexní!$A$3:$A$38=A1303)*(Komplexní!$D$1:$AJ$1=G1303),Komplexní!$D$3:$AJ$38))</f>
        <v>-8860371</v>
      </c>
      <c r="J1303" s="115">
        <f>IF(I1303=0,"",I1303)</f>
        <v>-8860371</v>
      </c>
      <c r="K1303" s="59">
        <f>IF(I1303=MIN($J$1303:$J$1352),1,"")</f>
        <v>1</v>
      </c>
    </row>
    <row r="1304" spans="1:11" hidden="1">
      <c r="A1304" s="53">
        <v>27</v>
      </c>
      <c r="B1304" s="54">
        <f>LOOKUP(A1304,Seznamy!$A$3:$A$38,Seznamy!$B$3:$B$38)</f>
        <v>246039</v>
      </c>
      <c r="C1304" s="55" t="str">
        <f>LOOKUP(A1304,Seznamy!$A$3:$A$38,Seznamy!$C$3:$C$38)</f>
        <v>Podještědí</v>
      </c>
      <c r="D1304" s="56">
        <f>LOOKUP(A1304,Seznamy!$A$3:$A$38,Seznamy!$F$3:$F$38)</f>
        <v>2486</v>
      </c>
      <c r="E1304" s="56">
        <f>LOOKUP(A1304,Seznamy!$A$3:$A$38,Seznamy!$G$3:$G$38)</f>
        <v>37610</v>
      </c>
      <c r="F1304" s="57">
        <f>LOOKUP(A1304,Seznamy!$A$3:$A$38,Seznamy!$J$3:$J$38)</f>
        <v>60</v>
      </c>
      <c r="G1304" s="57">
        <v>1</v>
      </c>
      <c r="H1304" s="55" t="str">
        <f>LOOKUP(G1304,Komplexní!$A$40:$A$82,Komplexní!$B$40:$B$82)</f>
        <v>KAISER s.r.o.</v>
      </c>
      <c r="I1304" s="58">
        <f t="array" ref="I1304">SUM(IF((Komplexní!$A$3:$A$38=A1304)*(Komplexní!$D$1:$AJ$1=G1304),Komplexní!$D$3:$AJ$38))</f>
        <v>0</v>
      </c>
      <c r="J1304" s="115" t="str">
        <f>IF(I1304=0,"",I1304)</f>
        <v/>
      </c>
      <c r="K1304" s="59" t="str">
        <f>IF(I1304=MIN($J$1303:$J$1352),1,"")</f>
        <v/>
      </c>
    </row>
    <row r="1305" spans="1:11" hidden="1">
      <c r="A1305" s="53">
        <v>27</v>
      </c>
      <c r="B1305" s="54">
        <f>LOOKUP(A1305,Seznamy!$A$3:$A$38,Seznamy!$B$3:$B$38)</f>
        <v>246039</v>
      </c>
      <c r="C1305" s="55" t="str">
        <f>LOOKUP(A1305,Seznamy!$A$3:$A$38,Seznamy!$C$3:$C$38)</f>
        <v>Podještědí</v>
      </c>
      <c r="D1305" s="56">
        <f>LOOKUP(A1305,Seznamy!$A$3:$A$38,Seznamy!$F$3:$F$38)</f>
        <v>2486</v>
      </c>
      <c r="E1305" s="56">
        <f>LOOKUP(A1305,Seznamy!$A$3:$A$38,Seznamy!$G$3:$G$38)</f>
        <v>37610</v>
      </c>
      <c r="F1305" s="57">
        <f>LOOKUP(A1305,Seznamy!$A$3:$A$38,Seznamy!$J$3:$J$38)</f>
        <v>60</v>
      </c>
      <c r="G1305" s="57">
        <v>2</v>
      </c>
      <c r="H1305" s="55" t="str">
        <f>LOOKUP(G1305,Komplexní!$A$40:$A$82,Komplexní!$B$40:$B$82)</f>
        <v>Lesní společnost Přimda, a.s.</v>
      </c>
      <c r="I1305" s="58">
        <f t="array" ref="I1305">SUM(IF((Komplexní!$A$3:$A$38=A1305)*(Komplexní!$D$1:$AJ$1=G1305),Komplexní!$D$3:$AJ$38))</f>
        <v>0</v>
      </c>
      <c r="J1305" s="115" t="str">
        <f>IF(I1305=0,"",I1305)</f>
        <v/>
      </c>
      <c r="K1305" s="59" t="str">
        <f>IF(I1305=MIN($J$1303:$J$1352),1,"")</f>
        <v/>
      </c>
    </row>
    <row r="1306" spans="1:11" hidden="1">
      <c r="A1306" s="53">
        <v>27</v>
      </c>
      <c r="B1306" s="54">
        <f>LOOKUP(A1306,Seznamy!$A$3:$A$38,Seznamy!$B$3:$B$38)</f>
        <v>246039</v>
      </c>
      <c r="C1306" s="55" t="str">
        <f>LOOKUP(A1306,Seznamy!$A$3:$A$38,Seznamy!$C$3:$C$38)</f>
        <v>Podještědí</v>
      </c>
      <c r="D1306" s="56">
        <f>LOOKUP(A1306,Seznamy!$A$3:$A$38,Seznamy!$F$3:$F$38)</f>
        <v>2486</v>
      </c>
      <c r="E1306" s="56">
        <f>LOOKUP(A1306,Seznamy!$A$3:$A$38,Seznamy!$G$3:$G$38)</f>
        <v>37610</v>
      </c>
      <c r="F1306" s="57">
        <f>LOOKUP(A1306,Seznamy!$A$3:$A$38,Seznamy!$J$3:$J$38)</f>
        <v>60</v>
      </c>
      <c r="G1306" s="57">
        <v>3</v>
      </c>
      <c r="H1306" s="55" t="str">
        <f>LOOKUP(G1306,Komplexní!$A$40:$A$82,Komplexní!$B$40:$B$82)</f>
        <v>ACLESIA, spol. s r.o.</v>
      </c>
      <c r="I1306" s="58">
        <f t="array" ref="I1306">SUM(IF((Komplexní!$A$3:$A$38=A1306)*(Komplexní!$D$1:$AJ$1=G1306),Komplexní!$D$3:$AJ$38))</f>
        <v>0</v>
      </c>
      <c r="J1306" s="115" t="str">
        <f>IF(I1306=0,"",I1306)</f>
        <v/>
      </c>
      <c r="K1306" s="59" t="str">
        <f>IF(I1306=MIN($J$1303:$J$1352),1,"")</f>
        <v/>
      </c>
    </row>
    <row r="1307" spans="1:11" hidden="1">
      <c r="A1307" s="53">
        <v>27</v>
      </c>
      <c r="B1307" s="54">
        <f>LOOKUP(A1307,Seznamy!$A$3:$A$38,Seznamy!$B$3:$B$38)</f>
        <v>246039</v>
      </c>
      <c r="C1307" s="55" t="str">
        <f>LOOKUP(A1307,Seznamy!$A$3:$A$38,Seznamy!$C$3:$C$38)</f>
        <v>Podještědí</v>
      </c>
      <c r="D1307" s="56">
        <f>LOOKUP(A1307,Seznamy!$A$3:$A$38,Seznamy!$F$3:$F$38)</f>
        <v>2486</v>
      </c>
      <c r="E1307" s="56">
        <f>LOOKUP(A1307,Seznamy!$A$3:$A$38,Seznamy!$G$3:$G$38)</f>
        <v>37610</v>
      </c>
      <c r="F1307" s="57">
        <f>LOOKUP(A1307,Seznamy!$A$3:$A$38,Seznamy!$J$3:$J$38)</f>
        <v>60</v>
      </c>
      <c r="G1307" s="57">
        <v>4</v>
      </c>
      <c r="H1307" s="55" t="str">
        <f>LOOKUP(G1307,Komplexní!$A$40:$A$82,Komplexní!$B$40:$B$82)</f>
        <v>LST a.s.</v>
      </c>
      <c r="I1307" s="58">
        <f t="array" ref="I1307">SUM(IF((Komplexní!$A$3:$A$38=A1307)*(Komplexní!$D$1:$AJ$1=G1307),Komplexní!$D$3:$AJ$38))</f>
        <v>0</v>
      </c>
      <c r="J1307" s="115" t="str">
        <f>IF(I1307=0,"",I1307)</f>
        <v/>
      </c>
      <c r="K1307" s="59" t="str">
        <f>IF(I1307=MIN($J$1303:$J$1352),1,"")</f>
        <v/>
      </c>
    </row>
    <row r="1308" spans="1:11" hidden="1">
      <c r="A1308" s="53">
        <v>27</v>
      </c>
      <c r="B1308" s="54">
        <f>LOOKUP(A1308,Seznamy!$A$3:$A$38,Seznamy!$B$3:$B$38)</f>
        <v>246039</v>
      </c>
      <c r="C1308" s="55" t="str">
        <f>LOOKUP(A1308,Seznamy!$A$3:$A$38,Seznamy!$C$3:$C$38)</f>
        <v>Podještědí</v>
      </c>
      <c r="D1308" s="56">
        <f>LOOKUP(A1308,Seznamy!$A$3:$A$38,Seznamy!$F$3:$F$38)</f>
        <v>2486</v>
      </c>
      <c r="E1308" s="56">
        <f>LOOKUP(A1308,Seznamy!$A$3:$A$38,Seznamy!$G$3:$G$38)</f>
        <v>37610</v>
      </c>
      <c r="F1308" s="57">
        <f>LOOKUP(A1308,Seznamy!$A$3:$A$38,Seznamy!$J$3:$J$38)</f>
        <v>60</v>
      </c>
      <c r="G1308" s="57">
        <v>5</v>
      </c>
      <c r="H1308" s="55" t="str">
        <f>LOOKUP(G1308,Komplexní!$A$40:$A$82,Komplexní!$B$40:$B$82)</f>
        <v>T.E.P. HOLZ, s.r.o.</v>
      </c>
      <c r="I1308" s="58">
        <f t="array" ref="I1308">SUM(IF((Komplexní!$A$3:$A$38=A1308)*(Komplexní!$D$1:$AJ$1=G1308),Komplexní!$D$3:$AJ$38))</f>
        <v>0</v>
      </c>
      <c r="J1308" s="115" t="str">
        <f>IF(I1308=0,"",I1308)</f>
        <v/>
      </c>
      <c r="K1308" s="59" t="str">
        <f>IF(I1308=MIN($J$1303:$J$1352),1,"")</f>
        <v/>
      </c>
    </row>
    <row r="1309" spans="1:11" hidden="1">
      <c r="A1309" s="53">
        <v>27</v>
      </c>
      <c r="B1309" s="54">
        <f>LOOKUP(A1309,Seznamy!$A$3:$A$38,Seznamy!$B$3:$B$38)</f>
        <v>246039</v>
      </c>
      <c r="C1309" s="55" t="str">
        <f>LOOKUP(A1309,Seznamy!$A$3:$A$38,Seznamy!$C$3:$C$38)</f>
        <v>Podještědí</v>
      </c>
      <c r="D1309" s="56">
        <f>LOOKUP(A1309,Seznamy!$A$3:$A$38,Seznamy!$F$3:$F$38)</f>
        <v>2486</v>
      </c>
      <c r="E1309" s="56">
        <f>LOOKUP(A1309,Seznamy!$A$3:$A$38,Seznamy!$G$3:$G$38)</f>
        <v>37610</v>
      </c>
      <c r="F1309" s="57">
        <f>LOOKUP(A1309,Seznamy!$A$3:$A$38,Seznamy!$J$3:$J$38)</f>
        <v>60</v>
      </c>
      <c r="G1309" s="57">
        <v>6</v>
      </c>
      <c r="H1309" s="55" t="str">
        <f>LOOKUP(G1309,Komplexní!$A$40:$A$82,Komplexní!$B$40:$B$82)</f>
        <v>Petra spol. s r.o.</v>
      </c>
      <c r="I1309" s="58">
        <f t="array" ref="I1309">SUM(IF((Komplexní!$A$3:$A$38=A1309)*(Komplexní!$D$1:$AJ$1=G1309),Komplexní!$D$3:$AJ$38))</f>
        <v>0</v>
      </c>
      <c r="J1309" s="115" t="str">
        <f>IF(I1309=0,"",I1309)</f>
        <v/>
      </c>
      <c r="K1309" s="59" t="str">
        <f>IF(I1309=MIN($J$1303:$J$1352),1,"")</f>
        <v/>
      </c>
    </row>
    <row r="1310" spans="1:11" hidden="1">
      <c r="A1310" s="53">
        <v>27</v>
      </c>
      <c r="B1310" s="54">
        <f>LOOKUP(A1310,Seznamy!$A$3:$A$38,Seznamy!$B$3:$B$38)</f>
        <v>246039</v>
      </c>
      <c r="C1310" s="55" t="str">
        <f>LOOKUP(A1310,Seznamy!$A$3:$A$38,Seznamy!$C$3:$C$38)</f>
        <v>Podještědí</v>
      </c>
      <c r="D1310" s="56">
        <f>LOOKUP(A1310,Seznamy!$A$3:$A$38,Seznamy!$F$3:$F$38)</f>
        <v>2486</v>
      </c>
      <c r="E1310" s="56">
        <f>LOOKUP(A1310,Seznamy!$A$3:$A$38,Seznamy!$G$3:$G$38)</f>
        <v>37610</v>
      </c>
      <c r="F1310" s="57">
        <f>LOOKUP(A1310,Seznamy!$A$3:$A$38,Seznamy!$J$3:$J$38)</f>
        <v>60</v>
      </c>
      <c r="G1310" s="57">
        <v>7</v>
      </c>
      <c r="H1310" s="55" t="str">
        <f>LOOKUP(G1310,Komplexní!$A$40:$A$82,Komplexní!$B$40:$B$82)</f>
        <v>Sušická lesní a obchodní s.r.o.</v>
      </c>
      <c r="I1310" s="58">
        <f t="array" ref="I1310">SUM(IF((Komplexní!$A$3:$A$38=A1310)*(Komplexní!$D$1:$AJ$1=G1310),Komplexní!$D$3:$AJ$38))</f>
        <v>0</v>
      </c>
      <c r="J1310" s="115" t="str">
        <f>IF(I1310=0,"",I1310)</f>
        <v/>
      </c>
      <c r="K1310" s="59" t="str">
        <f>IF(I1310=MIN($J$1303:$J$1352),1,"")</f>
        <v/>
      </c>
    </row>
    <row r="1311" spans="1:11" hidden="1">
      <c r="A1311" s="53">
        <v>27</v>
      </c>
      <c r="B1311" s="54">
        <f>LOOKUP(A1311,Seznamy!$A$3:$A$38,Seznamy!$B$3:$B$38)</f>
        <v>246039</v>
      </c>
      <c r="C1311" s="55" t="str">
        <f>LOOKUP(A1311,Seznamy!$A$3:$A$38,Seznamy!$C$3:$C$38)</f>
        <v>Podještědí</v>
      </c>
      <c r="D1311" s="56">
        <f>LOOKUP(A1311,Seznamy!$A$3:$A$38,Seznamy!$F$3:$F$38)</f>
        <v>2486</v>
      </c>
      <c r="E1311" s="56">
        <f>LOOKUP(A1311,Seznamy!$A$3:$A$38,Seznamy!$G$3:$G$38)</f>
        <v>37610</v>
      </c>
      <c r="F1311" s="57">
        <f>LOOKUP(A1311,Seznamy!$A$3:$A$38,Seznamy!$J$3:$J$38)</f>
        <v>60</v>
      </c>
      <c r="G1311" s="57">
        <v>8</v>
      </c>
      <c r="H1311" s="55" t="str">
        <f>LOOKUP(G1311,Komplexní!$A$40:$A$82,Komplexní!$B$40:$B$82)</f>
        <v>ARBOLES s.r.o.</v>
      </c>
      <c r="I1311" s="58">
        <f t="array" ref="I1311">SUM(IF((Komplexní!$A$3:$A$38=A1311)*(Komplexní!$D$1:$AJ$1=G1311),Komplexní!$D$3:$AJ$38))</f>
        <v>0</v>
      </c>
      <c r="J1311" s="115" t="str">
        <f>IF(I1311=0,"",I1311)</f>
        <v/>
      </c>
      <c r="K1311" s="59" t="str">
        <f>IF(I1311=MIN($J$1303:$J$1352),1,"")</f>
        <v/>
      </c>
    </row>
    <row r="1312" spans="1:11" hidden="1">
      <c r="A1312" s="53">
        <v>27</v>
      </c>
      <c r="B1312" s="54">
        <f>LOOKUP(A1312,Seznamy!$A$3:$A$38,Seznamy!$B$3:$B$38)</f>
        <v>246039</v>
      </c>
      <c r="C1312" s="55" t="str">
        <f>LOOKUP(A1312,Seznamy!$A$3:$A$38,Seznamy!$C$3:$C$38)</f>
        <v>Podještědí</v>
      </c>
      <c r="D1312" s="56">
        <f>LOOKUP(A1312,Seznamy!$A$3:$A$38,Seznamy!$F$3:$F$38)</f>
        <v>2486</v>
      </c>
      <c r="E1312" s="56">
        <f>LOOKUP(A1312,Seznamy!$A$3:$A$38,Seznamy!$G$3:$G$38)</f>
        <v>37610</v>
      </c>
      <c r="F1312" s="57">
        <f>LOOKUP(A1312,Seznamy!$A$3:$A$38,Seznamy!$J$3:$J$38)</f>
        <v>60</v>
      </c>
      <c r="G1312" s="57">
        <v>9</v>
      </c>
      <c r="H1312" s="55" t="str">
        <f>LOOKUP(G1312,Komplexní!$A$40:$A$82,Komplexní!$B$40:$B$82)</f>
        <v>Stora Enso Wood Products Planá s.r.o.</v>
      </c>
      <c r="I1312" s="58">
        <f t="array" ref="I1312">SUM(IF((Komplexní!$A$3:$A$38=A1312)*(Komplexní!$D$1:$AJ$1=G1312),Komplexní!$D$3:$AJ$38))</f>
        <v>0</v>
      </c>
      <c r="J1312" s="115" t="str">
        <f>IF(I1312=0,"",I1312)</f>
        <v/>
      </c>
      <c r="K1312" s="59" t="str">
        <f>IF(I1312=MIN($J$1303:$J$1352),1,"")</f>
        <v/>
      </c>
    </row>
    <row r="1313" spans="1:11" hidden="1">
      <c r="A1313" s="53">
        <v>27</v>
      </c>
      <c r="B1313" s="54">
        <f>LOOKUP(A1313,Seznamy!$A$3:$A$38,Seznamy!$B$3:$B$38)</f>
        <v>246039</v>
      </c>
      <c r="C1313" s="55" t="str">
        <f>LOOKUP(A1313,Seznamy!$A$3:$A$38,Seznamy!$C$3:$C$38)</f>
        <v>Podještědí</v>
      </c>
      <c r="D1313" s="56">
        <f>LOOKUP(A1313,Seznamy!$A$3:$A$38,Seznamy!$F$3:$F$38)</f>
        <v>2486</v>
      </c>
      <c r="E1313" s="56">
        <f>LOOKUP(A1313,Seznamy!$A$3:$A$38,Seznamy!$G$3:$G$38)</f>
        <v>37610</v>
      </c>
      <c r="F1313" s="57">
        <f>LOOKUP(A1313,Seznamy!$A$3:$A$38,Seznamy!$J$3:$J$38)</f>
        <v>60</v>
      </c>
      <c r="G1313" s="57">
        <v>10</v>
      </c>
      <c r="H1313" s="55" t="str">
        <f>LOOKUP(G1313,Komplexní!$A$40:$A$82,Komplexní!$B$40:$B$82)</f>
        <v>Stora Enso Wood Products Ždírec s.r.o.</v>
      </c>
      <c r="I1313" s="58">
        <f t="array" ref="I1313">SUM(IF((Komplexní!$A$3:$A$38=A1313)*(Komplexní!$D$1:$AJ$1=G1313),Komplexní!$D$3:$AJ$38))</f>
        <v>0</v>
      </c>
      <c r="J1313" s="115" t="str">
        <f>IF(I1313=0,"",I1313)</f>
        <v/>
      </c>
      <c r="K1313" s="59" t="str">
        <f>IF(I1313=MIN($J$1303:$J$1352),1,"")</f>
        <v/>
      </c>
    </row>
    <row r="1314" spans="1:11" hidden="1">
      <c r="A1314" s="53">
        <v>27</v>
      </c>
      <c r="B1314" s="54">
        <f>LOOKUP(A1314,Seznamy!$A$3:$A$38,Seznamy!$B$3:$B$38)</f>
        <v>246039</v>
      </c>
      <c r="C1314" s="55" t="str">
        <f>LOOKUP(A1314,Seznamy!$A$3:$A$38,Seznamy!$C$3:$C$38)</f>
        <v>Podještědí</v>
      </c>
      <c r="D1314" s="56">
        <f>LOOKUP(A1314,Seznamy!$A$3:$A$38,Seznamy!$F$3:$F$38)</f>
        <v>2486</v>
      </c>
      <c r="E1314" s="56">
        <f>LOOKUP(A1314,Seznamy!$A$3:$A$38,Seznamy!$G$3:$G$38)</f>
        <v>37610</v>
      </c>
      <c r="F1314" s="57">
        <f>LOOKUP(A1314,Seznamy!$A$3:$A$38,Seznamy!$J$3:$J$38)</f>
        <v>60</v>
      </c>
      <c r="G1314" s="57">
        <v>12</v>
      </c>
      <c r="H1314" s="55" t="str">
        <f>LOOKUP(G1314,Komplexní!$A$40:$A$82,Komplexní!$B$40:$B$82)</f>
        <v>Jihozápadní dřevařská a.s.</v>
      </c>
      <c r="I1314" s="58">
        <f t="array" ref="I1314">SUM(IF((Komplexní!$A$3:$A$38=A1314)*(Komplexní!$D$1:$AJ$1=G1314),Komplexní!$D$3:$AJ$38))</f>
        <v>0</v>
      </c>
      <c r="J1314" s="115" t="str">
        <f>IF(I1314=0,"",I1314)</f>
        <v/>
      </c>
      <c r="K1314" s="59" t="str">
        <f>IF(I1314=MIN($J$1303:$J$1352),1,"")</f>
        <v/>
      </c>
    </row>
    <row r="1315" spans="1:11" hidden="1">
      <c r="A1315" s="53">
        <v>27</v>
      </c>
      <c r="B1315" s="54">
        <f>LOOKUP(A1315,Seznamy!$A$3:$A$38,Seznamy!$B$3:$B$38)</f>
        <v>246039</v>
      </c>
      <c r="C1315" s="55" t="str">
        <f>LOOKUP(A1315,Seznamy!$A$3:$A$38,Seznamy!$C$3:$C$38)</f>
        <v>Podještědí</v>
      </c>
      <c r="D1315" s="56">
        <f>LOOKUP(A1315,Seznamy!$A$3:$A$38,Seznamy!$F$3:$F$38)</f>
        <v>2486</v>
      </c>
      <c r="E1315" s="56">
        <f>LOOKUP(A1315,Seznamy!$A$3:$A$38,Seznamy!$G$3:$G$38)</f>
        <v>37610</v>
      </c>
      <c r="F1315" s="57">
        <f>LOOKUP(A1315,Seznamy!$A$3:$A$38,Seznamy!$J$3:$J$38)</f>
        <v>60</v>
      </c>
      <c r="G1315" s="57">
        <v>13</v>
      </c>
      <c r="H1315" s="55" t="str">
        <f>LOOKUP(G1315,Komplexní!$A$40:$A$82,Komplexní!$B$40:$B$82)</f>
        <v>LDF Rožnov a.s.</v>
      </c>
      <c r="I1315" s="58">
        <f t="array" ref="I1315">SUM(IF((Komplexní!$A$3:$A$38=A1315)*(Komplexní!$D$1:$AJ$1=G1315),Komplexní!$D$3:$AJ$38))</f>
        <v>0</v>
      </c>
      <c r="J1315" s="115" t="str">
        <f>IF(I1315=0,"",I1315)</f>
        <v/>
      </c>
      <c r="K1315" s="59" t="str">
        <f>IF(I1315=MIN($J$1303:$J$1352),1,"")</f>
        <v/>
      </c>
    </row>
    <row r="1316" spans="1:11" hidden="1">
      <c r="A1316" s="53">
        <v>27</v>
      </c>
      <c r="B1316" s="54">
        <f>LOOKUP(A1316,Seznamy!$A$3:$A$38,Seznamy!$B$3:$B$38)</f>
        <v>246039</v>
      </c>
      <c r="C1316" s="55" t="str">
        <f>LOOKUP(A1316,Seznamy!$A$3:$A$38,Seznamy!$C$3:$C$38)</f>
        <v>Podještědí</v>
      </c>
      <c r="D1316" s="56">
        <f>LOOKUP(A1316,Seznamy!$A$3:$A$38,Seznamy!$F$3:$F$38)</f>
        <v>2486</v>
      </c>
      <c r="E1316" s="56">
        <f>LOOKUP(A1316,Seznamy!$A$3:$A$38,Seznamy!$G$3:$G$38)</f>
        <v>37610</v>
      </c>
      <c r="F1316" s="57">
        <f>LOOKUP(A1316,Seznamy!$A$3:$A$38,Seznamy!$J$3:$J$38)</f>
        <v>60</v>
      </c>
      <c r="G1316" s="57">
        <v>14</v>
      </c>
      <c r="H1316" s="55" t="str">
        <f>LOOKUP(G1316,Komplexní!$A$40:$A$82,Komplexní!$B$40:$B$82)</f>
        <v>Kloboucká lesní s.r.o.</v>
      </c>
      <c r="I1316" s="58">
        <f t="array" ref="I1316">SUM(IF((Komplexní!$A$3:$A$38=A1316)*(Komplexní!$D$1:$AJ$1=G1316),Komplexní!$D$3:$AJ$38))</f>
        <v>0</v>
      </c>
      <c r="J1316" s="115" t="str">
        <f>IF(I1316=0,"",I1316)</f>
        <v/>
      </c>
      <c r="K1316" s="59" t="str">
        <f>IF(I1316=MIN($J$1303:$J$1352),1,"")</f>
        <v/>
      </c>
    </row>
    <row r="1317" spans="1:11" hidden="1">
      <c r="A1317" s="53">
        <v>27</v>
      </c>
      <c r="B1317" s="54">
        <f>LOOKUP(A1317,Seznamy!$A$3:$A$38,Seznamy!$B$3:$B$38)</f>
        <v>246039</v>
      </c>
      <c r="C1317" s="55" t="str">
        <f>LOOKUP(A1317,Seznamy!$A$3:$A$38,Seznamy!$C$3:$C$38)</f>
        <v>Podještědí</v>
      </c>
      <c r="D1317" s="56">
        <f>LOOKUP(A1317,Seznamy!$A$3:$A$38,Seznamy!$F$3:$F$38)</f>
        <v>2486</v>
      </c>
      <c r="E1317" s="56">
        <f>LOOKUP(A1317,Seznamy!$A$3:$A$38,Seznamy!$G$3:$G$38)</f>
        <v>37610</v>
      </c>
      <c r="F1317" s="57">
        <f>LOOKUP(A1317,Seznamy!$A$3:$A$38,Seznamy!$J$3:$J$38)</f>
        <v>60</v>
      </c>
      <c r="G1317" s="57">
        <v>15</v>
      </c>
      <c r="H1317" s="55" t="str">
        <f>LOOKUP(G1317,Komplexní!$A$40:$A$82,Komplexní!$B$40:$B$82)</f>
        <v>Opavská lesní a.s.</v>
      </c>
      <c r="I1317" s="58">
        <f t="array" ref="I1317">SUM(IF((Komplexní!$A$3:$A$38=A1317)*(Komplexní!$D$1:$AJ$1=G1317),Komplexní!$D$3:$AJ$38))</f>
        <v>0</v>
      </c>
      <c r="J1317" s="115" t="str">
        <f>IF(I1317=0,"",I1317)</f>
        <v/>
      </c>
      <c r="K1317" s="59" t="str">
        <f>IF(I1317=MIN($J$1303:$J$1352),1,"")</f>
        <v/>
      </c>
    </row>
    <row r="1318" spans="1:11" hidden="1">
      <c r="A1318" s="53">
        <v>27</v>
      </c>
      <c r="B1318" s="54">
        <f>LOOKUP(A1318,Seznamy!$A$3:$A$38,Seznamy!$B$3:$B$38)</f>
        <v>246039</v>
      </c>
      <c r="C1318" s="55" t="str">
        <f>LOOKUP(A1318,Seznamy!$A$3:$A$38,Seznamy!$C$3:$C$38)</f>
        <v>Podještědí</v>
      </c>
      <c r="D1318" s="56">
        <f>LOOKUP(A1318,Seznamy!$A$3:$A$38,Seznamy!$F$3:$F$38)</f>
        <v>2486</v>
      </c>
      <c r="E1318" s="56">
        <f>LOOKUP(A1318,Seznamy!$A$3:$A$38,Seznamy!$G$3:$G$38)</f>
        <v>37610</v>
      </c>
      <c r="F1318" s="57">
        <f>LOOKUP(A1318,Seznamy!$A$3:$A$38,Seznamy!$J$3:$J$38)</f>
        <v>60</v>
      </c>
      <c r="G1318" s="57">
        <v>16</v>
      </c>
      <c r="H1318" s="55" t="str">
        <f>LOOKUP(G1318,Komplexní!$A$40:$A$82,Komplexní!$B$40:$B$82)</f>
        <v>Lesostavby Frýdek-Místek a.s.</v>
      </c>
      <c r="I1318" s="58">
        <f t="array" ref="I1318">SUM(IF((Komplexní!$A$3:$A$38=A1318)*(Komplexní!$D$1:$AJ$1=G1318),Komplexní!$D$3:$AJ$38))</f>
        <v>0</v>
      </c>
      <c r="J1318" s="115" t="str">
        <f>IF(I1318=0,"",I1318)</f>
        <v/>
      </c>
      <c r="K1318" s="59" t="str">
        <f>IF(I1318=MIN($J$1303:$J$1352),1,"")</f>
        <v/>
      </c>
    </row>
    <row r="1319" spans="1:11" hidden="1">
      <c r="A1319" s="53">
        <v>27</v>
      </c>
      <c r="B1319" s="54">
        <f>LOOKUP(A1319,Seznamy!$A$3:$A$38,Seznamy!$B$3:$B$38)</f>
        <v>246039</v>
      </c>
      <c r="C1319" s="55" t="str">
        <f>LOOKUP(A1319,Seznamy!$A$3:$A$38,Seznamy!$C$3:$C$38)</f>
        <v>Podještědí</v>
      </c>
      <c r="D1319" s="56">
        <f>LOOKUP(A1319,Seznamy!$A$3:$A$38,Seznamy!$F$3:$F$38)</f>
        <v>2486</v>
      </c>
      <c r="E1319" s="56">
        <f>LOOKUP(A1319,Seznamy!$A$3:$A$38,Seznamy!$G$3:$G$38)</f>
        <v>37610</v>
      </c>
      <c r="F1319" s="57">
        <f>LOOKUP(A1319,Seznamy!$A$3:$A$38,Seznamy!$J$3:$J$38)</f>
        <v>60</v>
      </c>
      <c r="G1319" s="57">
        <v>17</v>
      </c>
      <c r="H1319" s="55" t="str">
        <f>LOOKUP(G1319,Komplexní!$A$40:$A$82,Komplexní!$B$40:$B$82)</f>
        <v>Drevo-Málek s.r.o.</v>
      </c>
      <c r="I1319" s="58">
        <f t="array" ref="I1319">SUM(IF((Komplexní!$A$3:$A$38=A1319)*(Komplexní!$D$1:$AJ$1=G1319),Komplexní!$D$3:$AJ$38))</f>
        <v>0</v>
      </c>
      <c r="J1319" s="115" t="str">
        <f>IF(I1319=0,"",I1319)</f>
        <v/>
      </c>
      <c r="K1319" s="59" t="str">
        <f>IF(I1319=MIN($J$1303:$J$1352),1,"")</f>
        <v/>
      </c>
    </row>
    <row r="1320" spans="1:11" hidden="1">
      <c r="A1320" s="53">
        <v>27</v>
      </c>
      <c r="B1320" s="54">
        <f>LOOKUP(A1320,Seznamy!$A$3:$A$38,Seznamy!$B$3:$B$38)</f>
        <v>246039</v>
      </c>
      <c r="C1320" s="55" t="str">
        <f>LOOKUP(A1320,Seznamy!$A$3:$A$38,Seznamy!$C$3:$C$38)</f>
        <v>Podještědí</v>
      </c>
      <c r="D1320" s="56">
        <f>LOOKUP(A1320,Seznamy!$A$3:$A$38,Seznamy!$F$3:$F$38)</f>
        <v>2486</v>
      </c>
      <c r="E1320" s="56">
        <f>LOOKUP(A1320,Seznamy!$A$3:$A$38,Seznamy!$G$3:$G$38)</f>
        <v>37610</v>
      </c>
      <c r="F1320" s="57">
        <f>LOOKUP(A1320,Seznamy!$A$3:$A$38,Seznamy!$J$3:$J$38)</f>
        <v>60</v>
      </c>
      <c r="G1320" s="57">
        <v>18</v>
      </c>
      <c r="H1320" s="55" t="str">
        <f>LOOKUP(G1320,Komplexní!$A$40:$A$82,Komplexní!$B$40:$B$82)</f>
        <v>Lesní společnost Bečov, s.r.o.</v>
      </c>
      <c r="I1320" s="58">
        <f t="array" ref="I1320">SUM(IF((Komplexní!$A$3:$A$38=A1320)*(Komplexní!$D$1:$AJ$1=G1320),Komplexní!$D$3:$AJ$38))</f>
        <v>0</v>
      </c>
      <c r="J1320" s="115" t="str">
        <f>IF(I1320=0,"",I1320)</f>
        <v/>
      </c>
      <c r="K1320" s="59" t="str">
        <f>IF(I1320=MIN($J$1303:$J$1352),1,"")</f>
        <v/>
      </c>
    </row>
    <row r="1321" spans="1:11" hidden="1">
      <c r="A1321" s="53">
        <v>27</v>
      </c>
      <c r="B1321" s="54">
        <f>LOOKUP(A1321,Seznamy!$A$3:$A$38,Seznamy!$B$3:$B$38)</f>
        <v>246039</v>
      </c>
      <c r="C1321" s="55" t="str">
        <f>LOOKUP(A1321,Seznamy!$A$3:$A$38,Seznamy!$C$3:$C$38)</f>
        <v>Podještědí</v>
      </c>
      <c r="D1321" s="56">
        <f>LOOKUP(A1321,Seznamy!$A$3:$A$38,Seznamy!$F$3:$F$38)</f>
        <v>2486</v>
      </c>
      <c r="E1321" s="56">
        <f>LOOKUP(A1321,Seznamy!$A$3:$A$38,Seznamy!$G$3:$G$38)</f>
        <v>37610</v>
      </c>
      <c r="F1321" s="57">
        <f>LOOKUP(A1321,Seznamy!$A$3:$A$38,Seznamy!$J$3:$J$38)</f>
        <v>60</v>
      </c>
      <c r="G1321" s="57">
        <v>19</v>
      </c>
      <c r="H1321" s="55" t="str">
        <f>LOOKUP(G1321,Komplexní!$A$40:$A$82,Komplexní!$B$40:$B$82)</f>
        <v>SOLITERA spol. s r.o.</v>
      </c>
      <c r="I1321" s="58">
        <f t="array" ref="I1321">SUM(IF((Komplexní!$A$3:$A$38=A1321)*(Komplexní!$D$1:$AJ$1=G1321),Komplexní!$D$3:$AJ$38))</f>
        <v>0</v>
      </c>
      <c r="J1321" s="115" t="str">
        <f>IF(I1321=0,"",I1321)</f>
        <v/>
      </c>
      <c r="K1321" s="59" t="str">
        <f>IF(I1321=MIN($J$1303:$J$1352),1,"")</f>
        <v/>
      </c>
    </row>
    <row r="1322" spans="1:11" hidden="1">
      <c r="A1322" s="53">
        <v>27</v>
      </c>
      <c r="B1322" s="54">
        <f>LOOKUP(A1322,Seznamy!$A$3:$A$38,Seznamy!$B$3:$B$38)</f>
        <v>246039</v>
      </c>
      <c r="C1322" s="55" t="str">
        <f>LOOKUP(A1322,Seznamy!$A$3:$A$38,Seznamy!$C$3:$C$38)</f>
        <v>Podještědí</v>
      </c>
      <c r="D1322" s="56">
        <f>LOOKUP(A1322,Seznamy!$A$3:$A$38,Seznamy!$F$3:$F$38)</f>
        <v>2486</v>
      </c>
      <c r="E1322" s="56">
        <f>LOOKUP(A1322,Seznamy!$A$3:$A$38,Seznamy!$G$3:$G$38)</f>
        <v>37610</v>
      </c>
      <c r="F1322" s="57">
        <f>LOOKUP(A1322,Seznamy!$A$3:$A$38,Seznamy!$J$3:$J$38)</f>
        <v>60</v>
      </c>
      <c r="G1322" s="57">
        <v>20</v>
      </c>
      <c r="H1322" s="55" t="str">
        <f>LOOKUP(G1322,Komplexní!$A$40:$A$82,Komplexní!$B$40:$B$82)</f>
        <v>Lesy Beskydy, a.s.</v>
      </c>
      <c r="I1322" s="58">
        <f t="array" ref="I1322">SUM(IF((Komplexní!$A$3:$A$38=A1322)*(Komplexní!$D$1:$AJ$1=G1322),Komplexní!$D$3:$AJ$38))</f>
        <v>0</v>
      </c>
      <c r="J1322" s="115" t="str">
        <f>IF(I1322=0,"",I1322)</f>
        <v/>
      </c>
      <c r="K1322" s="59" t="str">
        <f>IF(I1322=MIN($J$1303:$J$1352),1,"")</f>
        <v/>
      </c>
    </row>
    <row r="1323" spans="1:11" hidden="1">
      <c r="A1323" s="53">
        <v>27</v>
      </c>
      <c r="B1323" s="54">
        <f>LOOKUP(A1323,Seznamy!$A$3:$A$38,Seznamy!$B$3:$B$38)</f>
        <v>246039</v>
      </c>
      <c r="C1323" s="55" t="str">
        <f>LOOKUP(A1323,Seznamy!$A$3:$A$38,Seznamy!$C$3:$C$38)</f>
        <v>Podještědí</v>
      </c>
      <c r="D1323" s="56">
        <f>LOOKUP(A1323,Seznamy!$A$3:$A$38,Seznamy!$F$3:$F$38)</f>
        <v>2486</v>
      </c>
      <c r="E1323" s="56">
        <f>LOOKUP(A1323,Seznamy!$A$3:$A$38,Seznamy!$G$3:$G$38)</f>
        <v>37610</v>
      </c>
      <c r="F1323" s="57">
        <f>LOOKUP(A1323,Seznamy!$A$3:$A$38,Seznamy!$J$3:$J$38)</f>
        <v>60</v>
      </c>
      <c r="G1323" s="57">
        <v>21</v>
      </c>
      <c r="H1323" s="55" t="str">
        <f>LOOKUP(G1323,Komplexní!$A$40:$A$82,Komplexní!$B$40:$B$82)</f>
        <v>Triumfa Energo s.r.o.</v>
      </c>
      <c r="I1323" s="58">
        <f t="array" ref="I1323">SUM(IF((Komplexní!$A$3:$A$38=A1323)*(Komplexní!$D$1:$AJ$1=G1323),Komplexní!$D$3:$AJ$38))</f>
        <v>0</v>
      </c>
      <c r="J1323" s="115" t="str">
        <f>IF(I1323=0,"",I1323)</f>
        <v/>
      </c>
      <c r="K1323" s="59" t="str">
        <f>IF(I1323=MIN($J$1303:$J$1352),1,"")</f>
        <v/>
      </c>
    </row>
    <row r="1324" spans="1:11" hidden="1">
      <c r="A1324" s="53">
        <v>27</v>
      </c>
      <c r="B1324" s="54">
        <f>LOOKUP(A1324,Seznamy!$A$3:$A$38,Seznamy!$B$3:$B$38)</f>
        <v>246039</v>
      </c>
      <c r="C1324" s="55" t="str">
        <f>LOOKUP(A1324,Seznamy!$A$3:$A$38,Seznamy!$C$3:$C$38)</f>
        <v>Podještědí</v>
      </c>
      <c r="D1324" s="56">
        <f>LOOKUP(A1324,Seznamy!$A$3:$A$38,Seznamy!$F$3:$F$38)</f>
        <v>2486</v>
      </c>
      <c r="E1324" s="56">
        <f>LOOKUP(A1324,Seznamy!$A$3:$A$38,Seznamy!$G$3:$G$38)</f>
        <v>37610</v>
      </c>
      <c r="F1324" s="57">
        <f>LOOKUP(A1324,Seznamy!$A$3:$A$38,Seznamy!$J$3:$J$38)</f>
        <v>60</v>
      </c>
      <c r="G1324" s="57">
        <v>22</v>
      </c>
      <c r="H1324" s="55" t="str">
        <f>LOOKUP(G1324,Komplexní!$A$40:$A$82,Komplexní!$B$40:$B$82)</f>
        <v>Lesní společnost Ledeč nad Sázavou, a.s.</v>
      </c>
      <c r="I1324" s="58">
        <f t="array" ref="I1324">SUM(IF((Komplexní!$A$3:$A$38=A1324)*(Komplexní!$D$1:$AJ$1=G1324),Komplexní!$D$3:$AJ$38))</f>
        <v>0</v>
      </c>
      <c r="J1324" s="115" t="str">
        <f>IF(I1324=0,"",I1324)</f>
        <v/>
      </c>
      <c r="K1324" s="59" t="str">
        <f>IF(I1324=MIN($J$1303:$J$1352),1,"")</f>
        <v/>
      </c>
    </row>
    <row r="1325" spans="1:11" hidden="1">
      <c r="A1325" s="53">
        <v>27</v>
      </c>
      <c r="B1325" s="54">
        <f>LOOKUP(A1325,Seznamy!$A$3:$A$38,Seznamy!$B$3:$B$38)</f>
        <v>246039</v>
      </c>
      <c r="C1325" s="55" t="str">
        <f>LOOKUP(A1325,Seznamy!$A$3:$A$38,Seznamy!$C$3:$C$38)</f>
        <v>Podještědí</v>
      </c>
      <c r="D1325" s="56">
        <f>LOOKUP(A1325,Seznamy!$A$3:$A$38,Seznamy!$F$3:$F$38)</f>
        <v>2486</v>
      </c>
      <c r="E1325" s="56">
        <f>LOOKUP(A1325,Seznamy!$A$3:$A$38,Seznamy!$G$3:$G$38)</f>
        <v>37610</v>
      </c>
      <c r="F1325" s="57">
        <f>LOOKUP(A1325,Seznamy!$A$3:$A$38,Seznamy!$J$3:$J$38)</f>
        <v>60</v>
      </c>
      <c r="G1325" s="57">
        <v>23</v>
      </c>
      <c r="H1325" s="55" t="str">
        <f>LOOKUP(G1325,Komplexní!$A$40:$A$82,Komplexní!$B$40:$B$82)</f>
        <v>Pradědský lesní závod, a.s.</v>
      </c>
      <c r="I1325" s="58">
        <f t="array" ref="I1325">SUM(IF((Komplexní!$A$3:$A$38=A1325)*(Komplexní!$D$1:$AJ$1=G1325),Komplexní!$D$3:$AJ$38))</f>
        <v>0</v>
      </c>
      <c r="J1325" s="115" t="str">
        <f>IF(I1325=0,"",I1325)</f>
        <v/>
      </c>
      <c r="K1325" s="59" t="str">
        <f>IF(I1325=MIN($J$1303:$J$1352),1,"")</f>
        <v/>
      </c>
    </row>
    <row r="1326" spans="1:11" hidden="1">
      <c r="A1326" s="53">
        <v>27</v>
      </c>
      <c r="B1326" s="54">
        <f>LOOKUP(A1326,Seznamy!$A$3:$A$38,Seznamy!$B$3:$B$38)</f>
        <v>246039</v>
      </c>
      <c r="C1326" s="55" t="str">
        <f>LOOKUP(A1326,Seznamy!$A$3:$A$38,Seznamy!$C$3:$C$38)</f>
        <v>Podještědí</v>
      </c>
      <c r="D1326" s="56">
        <f>LOOKUP(A1326,Seznamy!$A$3:$A$38,Seznamy!$F$3:$F$38)</f>
        <v>2486</v>
      </c>
      <c r="E1326" s="56">
        <f>LOOKUP(A1326,Seznamy!$A$3:$A$38,Seznamy!$G$3:$G$38)</f>
        <v>37610</v>
      </c>
      <c r="F1326" s="57">
        <f>LOOKUP(A1326,Seznamy!$A$3:$A$38,Seznamy!$J$3:$J$38)</f>
        <v>60</v>
      </c>
      <c r="G1326" s="57">
        <v>24</v>
      </c>
      <c r="H1326" s="55" t="str">
        <f>LOOKUP(G1326,Komplexní!$A$40:$A$82,Komplexní!$B$40:$B$82)</f>
        <v>JACER - CZ a.s.</v>
      </c>
      <c r="I1326" s="58">
        <f t="array" ref="I1326">SUM(IF((Komplexní!$A$3:$A$38=A1326)*(Komplexní!$D$1:$AJ$1=G1326),Komplexní!$D$3:$AJ$38))</f>
        <v>0</v>
      </c>
      <c r="J1326" s="115" t="str">
        <f>IF(I1326=0,"",I1326)</f>
        <v/>
      </c>
      <c r="K1326" s="59" t="str">
        <f>IF(I1326=MIN($J$1303:$J$1352),1,"")</f>
        <v/>
      </c>
    </row>
    <row r="1327" spans="1:11" hidden="1">
      <c r="A1327" s="53">
        <v>27</v>
      </c>
      <c r="B1327" s="54">
        <f>LOOKUP(A1327,Seznamy!$A$3:$A$38,Seznamy!$B$3:$B$38)</f>
        <v>246039</v>
      </c>
      <c r="C1327" s="55" t="str">
        <f>LOOKUP(A1327,Seznamy!$A$3:$A$38,Seznamy!$C$3:$C$38)</f>
        <v>Podještědí</v>
      </c>
      <c r="D1327" s="56">
        <f>LOOKUP(A1327,Seznamy!$A$3:$A$38,Seznamy!$F$3:$F$38)</f>
        <v>2486</v>
      </c>
      <c r="E1327" s="56">
        <f>LOOKUP(A1327,Seznamy!$A$3:$A$38,Seznamy!$G$3:$G$38)</f>
        <v>37610</v>
      </c>
      <c r="F1327" s="57">
        <f>LOOKUP(A1327,Seznamy!$A$3:$A$38,Seznamy!$J$3:$J$38)</f>
        <v>60</v>
      </c>
      <c r="G1327" s="57">
        <v>25</v>
      </c>
      <c r="H1327" s="55" t="str">
        <f>LOOKUP(G1327,Komplexní!$A$40:$A$82,Komplexní!$B$40:$B$82)</f>
        <v>KATR a.s.</v>
      </c>
      <c r="I1327" s="58">
        <f t="array" ref="I1327">SUM(IF((Komplexní!$A$3:$A$38=A1327)*(Komplexní!$D$1:$AJ$1=G1327),Komplexní!$D$3:$AJ$38))</f>
        <v>0</v>
      </c>
      <c r="J1327" s="115" t="str">
        <f>IF(I1327=0,"",I1327)</f>
        <v/>
      </c>
      <c r="K1327" s="59" t="str">
        <f>IF(I1327=MIN($J$1303:$J$1352),1,"")</f>
        <v/>
      </c>
    </row>
    <row r="1328" spans="1:11" hidden="1">
      <c r="A1328" s="53">
        <v>27</v>
      </c>
      <c r="B1328" s="54">
        <f>LOOKUP(A1328,Seznamy!$A$3:$A$38,Seznamy!$B$3:$B$38)</f>
        <v>246039</v>
      </c>
      <c r="C1328" s="55" t="str">
        <f>LOOKUP(A1328,Seznamy!$A$3:$A$38,Seznamy!$C$3:$C$38)</f>
        <v>Podještědí</v>
      </c>
      <c r="D1328" s="56">
        <f>LOOKUP(A1328,Seznamy!$A$3:$A$38,Seznamy!$F$3:$F$38)</f>
        <v>2486</v>
      </c>
      <c r="E1328" s="56">
        <f>LOOKUP(A1328,Seznamy!$A$3:$A$38,Seznamy!$G$3:$G$38)</f>
        <v>37610</v>
      </c>
      <c r="F1328" s="57">
        <f>LOOKUP(A1328,Seznamy!$A$3:$A$38,Seznamy!$J$3:$J$38)</f>
        <v>60</v>
      </c>
      <c r="G1328" s="57">
        <v>27</v>
      </c>
      <c r="H1328" s="55">
        <f>LOOKUP(G1328,Komplexní!$A$40:$A$82,Komplexní!$B$40:$B$82)</f>
        <v>0</v>
      </c>
      <c r="I1328" s="58">
        <f t="array" ref="I1328">SUM(IF((Komplexní!$A$3:$A$38=A1328)*(Komplexní!$D$1:$AJ$1=G1328),Komplexní!$D$3:$AJ$38))</f>
        <v>0</v>
      </c>
      <c r="J1328" s="115" t="str">
        <f>IF(I1328=0,"",I1328)</f>
        <v/>
      </c>
      <c r="K1328" s="59" t="str">
        <f>IF(I1328=MIN($J$1303:$J$1352),1,"")</f>
        <v/>
      </c>
    </row>
    <row r="1329" spans="1:11" hidden="1">
      <c r="A1329" s="53">
        <v>27</v>
      </c>
      <c r="B1329" s="54">
        <f>LOOKUP(A1329,Seznamy!$A$3:$A$38,Seznamy!$B$3:$B$38)</f>
        <v>246039</v>
      </c>
      <c r="C1329" s="55" t="str">
        <f>LOOKUP(A1329,Seznamy!$A$3:$A$38,Seznamy!$C$3:$C$38)</f>
        <v>Podještědí</v>
      </c>
      <c r="D1329" s="56">
        <f>LOOKUP(A1329,Seznamy!$A$3:$A$38,Seznamy!$F$3:$F$38)</f>
        <v>2486</v>
      </c>
      <c r="E1329" s="56">
        <f>LOOKUP(A1329,Seznamy!$A$3:$A$38,Seznamy!$G$3:$G$38)</f>
        <v>37610</v>
      </c>
      <c r="F1329" s="57">
        <f>LOOKUP(A1329,Seznamy!$A$3:$A$38,Seznamy!$J$3:$J$38)</f>
        <v>60</v>
      </c>
      <c r="G1329" s="57">
        <v>28</v>
      </c>
      <c r="H1329" s="55">
        <f>LOOKUP(G1329,Komplexní!$A$40:$A$82,Komplexní!$B$40:$B$82)</f>
        <v>0</v>
      </c>
      <c r="I1329" s="58">
        <f t="array" ref="I1329">SUM(IF((Komplexní!$A$3:$A$38=A1329)*(Komplexní!$D$1:$AJ$1=G1329),Komplexní!$D$3:$AJ$38))</f>
        <v>0</v>
      </c>
      <c r="J1329" s="115" t="str">
        <f>IF(I1329=0,"",I1329)</f>
        <v/>
      </c>
      <c r="K1329" s="59" t="str">
        <f>IF(I1329=MIN($J$1303:$J$1352),1,"")</f>
        <v/>
      </c>
    </row>
    <row r="1330" spans="1:11" hidden="1">
      <c r="A1330" s="53">
        <v>27</v>
      </c>
      <c r="B1330" s="54">
        <f>LOOKUP(A1330,Seznamy!$A$3:$A$38,Seznamy!$B$3:$B$38)</f>
        <v>246039</v>
      </c>
      <c r="C1330" s="55" t="str">
        <f>LOOKUP(A1330,Seznamy!$A$3:$A$38,Seznamy!$C$3:$C$38)</f>
        <v>Podještědí</v>
      </c>
      <c r="D1330" s="56">
        <f>LOOKUP(A1330,Seznamy!$A$3:$A$38,Seznamy!$F$3:$F$38)</f>
        <v>2486</v>
      </c>
      <c r="E1330" s="56">
        <f>LOOKUP(A1330,Seznamy!$A$3:$A$38,Seznamy!$G$3:$G$38)</f>
        <v>37610</v>
      </c>
      <c r="F1330" s="57">
        <f>LOOKUP(A1330,Seznamy!$A$3:$A$38,Seznamy!$J$3:$J$38)</f>
        <v>60</v>
      </c>
      <c r="G1330" s="57">
        <v>29</v>
      </c>
      <c r="H1330" s="55">
        <f>LOOKUP(G1330,Komplexní!$A$40:$A$82,Komplexní!$B$40:$B$82)</f>
        <v>0</v>
      </c>
      <c r="I1330" s="58">
        <f t="array" ref="I1330">SUM(IF((Komplexní!$A$3:$A$38=A1330)*(Komplexní!$D$1:$AJ$1=G1330),Komplexní!$D$3:$AJ$38))</f>
        <v>0</v>
      </c>
      <c r="J1330" s="115" t="str">
        <f>IF(I1330=0,"",I1330)</f>
        <v/>
      </c>
      <c r="K1330" s="59" t="str">
        <f>IF(I1330=MIN($J$1303:$J$1352),1,"")</f>
        <v/>
      </c>
    </row>
    <row r="1331" spans="1:11" hidden="1">
      <c r="A1331" s="53">
        <v>27</v>
      </c>
      <c r="B1331" s="54">
        <f>LOOKUP(A1331,Seznamy!$A$3:$A$38,Seznamy!$B$3:$B$38)</f>
        <v>246039</v>
      </c>
      <c r="C1331" s="55" t="str">
        <f>LOOKUP(A1331,Seznamy!$A$3:$A$38,Seznamy!$C$3:$C$38)</f>
        <v>Podještědí</v>
      </c>
      <c r="D1331" s="56">
        <f>LOOKUP(A1331,Seznamy!$A$3:$A$38,Seznamy!$F$3:$F$38)</f>
        <v>2486</v>
      </c>
      <c r="E1331" s="56">
        <f>LOOKUP(A1331,Seznamy!$A$3:$A$38,Seznamy!$G$3:$G$38)</f>
        <v>37610</v>
      </c>
      <c r="F1331" s="57">
        <f>LOOKUP(A1331,Seznamy!$A$3:$A$38,Seznamy!$J$3:$J$38)</f>
        <v>60</v>
      </c>
      <c r="G1331" s="57">
        <v>30</v>
      </c>
      <c r="H1331" s="55">
        <f>LOOKUP(G1331,Komplexní!$A$40:$A$82,Komplexní!$B$40:$B$82)</f>
        <v>0</v>
      </c>
      <c r="I1331" s="58">
        <f t="array" ref="I1331">SUM(IF((Komplexní!$A$3:$A$38=A1331)*(Komplexní!$D$1:$AJ$1=G1331),Komplexní!$D$3:$AJ$38))</f>
        <v>0</v>
      </c>
      <c r="J1331" s="115" t="str">
        <f>IF(I1331=0,"",I1331)</f>
        <v/>
      </c>
      <c r="K1331" s="59" t="str">
        <f>IF(I1331=MIN($J$1303:$J$1352),1,"")</f>
        <v/>
      </c>
    </row>
    <row r="1332" spans="1:11" hidden="1">
      <c r="A1332" s="53">
        <v>27</v>
      </c>
      <c r="B1332" s="54">
        <f>LOOKUP(A1332,Seznamy!$A$3:$A$38,Seznamy!$B$3:$B$38)</f>
        <v>246039</v>
      </c>
      <c r="C1332" s="55" t="str">
        <f>LOOKUP(A1332,Seznamy!$A$3:$A$38,Seznamy!$C$3:$C$38)</f>
        <v>Podještědí</v>
      </c>
      <c r="D1332" s="56">
        <f>LOOKUP(A1332,Seznamy!$A$3:$A$38,Seznamy!$F$3:$F$38)</f>
        <v>2486</v>
      </c>
      <c r="E1332" s="56">
        <f>LOOKUP(A1332,Seznamy!$A$3:$A$38,Seznamy!$G$3:$G$38)</f>
        <v>37610</v>
      </c>
      <c r="F1332" s="57">
        <f>LOOKUP(A1332,Seznamy!$A$3:$A$38,Seznamy!$J$3:$J$38)</f>
        <v>60</v>
      </c>
      <c r="G1332" s="57">
        <v>31</v>
      </c>
      <c r="H1332" s="55">
        <f>LOOKUP(G1332,Komplexní!$A$40:$A$82,Komplexní!$B$40:$B$82)</f>
        <v>0</v>
      </c>
      <c r="I1332" s="58">
        <f t="array" ref="I1332">SUM(IF((Komplexní!$A$3:$A$38=A1332)*(Komplexní!$D$1:$AJ$1=G1332),Komplexní!$D$3:$AJ$38))</f>
        <v>0</v>
      </c>
      <c r="J1332" s="115" t="str">
        <f>IF(I1332=0,"",I1332)</f>
        <v/>
      </c>
      <c r="K1332" s="59" t="str">
        <f>IF(I1332=MIN($J$1303:$J$1352),1,"")</f>
        <v/>
      </c>
    </row>
    <row r="1333" spans="1:11" hidden="1">
      <c r="A1333" s="53">
        <v>27</v>
      </c>
      <c r="B1333" s="54">
        <f>LOOKUP(A1333,Seznamy!$A$3:$A$38,Seznamy!$B$3:$B$38)</f>
        <v>246039</v>
      </c>
      <c r="C1333" s="55" t="str">
        <f>LOOKUP(A1333,Seznamy!$A$3:$A$38,Seznamy!$C$3:$C$38)</f>
        <v>Podještědí</v>
      </c>
      <c r="D1333" s="56">
        <f>LOOKUP(A1333,Seznamy!$A$3:$A$38,Seznamy!$F$3:$F$38)</f>
        <v>2486</v>
      </c>
      <c r="E1333" s="56">
        <f>LOOKUP(A1333,Seznamy!$A$3:$A$38,Seznamy!$G$3:$G$38)</f>
        <v>37610</v>
      </c>
      <c r="F1333" s="57">
        <f>LOOKUP(A1333,Seznamy!$A$3:$A$38,Seznamy!$J$3:$J$38)</f>
        <v>60</v>
      </c>
      <c r="G1333" s="57">
        <v>32</v>
      </c>
      <c r="H1333" s="55">
        <f>LOOKUP(G1333,Komplexní!$A$40:$A$82,Komplexní!$B$40:$B$82)</f>
        <v>0</v>
      </c>
      <c r="I1333" s="58">
        <f t="array" ref="I1333">SUM(IF((Komplexní!$A$3:$A$38=A1333)*(Komplexní!$D$1:$AJ$1=G1333),Komplexní!$D$3:$AJ$38))</f>
        <v>0</v>
      </c>
      <c r="J1333" s="115" t="str">
        <f>IF(I1333=0,"",I1333)</f>
        <v/>
      </c>
      <c r="K1333" s="59" t="str">
        <f>IF(I1333=MIN($J$1303:$J$1352),1,"")</f>
        <v/>
      </c>
    </row>
    <row r="1334" spans="1:11" hidden="1">
      <c r="A1334" s="53">
        <v>27</v>
      </c>
      <c r="B1334" s="54">
        <f>LOOKUP(A1334,Seznamy!$A$3:$A$38,Seznamy!$B$3:$B$38)</f>
        <v>246039</v>
      </c>
      <c r="C1334" s="55" t="str">
        <f>LOOKUP(A1334,Seznamy!$A$3:$A$38,Seznamy!$C$3:$C$38)</f>
        <v>Podještědí</v>
      </c>
      <c r="D1334" s="56">
        <f>LOOKUP(A1334,Seznamy!$A$3:$A$38,Seznamy!$F$3:$F$38)</f>
        <v>2486</v>
      </c>
      <c r="E1334" s="56">
        <f>LOOKUP(A1334,Seznamy!$A$3:$A$38,Seznamy!$G$3:$G$38)</f>
        <v>37610</v>
      </c>
      <c r="F1334" s="57">
        <f>LOOKUP(A1334,Seznamy!$A$3:$A$38,Seznamy!$J$3:$J$38)</f>
        <v>60</v>
      </c>
      <c r="G1334" s="57">
        <v>33</v>
      </c>
      <c r="H1334" s="55">
        <f>LOOKUP(G1334,Komplexní!$A$40:$A$82,Komplexní!$B$40:$B$82)</f>
        <v>0</v>
      </c>
      <c r="I1334" s="58">
        <f t="array" ref="I1334">SUM(IF((Komplexní!$A$3:$A$38=A1334)*(Komplexní!$D$1:$AJ$1=G1334),Komplexní!$D$3:$AJ$38))</f>
        <v>0</v>
      </c>
      <c r="J1334" s="115" t="str">
        <f>IF(I1334=0,"",I1334)</f>
        <v/>
      </c>
      <c r="K1334" s="59" t="str">
        <f>IF(I1334=MIN($J$1303:$J$1352),1,"")</f>
        <v/>
      </c>
    </row>
    <row r="1335" spans="1:11" hidden="1">
      <c r="A1335" s="53">
        <v>27</v>
      </c>
      <c r="B1335" s="54">
        <f>LOOKUP(A1335,Seznamy!$A$3:$A$38,Seznamy!$B$3:$B$38)</f>
        <v>246039</v>
      </c>
      <c r="C1335" s="55" t="str">
        <f>LOOKUP(A1335,Seznamy!$A$3:$A$38,Seznamy!$C$3:$C$38)</f>
        <v>Podještědí</v>
      </c>
      <c r="D1335" s="56">
        <f>LOOKUP(A1335,Seznamy!$A$3:$A$38,Seznamy!$F$3:$F$38)</f>
        <v>2486</v>
      </c>
      <c r="E1335" s="56">
        <f>LOOKUP(A1335,Seznamy!$A$3:$A$38,Seznamy!$G$3:$G$38)</f>
        <v>37610</v>
      </c>
      <c r="F1335" s="57">
        <f>LOOKUP(A1335,Seznamy!$A$3:$A$38,Seznamy!$J$3:$J$38)</f>
        <v>60</v>
      </c>
      <c r="G1335" s="57">
        <v>34</v>
      </c>
      <c r="H1335" s="55">
        <f>LOOKUP(G1335,Komplexní!$A$40:$A$82,Komplexní!$B$40:$B$82)</f>
        <v>0</v>
      </c>
      <c r="I1335" s="58">
        <f t="array" ref="I1335">SUM(IF((Komplexní!$A$3:$A$38=A1335)*(Komplexní!$D$1:$AJ$1=G1335),Komplexní!$D$3:$AJ$38))</f>
        <v>0</v>
      </c>
      <c r="J1335" s="115" t="str">
        <f>IF(I1335=0,"",I1335)</f>
        <v/>
      </c>
      <c r="K1335" s="59" t="str">
        <f>IF(I1335=MIN($J$1303:$J$1352),1,"")</f>
        <v/>
      </c>
    </row>
    <row r="1336" spans="1:11" hidden="1">
      <c r="A1336" s="53">
        <v>27</v>
      </c>
      <c r="B1336" s="54">
        <f>LOOKUP(A1336,Seznamy!$A$3:$A$38,Seznamy!$B$3:$B$38)</f>
        <v>246039</v>
      </c>
      <c r="C1336" s="55" t="str">
        <f>LOOKUP(A1336,Seznamy!$A$3:$A$38,Seznamy!$C$3:$C$38)</f>
        <v>Podještědí</v>
      </c>
      <c r="D1336" s="56">
        <f>LOOKUP(A1336,Seznamy!$A$3:$A$38,Seznamy!$F$3:$F$38)</f>
        <v>2486</v>
      </c>
      <c r="E1336" s="56">
        <f>LOOKUP(A1336,Seznamy!$A$3:$A$38,Seznamy!$G$3:$G$38)</f>
        <v>37610</v>
      </c>
      <c r="F1336" s="57">
        <f>LOOKUP(A1336,Seznamy!$A$3:$A$38,Seznamy!$J$3:$J$38)</f>
        <v>60</v>
      </c>
      <c r="G1336" s="57">
        <v>35</v>
      </c>
      <c r="H1336" s="55">
        <f>LOOKUP(G1336,Komplexní!$A$40:$A$82,Komplexní!$B$40:$B$82)</f>
        <v>0</v>
      </c>
      <c r="I1336" s="58">
        <f t="array" ref="I1336">SUM(IF((Komplexní!$A$3:$A$38=A1336)*(Komplexní!$D$1:$AJ$1=G1336),Komplexní!$D$3:$AJ$38))</f>
        <v>0</v>
      </c>
      <c r="J1336" s="115" t="str">
        <f>IF(I1336=0,"",I1336)</f>
        <v/>
      </c>
      <c r="K1336" s="59" t="str">
        <f>IF(I1336=MIN($J$1303:$J$1352),1,"")</f>
        <v/>
      </c>
    </row>
    <row r="1337" spans="1:11" hidden="1">
      <c r="A1337" s="53">
        <v>27</v>
      </c>
      <c r="B1337" s="54">
        <f>LOOKUP(A1337,Seznamy!$A$3:$A$38,Seznamy!$B$3:$B$38)</f>
        <v>246039</v>
      </c>
      <c r="C1337" s="55" t="str">
        <f>LOOKUP(A1337,Seznamy!$A$3:$A$38,Seznamy!$C$3:$C$38)</f>
        <v>Podještědí</v>
      </c>
      <c r="D1337" s="56">
        <f>LOOKUP(A1337,Seznamy!$A$3:$A$38,Seznamy!$F$3:$F$38)</f>
        <v>2486</v>
      </c>
      <c r="E1337" s="56">
        <f>LOOKUP(A1337,Seznamy!$A$3:$A$38,Seznamy!$G$3:$G$38)</f>
        <v>37610</v>
      </c>
      <c r="F1337" s="57">
        <f>LOOKUP(A1337,Seznamy!$A$3:$A$38,Seznamy!$J$3:$J$38)</f>
        <v>60</v>
      </c>
      <c r="G1337" s="57">
        <v>36</v>
      </c>
      <c r="H1337" s="55">
        <f>LOOKUP(G1337,Komplexní!$A$40:$A$82,Komplexní!$B$40:$B$82)</f>
        <v>0</v>
      </c>
      <c r="I1337" s="58">
        <f t="array" ref="I1337">SUM(IF((Komplexní!$A$3:$A$38=A1337)*(Komplexní!$D$1:$AJ$1=G1337),Komplexní!$D$3:$AJ$38))</f>
        <v>0</v>
      </c>
      <c r="J1337" s="115" t="str">
        <f>IF(I1337=0,"",I1337)</f>
        <v/>
      </c>
      <c r="K1337" s="59" t="str">
        <f>IF(I1337=MIN($J$1303:$J$1352),1,"")</f>
        <v/>
      </c>
    </row>
    <row r="1338" spans="1:11" hidden="1">
      <c r="A1338" s="53">
        <v>27</v>
      </c>
      <c r="B1338" s="54">
        <f>LOOKUP(A1338,Seznamy!$A$3:$A$38,Seznamy!$B$3:$B$38)</f>
        <v>246039</v>
      </c>
      <c r="C1338" s="55" t="str">
        <f>LOOKUP(A1338,Seznamy!$A$3:$A$38,Seznamy!$C$3:$C$38)</f>
        <v>Podještědí</v>
      </c>
      <c r="D1338" s="56">
        <f>LOOKUP(A1338,Seznamy!$A$3:$A$38,Seznamy!$F$3:$F$38)</f>
        <v>2486</v>
      </c>
      <c r="E1338" s="56">
        <f>LOOKUP(A1338,Seznamy!$A$3:$A$38,Seznamy!$G$3:$G$38)</f>
        <v>37610</v>
      </c>
      <c r="F1338" s="57">
        <f>LOOKUP(A1338,Seznamy!$A$3:$A$38,Seznamy!$J$3:$J$38)</f>
        <v>60</v>
      </c>
      <c r="G1338" s="57">
        <v>37</v>
      </c>
      <c r="H1338" s="55">
        <f>LOOKUP(G1338,Komplexní!$A$40:$A$82,Komplexní!$B$40:$B$82)</f>
        <v>0</v>
      </c>
      <c r="I1338" s="58">
        <f t="array" ref="I1338">SUM(IF((Komplexní!$A$3:$A$38=A1338)*(Komplexní!$D$1:$AJ$1=G1338),Komplexní!$D$3:$AJ$38))</f>
        <v>0</v>
      </c>
      <c r="J1338" s="115" t="str">
        <f>IF(I1338=0,"",I1338)</f>
        <v/>
      </c>
      <c r="K1338" s="59" t="str">
        <f>IF(I1338=MIN($J$1303:$J$1352),1,"")</f>
        <v/>
      </c>
    </row>
    <row r="1339" spans="1:11" hidden="1">
      <c r="A1339" s="53">
        <v>27</v>
      </c>
      <c r="B1339" s="54">
        <f>LOOKUP(A1339,Seznamy!$A$3:$A$38,Seznamy!$B$3:$B$38)</f>
        <v>246039</v>
      </c>
      <c r="C1339" s="55" t="str">
        <f>LOOKUP(A1339,Seznamy!$A$3:$A$38,Seznamy!$C$3:$C$38)</f>
        <v>Podještědí</v>
      </c>
      <c r="D1339" s="56">
        <f>LOOKUP(A1339,Seznamy!$A$3:$A$38,Seznamy!$F$3:$F$38)</f>
        <v>2486</v>
      </c>
      <c r="E1339" s="56">
        <f>LOOKUP(A1339,Seznamy!$A$3:$A$38,Seznamy!$G$3:$G$38)</f>
        <v>37610</v>
      </c>
      <c r="F1339" s="57">
        <f>LOOKUP(A1339,Seznamy!$A$3:$A$38,Seznamy!$J$3:$J$38)</f>
        <v>60</v>
      </c>
      <c r="G1339" s="57">
        <v>38</v>
      </c>
      <c r="H1339" s="55">
        <f>LOOKUP(G1339,Komplexní!$A$40:$A$82,Komplexní!$B$40:$B$82)</f>
        <v>0</v>
      </c>
      <c r="I1339" s="58">
        <f t="array" ref="I1339">SUM(IF((Komplexní!$A$3:$A$38=A1339)*(Komplexní!$D$1:$AJ$1=G1339),Komplexní!$D$3:$AJ$38))</f>
        <v>0</v>
      </c>
      <c r="J1339" s="115" t="str">
        <f>IF(I1339=0,"",I1339)</f>
        <v/>
      </c>
      <c r="K1339" s="59" t="str">
        <f>IF(I1339=MIN($J$1303:$J$1352),1,"")</f>
        <v/>
      </c>
    </row>
    <row r="1340" spans="1:11" hidden="1">
      <c r="A1340" s="53">
        <v>27</v>
      </c>
      <c r="B1340" s="54">
        <f>LOOKUP(A1340,Seznamy!$A$3:$A$38,Seznamy!$B$3:$B$38)</f>
        <v>246039</v>
      </c>
      <c r="C1340" s="55" t="str">
        <f>LOOKUP(A1340,Seznamy!$A$3:$A$38,Seznamy!$C$3:$C$38)</f>
        <v>Podještědí</v>
      </c>
      <c r="D1340" s="56">
        <f>LOOKUP(A1340,Seznamy!$A$3:$A$38,Seznamy!$F$3:$F$38)</f>
        <v>2486</v>
      </c>
      <c r="E1340" s="56">
        <f>LOOKUP(A1340,Seznamy!$A$3:$A$38,Seznamy!$G$3:$G$38)</f>
        <v>37610</v>
      </c>
      <c r="F1340" s="57">
        <f>LOOKUP(A1340,Seznamy!$A$3:$A$38,Seznamy!$J$3:$J$38)</f>
        <v>60</v>
      </c>
      <c r="G1340" s="57">
        <v>39</v>
      </c>
      <c r="H1340" s="55">
        <f>LOOKUP(G1340,Komplexní!$A$40:$A$82,Komplexní!$B$40:$B$82)</f>
        <v>0</v>
      </c>
      <c r="I1340" s="58">
        <f t="array" ref="I1340">SUM(IF((Komplexní!$A$3:$A$38=A1340)*(Komplexní!$D$1:$AJ$1=G1340),Komplexní!$D$3:$AJ$38))</f>
        <v>0</v>
      </c>
      <c r="J1340" s="115" t="str">
        <f>IF(I1340=0,"",I1340)</f>
        <v/>
      </c>
      <c r="K1340" s="59" t="str">
        <f>IF(I1340=MIN($J$1303:$J$1352),1,"")</f>
        <v/>
      </c>
    </row>
    <row r="1341" spans="1:11" hidden="1">
      <c r="A1341" s="53">
        <v>27</v>
      </c>
      <c r="B1341" s="54">
        <f>LOOKUP(A1341,Seznamy!$A$3:$A$38,Seznamy!$B$3:$B$38)</f>
        <v>246039</v>
      </c>
      <c r="C1341" s="55" t="str">
        <f>LOOKUP(A1341,Seznamy!$A$3:$A$38,Seznamy!$C$3:$C$38)</f>
        <v>Podještědí</v>
      </c>
      <c r="D1341" s="56">
        <f>LOOKUP(A1341,Seznamy!$A$3:$A$38,Seznamy!$F$3:$F$38)</f>
        <v>2486</v>
      </c>
      <c r="E1341" s="56">
        <f>LOOKUP(A1341,Seznamy!$A$3:$A$38,Seznamy!$G$3:$G$38)</f>
        <v>37610</v>
      </c>
      <c r="F1341" s="57">
        <f>LOOKUP(A1341,Seznamy!$A$3:$A$38,Seznamy!$J$3:$J$38)</f>
        <v>60</v>
      </c>
      <c r="G1341" s="57">
        <v>40</v>
      </c>
      <c r="H1341" s="55">
        <f>LOOKUP(G1341,Komplexní!$A$40:$A$82,Komplexní!$B$40:$B$82)</f>
        <v>0</v>
      </c>
      <c r="I1341" s="58">
        <f t="array" ref="I1341">SUM(IF((Komplexní!$A$3:$A$38=A1341)*(Komplexní!$D$1:$AJ$1=G1341),Komplexní!$D$3:$AJ$38))</f>
        <v>0</v>
      </c>
      <c r="J1341" s="115" t="str">
        <f>IF(I1341=0,"",I1341)</f>
        <v/>
      </c>
      <c r="K1341" s="59" t="str">
        <f>IF(I1341=MIN($J$1303:$J$1352),1,"")</f>
        <v/>
      </c>
    </row>
    <row r="1342" spans="1:11" hidden="1">
      <c r="A1342" s="53">
        <v>27</v>
      </c>
      <c r="B1342" s="54">
        <f>LOOKUP(A1342,Seznamy!$A$3:$A$38,Seznamy!$B$3:$B$38)</f>
        <v>246039</v>
      </c>
      <c r="C1342" s="55" t="str">
        <f>LOOKUP(A1342,Seznamy!$A$3:$A$38,Seznamy!$C$3:$C$38)</f>
        <v>Podještědí</v>
      </c>
      <c r="D1342" s="56">
        <f>LOOKUP(A1342,Seznamy!$A$3:$A$38,Seznamy!$F$3:$F$38)</f>
        <v>2486</v>
      </c>
      <c r="E1342" s="56">
        <f>LOOKUP(A1342,Seznamy!$A$3:$A$38,Seznamy!$G$3:$G$38)</f>
        <v>37610</v>
      </c>
      <c r="F1342" s="57">
        <f>LOOKUP(A1342,Seznamy!$A$3:$A$38,Seznamy!$J$3:$J$38)</f>
        <v>60</v>
      </c>
      <c r="G1342" s="57">
        <v>41</v>
      </c>
      <c r="H1342" s="55">
        <f>LOOKUP(G1342,Komplexní!$A$40:$A$82,Komplexní!$B$40:$B$82)</f>
        <v>0</v>
      </c>
      <c r="I1342" s="58">
        <f t="array" ref="I1342">SUM(IF((Komplexní!$A$3:$A$38=A1342)*(Komplexní!$D$1:$AJ$1=G1342),Komplexní!$D$3:$AJ$38))</f>
        <v>0</v>
      </c>
      <c r="J1342" s="115" t="str">
        <f>IF(I1342=0,"",I1342)</f>
        <v/>
      </c>
      <c r="K1342" s="59" t="str">
        <f>IF(I1342=MIN($J$1303:$J$1352),1,"")</f>
        <v/>
      </c>
    </row>
    <row r="1343" spans="1:11" hidden="1">
      <c r="A1343" s="53">
        <v>27</v>
      </c>
      <c r="B1343" s="54">
        <f>LOOKUP(A1343,Seznamy!$A$3:$A$38,Seznamy!$B$3:$B$38)</f>
        <v>246039</v>
      </c>
      <c r="C1343" s="55" t="str">
        <f>LOOKUP(A1343,Seznamy!$A$3:$A$38,Seznamy!$C$3:$C$38)</f>
        <v>Podještědí</v>
      </c>
      <c r="D1343" s="56">
        <f>LOOKUP(A1343,Seznamy!$A$3:$A$38,Seznamy!$F$3:$F$38)</f>
        <v>2486</v>
      </c>
      <c r="E1343" s="56">
        <f>LOOKUP(A1343,Seznamy!$A$3:$A$38,Seznamy!$G$3:$G$38)</f>
        <v>37610</v>
      </c>
      <c r="F1343" s="57">
        <f>LOOKUP(A1343,Seznamy!$A$3:$A$38,Seznamy!$J$3:$J$38)</f>
        <v>60</v>
      </c>
      <c r="G1343" s="57">
        <v>42</v>
      </c>
      <c r="H1343" s="55">
        <f>LOOKUP(G1343,Komplexní!$A$40:$A$82,Komplexní!$B$40:$B$82)</f>
        <v>0</v>
      </c>
      <c r="I1343" s="58">
        <f t="array" ref="I1343">SUM(IF((Komplexní!$A$3:$A$38=A1343)*(Komplexní!$D$1:$AJ$1=G1343),Komplexní!$D$3:$AJ$38))</f>
        <v>0</v>
      </c>
      <c r="J1343" s="115" t="str">
        <f>IF(I1343=0,"",I1343)</f>
        <v/>
      </c>
      <c r="K1343" s="59" t="str">
        <f>IF(I1343=MIN($J$1303:$J$1352),1,"")</f>
        <v/>
      </c>
    </row>
    <row r="1344" spans="1:11" hidden="1">
      <c r="A1344" s="53">
        <v>27</v>
      </c>
      <c r="B1344" s="54">
        <f>LOOKUP(A1344,Seznamy!$A$3:$A$38,Seznamy!$B$3:$B$38)</f>
        <v>246039</v>
      </c>
      <c r="C1344" s="55" t="str">
        <f>LOOKUP(A1344,Seznamy!$A$3:$A$38,Seznamy!$C$3:$C$38)</f>
        <v>Podještědí</v>
      </c>
      <c r="D1344" s="56">
        <f>LOOKUP(A1344,Seznamy!$A$3:$A$38,Seznamy!$F$3:$F$38)</f>
        <v>2486</v>
      </c>
      <c r="E1344" s="56">
        <f>LOOKUP(A1344,Seznamy!$A$3:$A$38,Seznamy!$G$3:$G$38)</f>
        <v>37610</v>
      </c>
      <c r="F1344" s="57">
        <f>LOOKUP(A1344,Seznamy!$A$3:$A$38,Seznamy!$J$3:$J$38)</f>
        <v>60</v>
      </c>
      <c r="G1344" s="57">
        <v>43</v>
      </c>
      <c r="H1344" s="55">
        <f>LOOKUP(G1344,Komplexní!$A$40:$A$82,Komplexní!$B$40:$B$82)</f>
        <v>0</v>
      </c>
      <c r="I1344" s="58">
        <f t="array" ref="I1344">SUM(IF((Komplexní!$A$3:$A$38=A1344)*(Komplexní!$D$1:$AJ$1=G1344),Komplexní!$D$3:$AJ$38))</f>
        <v>0</v>
      </c>
      <c r="J1344" s="115" t="str">
        <f>IF(I1344=0,"",I1344)</f>
        <v/>
      </c>
      <c r="K1344" s="59" t="str">
        <f>IF(I1344=MIN($J$1303:$J$1352),1,"")</f>
        <v/>
      </c>
    </row>
    <row r="1345" spans="1:11" hidden="1">
      <c r="A1345" s="53">
        <v>27</v>
      </c>
      <c r="B1345" s="54">
        <f>LOOKUP(A1345,Seznamy!$A$3:$A$38,Seznamy!$B$3:$B$38)</f>
        <v>246039</v>
      </c>
      <c r="C1345" s="55" t="str">
        <f>LOOKUP(A1345,Seznamy!$A$3:$A$38,Seznamy!$C$3:$C$38)</f>
        <v>Podještědí</v>
      </c>
      <c r="D1345" s="56">
        <f>LOOKUP(A1345,Seznamy!$A$3:$A$38,Seznamy!$F$3:$F$38)</f>
        <v>2486</v>
      </c>
      <c r="E1345" s="56">
        <f>LOOKUP(A1345,Seznamy!$A$3:$A$38,Seznamy!$G$3:$G$38)</f>
        <v>37610</v>
      </c>
      <c r="F1345" s="57">
        <f>LOOKUP(A1345,Seznamy!$A$3:$A$38,Seznamy!$J$3:$J$38)</f>
        <v>60</v>
      </c>
      <c r="G1345" s="57">
        <v>44</v>
      </c>
      <c r="H1345" s="55">
        <f>LOOKUP(G1345,Komplexní!$A$40:$A$82,Komplexní!$B$40:$B$82)</f>
        <v>0</v>
      </c>
      <c r="I1345" s="58">
        <f t="array" ref="I1345">SUM(IF((Komplexní!$A$3:$A$38=A1345)*(Komplexní!$D$1:$AJ$1=G1345),Komplexní!$D$3:$AJ$38))</f>
        <v>0</v>
      </c>
      <c r="J1345" s="115" t="str">
        <f>IF(I1345=0,"",I1345)</f>
        <v/>
      </c>
      <c r="K1345" s="59" t="str">
        <f>IF(I1345=MIN($J$1303:$J$1352),1,"")</f>
        <v/>
      </c>
    </row>
    <row r="1346" spans="1:11" hidden="1">
      <c r="A1346" s="53">
        <v>27</v>
      </c>
      <c r="B1346" s="54">
        <f>LOOKUP(A1346,Seznamy!$A$3:$A$38,Seznamy!$B$3:$B$38)</f>
        <v>246039</v>
      </c>
      <c r="C1346" s="55" t="str">
        <f>LOOKUP(A1346,Seznamy!$A$3:$A$38,Seznamy!$C$3:$C$38)</f>
        <v>Podještědí</v>
      </c>
      <c r="D1346" s="56">
        <f>LOOKUP(A1346,Seznamy!$A$3:$A$38,Seznamy!$F$3:$F$38)</f>
        <v>2486</v>
      </c>
      <c r="E1346" s="56">
        <f>LOOKUP(A1346,Seznamy!$A$3:$A$38,Seznamy!$G$3:$G$38)</f>
        <v>37610</v>
      </c>
      <c r="F1346" s="57">
        <f>LOOKUP(A1346,Seznamy!$A$3:$A$38,Seznamy!$J$3:$J$38)</f>
        <v>60</v>
      </c>
      <c r="G1346" s="57">
        <v>45</v>
      </c>
      <c r="H1346" s="55">
        <f>LOOKUP(G1346,Komplexní!$A$40:$A$82,Komplexní!$B$40:$B$82)</f>
        <v>0</v>
      </c>
      <c r="I1346" s="58">
        <f t="array" ref="I1346">SUM(IF((Komplexní!$A$3:$A$38=A1346)*(Komplexní!$D$1:$AJ$1=G1346),Komplexní!$D$3:$AJ$38))</f>
        <v>0</v>
      </c>
      <c r="J1346" s="115" t="str">
        <f>IF(I1346=0,"",I1346)</f>
        <v/>
      </c>
      <c r="K1346" s="59" t="str">
        <f>IF(I1346=MIN($J$1303:$J$1352),1,"")</f>
        <v/>
      </c>
    </row>
    <row r="1347" spans="1:11" hidden="1">
      <c r="A1347" s="53">
        <v>27</v>
      </c>
      <c r="B1347" s="54">
        <f>LOOKUP(A1347,Seznamy!$A$3:$A$38,Seznamy!$B$3:$B$38)</f>
        <v>246039</v>
      </c>
      <c r="C1347" s="55" t="str">
        <f>LOOKUP(A1347,Seznamy!$A$3:$A$38,Seznamy!$C$3:$C$38)</f>
        <v>Podještědí</v>
      </c>
      <c r="D1347" s="56">
        <f>LOOKUP(A1347,Seznamy!$A$3:$A$38,Seznamy!$F$3:$F$38)</f>
        <v>2486</v>
      </c>
      <c r="E1347" s="56">
        <f>LOOKUP(A1347,Seznamy!$A$3:$A$38,Seznamy!$G$3:$G$38)</f>
        <v>37610</v>
      </c>
      <c r="F1347" s="57">
        <f>LOOKUP(A1347,Seznamy!$A$3:$A$38,Seznamy!$J$3:$J$38)</f>
        <v>60</v>
      </c>
      <c r="G1347" s="57">
        <v>46</v>
      </c>
      <c r="H1347" s="55">
        <f>LOOKUP(G1347,Komplexní!$A$40:$A$82,Komplexní!$B$40:$B$82)</f>
        <v>0</v>
      </c>
      <c r="I1347" s="58">
        <f t="array" ref="I1347">SUM(IF((Komplexní!$A$3:$A$38=A1347)*(Komplexní!$D$1:$AJ$1=G1347),Komplexní!$D$3:$AJ$38))</f>
        <v>0</v>
      </c>
      <c r="J1347" s="115" t="str">
        <f>IF(I1347=0,"",I1347)</f>
        <v/>
      </c>
      <c r="K1347" s="59" t="str">
        <f>IF(I1347=MIN($J$1303:$J$1352),1,"")</f>
        <v/>
      </c>
    </row>
    <row r="1348" spans="1:11" hidden="1">
      <c r="A1348" s="53">
        <v>27</v>
      </c>
      <c r="B1348" s="54">
        <f>LOOKUP(A1348,Seznamy!$A$3:$A$38,Seznamy!$B$3:$B$38)</f>
        <v>246039</v>
      </c>
      <c r="C1348" s="55" t="str">
        <f>LOOKUP(A1348,Seznamy!$A$3:$A$38,Seznamy!$C$3:$C$38)</f>
        <v>Podještědí</v>
      </c>
      <c r="D1348" s="56">
        <f>LOOKUP(A1348,Seznamy!$A$3:$A$38,Seznamy!$F$3:$F$38)</f>
        <v>2486</v>
      </c>
      <c r="E1348" s="56">
        <f>LOOKUP(A1348,Seznamy!$A$3:$A$38,Seznamy!$G$3:$G$38)</f>
        <v>37610</v>
      </c>
      <c r="F1348" s="57">
        <f>LOOKUP(A1348,Seznamy!$A$3:$A$38,Seznamy!$J$3:$J$38)</f>
        <v>60</v>
      </c>
      <c r="G1348" s="57">
        <v>47</v>
      </c>
      <c r="H1348" s="55">
        <f>LOOKUP(G1348,Komplexní!$A$40:$A$82,Komplexní!$B$40:$B$82)</f>
        <v>0</v>
      </c>
      <c r="I1348" s="58">
        <f t="array" ref="I1348">SUM(IF((Komplexní!$A$3:$A$38=A1348)*(Komplexní!$D$1:$AJ$1=G1348),Komplexní!$D$3:$AJ$38))</f>
        <v>0</v>
      </c>
      <c r="J1348" s="115" t="str">
        <f>IF(I1348=0,"",I1348)</f>
        <v/>
      </c>
      <c r="K1348" s="59" t="str">
        <f>IF(I1348=MIN($J$1303:$J$1352),1,"")</f>
        <v/>
      </c>
    </row>
    <row r="1349" spans="1:11" hidden="1">
      <c r="A1349" s="53">
        <v>27</v>
      </c>
      <c r="B1349" s="54">
        <f>LOOKUP(A1349,Seznamy!$A$3:$A$38,Seznamy!$B$3:$B$38)</f>
        <v>246039</v>
      </c>
      <c r="C1349" s="55" t="str">
        <f>LOOKUP(A1349,Seznamy!$A$3:$A$38,Seznamy!$C$3:$C$38)</f>
        <v>Podještědí</v>
      </c>
      <c r="D1349" s="56">
        <f>LOOKUP(A1349,Seznamy!$A$3:$A$38,Seznamy!$F$3:$F$38)</f>
        <v>2486</v>
      </c>
      <c r="E1349" s="56">
        <f>LOOKUP(A1349,Seznamy!$A$3:$A$38,Seznamy!$G$3:$G$38)</f>
        <v>37610</v>
      </c>
      <c r="F1349" s="57">
        <f>LOOKUP(A1349,Seznamy!$A$3:$A$38,Seznamy!$J$3:$J$38)</f>
        <v>60</v>
      </c>
      <c r="G1349" s="57">
        <v>48</v>
      </c>
      <c r="H1349" s="55">
        <f>LOOKUP(G1349,Komplexní!$A$40:$A$82,Komplexní!$B$40:$B$82)</f>
        <v>0</v>
      </c>
      <c r="I1349" s="58">
        <f t="array" ref="I1349">SUM(IF((Komplexní!$A$3:$A$38=A1349)*(Komplexní!$D$1:$AJ$1=G1349),Komplexní!$D$3:$AJ$38))</f>
        <v>0</v>
      </c>
      <c r="J1349" s="115" t="str">
        <f>IF(I1349=0,"",I1349)</f>
        <v/>
      </c>
      <c r="K1349" s="59" t="str">
        <f>IF(I1349=MIN($J$1303:$J$1352),1,"")</f>
        <v/>
      </c>
    </row>
    <row r="1350" spans="1:11" hidden="1">
      <c r="A1350" s="53">
        <v>27</v>
      </c>
      <c r="B1350" s="54">
        <f>LOOKUP(A1350,Seznamy!$A$3:$A$38,Seznamy!$B$3:$B$38)</f>
        <v>246039</v>
      </c>
      <c r="C1350" s="55" t="str">
        <f>LOOKUP(A1350,Seznamy!$A$3:$A$38,Seznamy!$C$3:$C$38)</f>
        <v>Podještědí</v>
      </c>
      <c r="D1350" s="56">
        <f>LOOKUP(A1350,Seznamy!$A$3:$A$38,Seznamy!$F$3:$F$38)</f>
        <v>2486</v>
      </c>
      <c r="E1350" s="56">
        <f>LOOKUP(A1350,Seznamy!$A$3:$A$38,Seznamy!$G$3:$G$38)</f>
        <v>37610</v>
      </c>
      <c r="F1350" s="57">
        <f>LOOKUP(A1350,Seznamy!$A$3:$A$38,Seznamy!$J$3:$J$38)</f>
        <v>60</v>
      </c>
      <c r="G1350" s="57">
        <v>49</v>
      </c>
      <c r="H1350" s="55">
        <f>LOOKUP(G1350,Komplexní!$A$40:$A$82,Komplexní!$B$40:$B$82)</f>
        <v>0</v>
      </c>
      <c r="I1350" s="58">
        <f t="array" ref="I1350">SUM(IF((Komplexní!$A$3:$A$38=A1350)*(Komplexní!$D$1:$AJ$1=G1350),Komplexní!$D$3:$AJ$38))</f>
        <v>0</v>
      </c>
      <c r="J1350" s="115" t="str">
        <f>IF(I1350=0,"",I1350)</f>
        <v/>
      </c>
      <c r="K1350" s="59" t="str">
        <f>IF(I1350=MIN($J$1303:$J$1352),1,"")</f>
        <v/>
      </c>
    </row>
    <row r="1351" spans="1:11" hidden="1">
      <c r="A1351" s="53">
        <v>27</v>
      </c>
      <c r="B1351" s="54">
        <f>LOOKUP(A1351,Seznamy!$A$3:$A$38,Seznamy!$B$3:$B$38)</f>
        <v>246039</v>
      </c>
      <c r="C1351" s="55" t="str">
        <f>LOOKUP(A1351,Seznamy!$A$3:$A$38,Seznamy!$C$3:$C$38)</f>
        <v>Podještědí</v>
      </c>
      <c r="D1351" s="56">
        <f>LOOKUP(A1351,Seznamy!$A$3:$A$38,Seznamy!$F$3:$F$38)</f>
        <v>2486</v>
      </c>
      <c r="E1351" s="56">
        <f>LOOKUP(A1351,Seznamy!$A$3:$A$38,Seznamy!$G$3:$G$38)</f>
        <v>37610</v>
      </c>
      <c r="F1351" s="57">
        <f>LOOKUP(A1351,Seznamy!$A$3:$A$38,Seznamy!$J$3:$J$38)</f>
        <v>60</v>
      </c>
      <c r="G1351" s="57">
        <v>50</v>
      </c>
      <c r="H1351" s="55">
        <f>LOOKUP(G1351,Komplexní!$A$40:$A$82,Komplexní!$B$40:$B$82)</f>
        <v>0</v>
      </c>
      <c r="I1351" s="58">
        <f t="array" ref="I1351">SUM(IF((Komplexní!$A$3:$A$38=A1351)*(Komplexní!$D$1:$AJ$1=G1351),Komplexní!$D$3:$AJ$38))</f>
        <v>0</v>
      </c>
      <c r="J1351" s="115" t="str">
        <f>IF(I1351=0,"",I1351)</f>
        <v/>
      </c>
      <c r="K1351" s="59" t="str">
        <f>IF(I1351=MIN($J$1303:$J$1352),1,"")</f>
        <v/>
      </c>
    </row>
    <row r="1352" spans="1:11">
      <c r="A1352" s="53">
        <v>27</v>
      </c>
      <c r="B1352" s="54">
        <f>LOOKUP(A1352,Seznamy!$A$3:$A$38,Seznamy!$B$3:$B$38)</f>
        <v>246039</v>
      </c>
      <c r="C1352" s="55" t="str">
        <f>LOOKUP(A1352,Seznamy!$A$3:$A$38,Seznamy!$C$3:$C$38)</f>
        <v>Podještědí</v>
      </c>
      <c r="D1352" s="56">
        <f>LOOKUP(A1352,Seznamy!$A$3:$A$38,Seznamy!$F$3:$F$38)</f>
        <v>2486</v>
      </c>
      <c r="E1352" s="56">
        <f>LOOKUP(A1352,Seznamy!$A$3:$A$38,Seznamy!$G$3:$G$38)</f>
        <v>37610</v>
      </c>
      <c r="F1352" s="57">
        <f>LOOKUP(A1352,Seznamy!$A$3:$A$38,Seznamy!$J$3:$J$38)</f>
        <v>60</v>
      </c>
      <c r="G1352" s="57">
        <v>11</v>
      </c>
      <c r="H1352" s="55" t="str">
        <f>LOOKUP(G1352,Komplexní!$A$40:$A$82,Komplexní!$B$40:$B$82)</f>
        <v>UNILES a.s.</v>
      </c>
      <c r="I1352" s="58">
        <f t="array" ref="I1352">SUM(IF((Komplexní!$A$3:$A$38=A1352)*(Komplexní!$D$1:$AJ$1=G1352),Komplexní!$D$3:$AJ$38))</f>
        <v>31209970</v>
      </c>
      <c r="J1352" s="115">
        <f>IF(I1352=0,"",I1352)</f>
        <v>31209970</v>
      </c>
      <c r="K1352" s="59" t="str">
        <f>IF(I1352=MIN($J$1303:$J$1352),1,"")</f>
        <v/>
      </c>
    </row>
    <row r="1353" spans="1:11">
      <c r="A1353" s="87">
        <v>28</v>
      </c>
      <c r="B1353" s="88">
        <f>LOOKUP(A1353,Seznamy!$A$3:$A$38,Seznamy!$B$3:$B$38)</f>
        <v>247001</v>
      </c>
      <c r="C1353" s="89" t="str">
        <f>LOOKUP(A1353,Seznamy!$A$3:$A$38,Seznamy!$C$3:$C$38)</f>
        <v>Jablonec nad Nisou</v>
      </c>
      <c r="D1353" s="90">
        <f>LOOKUP(A1353,Seznamy!$A$3:$A$38,Seznamy!$F$3:$F$38)</f>
        <v>9258</v>
      </c>
      <c r="E1353" s="90">
        <f>LOOKUP(A1353,Seznamy!$A$3:$A$38,Seznamy!$G$3:$G$38)</f>
        <v>94797</v>
      </c>
      <c r="F1353" s="91">
        <f>LOOKUP(A1353,Seznamy!$A$3:$A$38,Seznamy!$J$3:$J$38)</f>
        <v>60</v>
      </c>
      <c r="G1353" s="91">
        <v>11</v>
      </c>
      <c r="H1353" s="89" t="str">
        <f>LOOKUP(G1353,Komplexní!$A$40:$A$82,Komplexní!$B$40:$B$82)</f>
        <v>UNILES a.s.</v>
      </c>
      <c r="I1353" s="92">
        <f t="array" ref="I1353">SUM(IF((Komplexní!$A$3:$A$38=A1353)*(Komplexní!$D$1:$AJ$1=G1353),Komplexní!$D$3:$AJ$38))</f>
        <v>-9026924</v>
      </c>
      <c r="J1353" s="116">
        <f>IF(I1353=0,"",I1353)</f>
        <v>-9026924</v>
      </c>
      <c r="K1353" s="93">
        <f>IF(I1353=MIN($J$1353:$J$1402),1,"")</f>
        <v>1</v>
      </c>
    </row>
    <row r="1354" spans="1:11" hidden="1">
      <c r="A1354" s="87">
        <v>28</v>
      </c>
      <c r="B1354" s="88">
        <f>LOOKUP(A1354,Seznamy!$A$3:$A$38,Seznamy!$B$3:$B$38)</f>
        <v>247001</v>
      </c>
      <c r="C1354" s="89" t="str">
        <f>LOOKUP(A1354,Seznamy!$A$3:$A$38,Seznamy!$C$3:$C$38)</f>
        <v>Jablonec nad Nisou</v>
      </c>
      <c r="D1354" s="90">
        <f>LOOKUP(A1354,Seznamy!$A$3:$A$38,Seznamy!$F$3:$F$38)</f>
        <v>9258</v>
      </c>
      <c r="E1354" s="90">
        <f>LOOKUP(A1354,Seznamy!$A$3:$A$38,Seznamy!$G$3:$G$38)</f>
        <v>94797</v>
      </c>
      <c r="F1354" s="91">
        <f>LOOKUP(A1354,Seznamy!$A$3:$A$38,Seznamy!$J$3:$J$38)</f>
        <v>60</v>
      </c>
      <c r="G1354" s="91">
        <v>1</v>
      </c>
      <c r="H1354" s="89" t="str">
        <f>LOOKUP(G1354,Komplexní!$A$40:$A$82,Komplexní!$B$40:$B$82)</f>
        <v>KAISER s.r.o.</v>
      </c>
      <c r="I1354" s="92">
        <f t="array" ref="I1354">SUM(IF((Komplexní!$A$3:$A$38=A1354)*(Komplexní!$D$1:$AJ$1=G1354),Komplexní!$D$3:$AJ$38))</f>
        <v>0</v>
      </c>
      <c r="J1354" s="116" t="str">
        <f>IF(I1354=0,"",I1354)</f>
        <v/>
      </c>
      <c r="K1354" s="93" t="str">
        <f>IF(I1354=MIN($J$1353:$J$1402),1,"")</f>
        <v/>
      </c>
    </row>
    <row r="1355" spans="1:11" hidden="1">
      <c r="A1355" s="87">
        <v>28</v>
      </c>
      <c r="B1355" s="88">
        <f>LOOKUP(A1355,Seznamy!$A$3:$A$38,Seznamy!$B$3:$B$38)</f>
        <v>247001</v>
      </c>
      <c r="C1355" s="89" t="str">
        <f>LOOKUP(A1355,Seznamy!$A$3:$A$38,Seznamy!$C$3:$C$38)</f>
        <v>Jablonec nad Nisou</v>
      </c>
      <c r="D1355" s="90">
        <f>LOOKUP(A1355,Seznamy!$A$3:$A$38,Seznamy!$F$3:$F$38)</f>
        <v>9258</v>
      </c>
      <c r="E1355" s="90">
        <f>LOOKUP(A1355,Seznamy!$A$3:$A$38,Seznamy!$G$3:$G$38)</f>
        <v>94797</v>
      </c>
      <c r="F1355" s="91">
        <f>LOOKUP(A1355,Seznamy!$A$3:$A$38,Seznamy!$J$3:$J$38)</f>
        <v>60</v>
      </c>
      <c r="G1355" s="91">
        <v>2</v>
      </c>
      <c r="H1355" s="89" t="str">
        <f>LOOKUP(G1355,Komplexní!$A$40:$A$82,Komplexní!$B$40:$B$82)</f>
        <v>Lesní společnost Přimda, a.s.</v>
      </c>
      <c r="I1355" s="92">
        <f t="array" ref="I1355">SUM(IF((Komplexní!$A$3:$A$38=A1355)*(Komplexní!$D$1:$AJ$1=G1355),Komplexní!$D$3:$AJ$38))</f>
        <v>0</v>
      </c>
      <c r="J1355" s="116" t="str">
        <f>IF(I1355=0,"",I1355)</f>
        <v/>
      </c>
      <c r="K1355" s="93" t="str">
        <f>IF(I1355=MIN($J$1353:$J$1402),1,"")</f>
        <v/>
      </c>
    </row>
    <row r="1356" spans="1:11" hidden="1">
      <c r="A1356" s="87">
        <v>28</v>
      </c>
      <c r="B1356" s="88">
        <f>LOOKUP(A1356,Seznamy!$A$3:$A$38,Seznamy!$B$3:$B$38)</f>
        <v>247001</v>
      </c>
      <c r="C1356" s="89" t="str">
        <f>LOOKUP(A1356,Seznamy!$A$3:$A$38,Seznamy!$C$3:$C$38)</f>
        <v>Jablonec nad Nisou</v>
      </c>
      <c r="D1356" s="90">
        <f>LOOKUP(A1356,Seznamy!$A$3:$A$38,Seznamy!$F$3:$F$38)</f>
        <v>9258</v>
      </c>
      <c r="E1356" s="90">
        <f>LOOKUP(A1356,Seznamy!$A$3:$A$38,Seznamy!$G$3:$G$38)</f>
        <v>94797</v>
      </c>
      <c r="F1356" s="91">
        <f>LOOKUP(A1356,Seznamy!$A$3:$A$38,Seznamy!$J$3:$J$38)</f>
        <v>60</v>
      </c>
      <c r="G1356" s="91">
        <v>3</v>
      </c>
      <c r="H1356" s="89" t="str">
        <f>LOOKUP(G1356,Komplexní!$A$40:$A$82,Komplexní!$B$40:$B$82)</f>
        <v>ACLESIA, spol. s r.o.</v>
      </c>
      <c r="I1356" s="92">
        <f t="array" ref="I1356">SUM(IF((Komplexní!$A$3:$A$38=A1356)*(Komplexní!$D$1:$AJ$1=G1356),Komplexní!$D$3:$AJ$38))</f>
        <v>0</v>
      </c>
      <c r="J1356" s="116" t="str">
        <f>IF(I1356=0,"",I1356)</f>
        <v/>
      </c>
      <c r="K1356" s="93" t="str">
        <f>IF(I1356=MIN($J$1353:$J$1402),1,"")</f>
        <v/>
      </c>
    </row>
    <row r="1357" spans="1:11" hidden="1">
      <c r="A1357" s="87">
        <v>28</v>
      </c>
      <c r="B1357" s="88">
        <f>LOOKUP(A1357,Seznamy!$A$3:$A$38,Seznamy!$B$3:$B$38)</f>
        <v>247001</v>
      </c>
      <c r="C1357" s="89" t="str">
        <f>LOOKUP(A1357,Seznamy!$A$3:$A$38,Seznamy!$C$3:$C$38)</f>
        <v>Jablonec nad Nisou</v>
      </c>
      <c r="D1357" s="90">
        <f>LOOKUP(A1357,Seznamy!$A$3:$A$38,Seznamy!$F$3:$F$38)</f>
        <v>9258</v>
      </c>
      <c r="E1357" s="90">
        <f>LOOKUP(A1357,Seznamy!$A$3:$A$38,Seznamy!$G$3:$G$38)</f>
        <v>94797</v>
      </c>
      <c r="F1357" s="91">
        <f>LOOKUP(A1357,Seznamy!$A$3:$A$38,Seznamy!$J$3:$J$38)</f>
        <v>60</v>
      </c>
      <c r="G1357" s="91">
        <v>4</v>
      </c>
      <c r="H1357" s="89" t="str">
        <f>LOOKUP(G1357,Komplexní!$A$40:$A$82,Komplexní!$B$40:$B$82)</f>
        <v>LST a.s.</v>
      </c>
      <c r="I1357" s="92">
        <f t="array" ref="I1357">SUM(IF((Komplexní!$A$3:$A$38=A1357)*(Komplexní!$D$1:$AJ$1=G1357),Komplexní!$D$3:$AJ$38))</f>
        <v>0</v>
      </c>
      <c r="J1357" s="116" t="str">
        <f>IF(I1357=0,"",I1357)</f>
        <v/>
      </c>
      <c r="K1357" s="93" t="str">
        <f>IF(I1357=MIN($J$1353:$J$1402),1,"")</f>
        <v/>
      </c>
    </row>
    <row r="1358" spans="1:11" hidden="1">
      <c r="A1358" s="87">
        <v>28</v>
      </c>
      <c r="B1358" s="88">
        <f>LOOKUP(A1358,Seznamy!$A$3:$A$38,Seznamy!$B$3:$B$38)</f>
        <v>247001</v>
      </c>
      <c r="C1358" s="89" t="str">
        <f>LOOKUP(A1358,Seznamy!$A$3:$A$38,Seznamy!$C$3:$C$38)</f>
        <v>Jablonec nad Nisou</v>
      </c>
      <c r="D1358" s="90">
        <f>LOOKUP(A1358,Seznamy!$A$3:$A$38,Seznamy!$F$3:$F$38)</f>
        <v>9258</v>
      </c>
      <c r="E1358" s="90">
        <f>LOOKUP(A1358,Seznamy!$A$3:$A$38,Seznamy!$G$3:$G$38)</f>
        <v>94797</v>
      </c>
      <c r="F1358" s="91">
        <f>LOOKUP(A1358,Seznamy!$A$3:$A$38,Seznamy!$J$3:$J$38)</f>
        <v>60</v>
      </c>
      <c r="G1358" s="91">
        <v>5</v>
      </c>
      <c r="H1358" s="89" t="str">
        <f>LOOKUP(G1358,Komplexní!$A$40:$A$82,Komplexní!$B$40:$B$82)</f>
        <v>T.E.P. HOLZ, s.r.o.</v>
      </c>
      <c r="I1358" s="92">
        <f t="array" ref="I1358">SUM(IF((Komplexní!$A$3:$A$38=A1358)*(Komplexní!$D$1:$AJ$1=G1358),Komplexní!$D$3:$AJ$38))</f>
        <v>0</v>
      </c>
      <c r="J1358" s="116" t="str">
        <f>IF(I1358=0,"",I1358)</f>
        <v/>
      </c>
      <c r="K1358" s="93" t="str">
        <f>IF(I1358=MIN($J$1353:$J$1402),1,"")</f>
        <v/>
      </c>
    </row>
    <row r="1359" spans="1:11" hidden="1">
      <c r="A1359" s="87">
        <v>28</v>
      </c>
      <c r="B1359" s="88">
        <f>LOOKUP(A1359,Seznamy!$A$3:$A$38,Seznamy!$B$3:$B$38)</f>
        <v>247001</v>
      </c>
      <c r="C1359" s="89" t="str">
        <f>LOOKUP(A1359,Seznamy!$A$3:$A$38,Seznamy!$C$3:$C$38)</f>
        <v>Jablonec nad Nisou</v>
      </c>
      <c r="D1359" s="90">
        <f>LOOKUP(A1359,Seznamy!$A$3:$A$38,Seznamy!$F$3:$F$38)</f>
        <v>9258</v>
      </c>
      <c r="E1359" s="90">
        <f>LOOKUP(A1359,Seznamy!$A$3:$A$38,Seznamy!$G$3:$G$38)</f>
        <v>94797</v>
      </c>
      <c r="F1359" s="91">
        <f>LOOKUP(A1359,Seznamy!$A$3:$A$38,Seznamy!$J$3:$J$38)</f>
        <v>60</v>
      </c>
      <c r="G1359" s="91">
        <v>6</v>
      </c>
      <c r="H1359" s="89" t="str">
        <f>LOOKUP(G1359,Komplexní!$A$40:$A$82,Komplexní!$B$40:$B$82)</f>
        <v>Petra spol. s r.o.</v>
      </c>
      <c r="I1359" s="92">
        <f t="array" ref="I1359">SUM(IF((Komplexní!$A$3:$A$38=A1359)*(Komplexní!$D$1:$AJ$1=G1359),Komplexní!$D$3:$AJ$38))</f>
        <v>0</v>
      </c>
      <c r="J1359" s="116" t="str">
        <f>IF(I1359=0,"",I1359)</f>
        <v/>
      </c>
      <c r="K1359" s="93" t="str">
        <f>IF(I1359=MIN($J$1353:$J$1402),1,"")</f>
        <v/>
      </c>
    </row>
    <row r="1360" spans="1:11" hidden="1">
      <c r="A1360" s="87">
        <v>28</v>
      </c>
      <c r="B1360" s="88">
        <f>LOOKUP(A1360,Seznamy!$A$3:$A$38,Seznamy!$B$3:$B$38)</f>
        <v>247001</v>
      </c>
      <c r="C1360" s="89" t="str">
        <f>LOOKUP(A1360,Seznamy!$A$3:$A$38,Seznamy!$C$3:$C$38)</f>
        <v>Jablonec nad Nisou</v>
      </c>
      <c r="D1360" s="90">
        <f>LOOKUP(A1360,Seznamy!$A$3:$A$38,Seznamy!$F$3:$F$38)</f>
        <v>9258</v>
      </c>
      <c r="E1360" s="90">
        <f>LOOKUP(A1360,Seznamy!$A$3:$A$38,Seznamy!$G$3:$G$38)</f>
        <v>94797</v>
      </c>
      <c r="F1360" s="91">
        <f>LOOKUP(A1360,Seznamy!$A$3:$A$38,Seznamy!$J$3:$J$38)</f>
        <v>60</v>
      </c>
      <c r="G1360" s="91">
        <v>7</v>
      </c>
      <c r="H1360" s="89" t="str">
        <f>LOOKUP(G1360,Komplexní!$A$40:$A$82,Komplexní!$B$40:$B$82)</f>
        <v>Sušická lesní a obchodní s.r.o.</v>
      </c>
      <c r="I1360" s="92">
        <f t="array" ref="I1360">SUM(IF((Komplexní!$A$3:$A$38=A1360)*(Komplexní!$D$1:$AJ$1=G1360),Komplexní!$D$3:$AJ$38))</f>
        <v>0</v>
      </c>
      <c r="J1360" s="116" t="str">
        <f>IF(I1360=0,"",I1360)</f>
        <v/>
      </c>
      <c r="K1360" s="93" t="str">
        <f>IF(I1360=MIN($J$1353:$J$1402),1,"")</f>
        <v/>
      </c>
    </row>
    <row r="1361" spans="1:11" hidden="1">
      <c r="A1361" s="87">
        <v>28</v>
      </c>
      <c r="B1361" s="88">
        <f>LOOKUP(A1361,Seznamy!$A$3:$A$38,Seznamy!$B$3:$B$38)</f>
        <v>247001</v>
      </c>
      <c r="C1361" s="89" t="str">
        <f>LOOKUP(A1361,Seznamy!$A$3:$A$38,Seznamy!$C$3:$C$38)</f>
        <v>Jablonec nad Nisou</v>
      </c>
      <c r="D1361" s="90">
        <f>LOOKUP(A1361,Seznamy!$A$3:$A$38,Seznamy!$F$3:$F$38)</f>
        <v>9258</v>
      </c>
      <c r="E1361" s="90">
        <f>LOOKUP(A1361,Seznamy!$A$3:$A$38,Seznamy!$G$3:$G$38)</f>
        <v>94797</v>
      </c>
      <c r="F1361" s="91">
        <f>LOOKUP(A1361,Seznamy!$A$3:$A$38,Seznamy!$J$3:$J$38)</f>
        <v>60</v>
      </c>
      <c r="G1361" s="91">
        <v>8</v>
      </c>
      <c r="H1361" s="89" t="str">
        <f>LOOKUP(G1361,Komplexní!$A$40:$A$82,Komplexní!$B$40:$B$82)</f>
        <v>ARBOLES s.r.o.</v>
      </c>
      <c r="I1361" s="92">
        <f t="array" ref="I1361">SUM(IF((Komplexní!$A$3:$A$38=A1361)*(Komplexní!$D$1:$AJ$1=G1361),Komplexní!$D$3:$AJ$38))</f>
        <v>0</v>
      </c>
      <c r="J1361" s="116" t="str">
        <f>IF(I1361=0,"",I1361)</f>
        <v/>
      </c>
      <c r="K1361" s="93" t="str">
        <f>IF(I1361=MIN($J$1353:$J$1402),1,"")</f>
        <v/>
      </c>
    </row>
    <row r="1362" spans="1:11" hidden="1">
      <c r="A1362" s="87">
        <v>28</v>
      </c>
      <c r="B1362" s="88">
        <f>LOOKUP(A1362,Seznamy!$A$3:$A$38,Seznamy!$B$3:$B$38)</f>
        <v>247001</v>
      </c>
      <c r="C1362" s="89" t="str">
        <f>LOOKUP(A1362,Seznamy!$A$3:$A$38,Seznamy!$C$3:$C$38)</f>
        <v>Jablonec nad Nisou</v>
      </c>
      <c r="D1362" s="90">
        <f>LOOKUP(A1362,Seznamy!$A$3:$A$38,Seznamy!$F$3:$F$38)</f>
        <v>9258</v>
      </c>
      <c r="E1362" s="90">
        <f>LOOKUP(A1362,Seznamy!$A$3:$A$38,Seznamy!$G$3:$G$38)</f>
        <v>94797</v>
      </c>
      <c r="F1362" s="91">
        <f>LOOKUP(A1362,Seznamy!$A$3:$A$38,Seznamy!$J$3:$J$38)</f>
        <v>60</v>
      </c>
      <c r="G1362" s="91">
        <v>9</v>
      </c>
      <c r="H1362" s="89" t="str">
        <f>LOOKUP(G1362,Komplexní!$A$40:$A$82,Komplexní!$B$40:$B$82)</f>
        <v>Stora Enso Wood Products Planá s.r.o.</v>
      </c>
      <c r="I1362" s="92">
        <f t="array" ref="I1362">SUM(IF((Komplexní!$A$3:$A$38=A1362)*(Komplexní!$D$1:$AJ$1=G1362),Komplexní!$D$3:$AJ$38))</f>
        <v>0</v>
      </c>
      <c r="J1362" s="116" t="str">
        <f>IF(I1362=0,"",I1362)</f>
        <v/>
      </c>
      <c r="K1362" s="93" t="str">
        <f>IF(I1362=MIN($J$1353:$J$1402),1,"")</f>
        <v/>
      </c>
    </row>
    <row r="1363" spans="1:11" hidden="1">
      <c r="A1363" s="87">
        <v>28</v>
      </c>
      <c r="B1363" s="88">
        <f>LOOKUP(A1363,Seznamy!$A$3:$A$38,Seznamy!$B$3:$B$38)</f>
        <v>247001</v>
      </c>
      <c r="C1363" s="89" t="str">
        <f>LOOKUP(A1363,Seznamy!$A$3:$A$38,Seznamy!$C$3:$C$38)</f>
        <v>Jablonec nad Nisou</v>
      </c>
      <c r="D1363" s="90">
        <f>LOOKUP(A1363,Seznamy!$A$3:$A$38,Seznamy!$F$3:$F$38)</f>
        <v>9258</v>
      </c>
      <c r="E1363" s="90">
        <f>LOOKUP(A1363,Seznamy!$A$3:$A$38,Seznamy!$G$3:$G$38)</f>
        <v>94797</v>
      </c>
      <c r="F1363" s="91">
        <f>LOOKUP(A1363,Seznamy!$A$3:$A$38,Seznamy!$J$3:$J$38)</f>
        <v>60</v>
      </c>
      <c r="G1363" s="91">
        <v>10</v>
      </c>
      <c r="H1363" s="89" t="str">
        <f>LOOKUP(G1363,Komplexní!$A$40:$A$82,Komplexní!$B$40:$B$82)</f>
        <v>Stora Enso Wood Products Ždírec s.r.o.</v>
      </c>
      <c r="I1363" s="92">
        <f t="array" ref="I1363">SUM(IF((Komplexní!$A$3:$A$38=A1363)*(Komplexní!$D$1:$AJ$1=G1363),Komplexní!$D$3:$AJ$38))</f>
        <v>0</v>
      </c>
      <c r="J1363" s="116" t="str">
        <f>IF(I1363=0,"",I1363)</f>
        <v/>
      </c>
      <c r="K1363" s="93" t="str">
        <f>IF(I1363=MIN($J$1353:$J$1402),1,"")</f>
        <v/>
      </c>
    </row>
    <row r="1364" spans="1:11" hidden="1">
      <c r="A1364" s="87">
        <v>28</v>
      </c>
      <c r="B1364" s="88">
        <f>LOOKUP(A1364,Seznamy!$A$3:$A$38,Seznamy!$B$3:$B$38)</f>
        <v>247001</v>
      </c>
      <c r="C1364" s="89" t="str">
        <f>LOOKUP(A1364,Seznamy!$A$3:$A$38,Seznamy!$C$3:$C$38)</f>
        <v>Jablonec nad Nisou</v>
      </c>
      <c r="D1364" s="90">
        <f>LOOKUP(A1364,Seznamy!$A$3:$A$38,Seznamy!$F$3:$F$38)</f>
        <v>9258</v>
      </c>
      <c r="E1364" s="90">
        <f>LOOKUP(A1364,Seznamy!$A$3:$A$38,Seznamy!$G$3:$G$38)</f>
        <v>94797</v>
      </c>
      <c r="F1364" s="91">
        <f>LOOKUP(A1364,Seznamy!$A$3:$A$38,Seznamy!$J$3:$J$38)</f>
        <v>60</v>
      </c>
      <c r="G1364" s="91">
        <v>12</v>
      </c>
      <c r="H1364" s="89" t="str">
        <f>LOOKUP(G1364,Komplexní!$A$40:$A$82,Komplexní!$B$40:$B$82)</f>
        <v>Jihozápadní dřevařská a.s.</v>
      </c>
      <c r="I1364" s="92">
        <f t="array" ref="I1364">SUM(IF((Komplexní!$A$3:$A$38=A1364)*(Komplexní!$D$1:$AJ$1=G1364),Komplexní!$D$3:$AJ$38))</f>
        <v>0</v>
      </c>
      <c r="J1364" s="116" t="str">
        <f>IF(I1364=0,"",I1364)</f>
        <v/>
      </c>
      <c r="K1364" s="93" t="str">
        <f>IF(I1364=MIN($J$1353:$J$1402),1,"")</f>
        <v/>
      </c>
    </row>
    <row r="1365" spans="1:11" hidden="1">
      <c r="A1365" s="87">
        <v>28</v>
      </c>
      <c r="B1365" s="88">
        <f>LOOKUP(A1365,Seznamy!$A$3:$A$38,Seznamy!$B$3:$B$38)</f>
        <v>247001</v>
      </c>
      <c r="C1365" s="89" t="str">
        <f>LOOKUP(A1365,Seznamy!$A$3:$A$38,Seznamy!$C$3:$C$38)</f>
        <v>Jablonec nad Nisou</v>
      </c>
      <c r="D1365" s="90">
        <f>LOOKUP(A1365,Seznamy!$A$3:$A$38,Seznamy!$F$3:$F$38)</f>
        <v>9258</v>
      </c>
      <c r="E1365" s="90">
        <f>LOOKUP(A1365,Seznamy!$A$3:$A$38,Seznamy!$G$3:$G$38)</f>
        <v>94797</v>
      </c>
      <c r="F1365" s="91">
        <f>LOOKUP(A1365,Seznamy!$A$3:$A$38,Seznamy!$J$3:$J$38)</f>
        <v>60</v>
      </c>
      <c r="G1365" s="91">
        <v>13</v>
      </c>
      <c r="H1365" s="89" t="str">
        <f>LOOKUP(G1365,Komplexní!$A$40:$A$82,Komplexní!$B$40:$B$82)</f>
        <v>LDF Rožnov a.s.</v>
      </c>
      <c r="I1365" s="92">
        <f t="array" ref="I1365">SUM(IF((Komplexní!$A$3:$A$38=A1365)*(Komplexní!$D$1:$AJ$1=G1365),Komplexní!$D$3:$AJ$38))</f>
        <v>0</v>
      </c>
      <c r="J1365" s="116" t="str">
        <f>IF(I1365=0,"",I1365)</f>
        <v/>
      </c>
      <c r="K1365" s="93" t="str">
        <f>IF(I1365=MIN($J$1353:$J$1402),1,"")</f>
        <v/>
      </c>
    </row>
    <row r="1366" spans="1:11" hidden="1">
      <c r="A1366" s="87">
        <v>28</v>
      </c>
      <c r="B1366" s="88">
        <f>LOOKUP(A1366,Seznamy!$A$3:$A$38,Seznamy!$B$3:$B$38)</f>
        <v>247001</v>
      </c>
      <c r="C1366" s="89" t="str">
        <f>LOOKUP(A1366,Seznamy!$A$3:$A$38,Seznamy!$C$3:$C$38)</f>
        <v>Jablonec nad Nisou</v>
      </c>
      <c r="D1366" s="90">
        <f>LOOKUP(A1366,Seznamy!$A$3:$A$38,Seznamy!$F$3:$F$38)</f>
        <v>9258</v>
      </c>
      <c r="E1366" s="90">
        <f>LOOKUP(A1366,Seznamy!$A$3:$A$38,Seznamy!$G$3:$G$38)</f>
        <v>94797</v>
      </c>
      <c r="F1366" s="91">
        <f>LOOKUP(A1366,Seznamy!$A$3:$A$38,Seznamy!$J$3:$J$38)</f>
        <v>60</v>
      </c>
      <c r="G1366" s="91">
        <v>14</v>
      </c>
      <c r="H1366" s="89" t="str">
        <f>LOOKUP(G1366,Komplexní!$A$40:$A$82,Komplexní!$B$40:$B$82)</f>
        <v>Kloboucká lesní s.r.o.</v>
      </c>
      <c r="I1366" s="92">
        <f t="array" ref="I1366">SUM(IF((Komplexní!$A$3:$A$38=A1366)*(Komplexní!$D$1:$AJ$1=G1366),Komplexní!$D$3:$AJ$38))</f>
        <v>0</v>
      </c>
      <c r="J1366" s="116" t="str">
        <f>IF(I1366=0,"",I1366)</f>
        <v/>
      </c>
      <c r="K1366" s="93" t="str">
        <f>IF(I1366=MIN($J$1353:$J$1402),1,"")</f>
        <v/>
      </c>
    </row>
    <row r="1367" spans="1:11" hidden="1">
      <c r="A1367" s="87">
        <v>28</v>
      </c>
      <c r="B1367" s="88">
        <f>LOOKUP(A1367,Seznamy!$A$3:$A$38,Seznamy!$B$3:$B$38)</f>
        <v>247001</v>
      </c>
      <c r="C1367" s="89" t="str">
        <f>LOOKUP(A1367,Seznamy!$A$3:$A$38,Seznamy!$C$3:$C$38)</f>
        <v>Jablonec nad Nisou</v>
      </c>
      <c r="D1367" s="90">
        <f>LOOKUP(A1367,Seznamy!$A$3:$A$38,Seznamy!$F$3:$F$38)</f>
        <v>9258</v>
      </c>
      <c r="E1367" s="90">
        <f>LOOKUP(A1367,Seznamy!$A$3:$A$38,Seznamy!$G$3:$G$38)</f>
        <v>94797</v>
      </c>
      <c r="F1367" s="91">
        <f>LOOKUP(A1367,Seznamy!$A$3:$A$38,Seznamy!$J$3:$J$38)</f>
        <v>60</v>
      </c>
      <c r="G1367" s="91">
        <v>15</v>
      </c>
      <c r="H1367" s="89" t="str">
        <f>LOOKUP(G1367,Komplexní!$A$40:$A$82,Komplexní!$B$40:$B$82)</f>
        <v>Opavská lesní a.s.</v>
      </c>
      <c r="I1367" s="92">
        <f t="array" ref="I1367">SUM(IF((Komplexní!$A$3:$A$38=A1367)*(Komplexní!$D$1:$AJ$1=G1367),Komplexní!$D$3:$AJ$38))</f>
        <v>0</v>
      </c>
      <c r="J1367" s="116" t="str">
        <f>IF(I1367=0,"",I1367)</f>
        <v/>
      </c>
      <c r="K1367" s="93" t="str">
        <f>IF(I1367=MIN($J$1353:$J$1402),1,"")</f>
        <v/>
      </c>
    </row>
    <row r="1368" spans="1:11" hidden="1">
      <c r="A1368" s="87">
        <v>28</v>
      </c>
      <c r="B1368" s="88">
        <f>LOOKUP(A1368,Seznamy!$A$3:$A$38,Seznamy!$B$3:$B$38)</f>
        <v>247001</v>
      </c>
      <c r="C1368" s="89" t="str">
        <f>LOOKUP(A1368,Seznamy!$A$3:$A$38,Seznamy!$C$3:$C$38)</f>
        <v>Jablonec nad Nisou</v>
      </c>
      <c r="D1368" s="90">
        <f>LOOKUP(A1368,Seznamy!$A$3:$A$38,Seznamy!$F$3:$F$38)</f>
        <v>9258</v>
      </c>
      <c r="E1368" s="90">
        <f>LOOKUP(A1368,Seznamy!$A$3:$A$38,Seznamy!$G$3:$G$38)</f>
        <v>94797</v>
      </c>
      <c r="F1368" s="91">
        <f>LOOKUP(A1368,Seznamy!$A$3:$A$38,Seznamy!$J$3:$J$38)</f>
        <v>60</v>
      </c>
      <c r="G1368" s="91">
        <v>16</v>
      </c>
      <c r="H1368" s="89" t="str">
        <f>LOOKUP(G1368,Komplexní!$A$40:$A$82,Komplexní!$B$40:$B$82)</f>
        <v>Lesostavby Frýdek-Místek a.s.</v>
      </c>
      <c r="I1368" s="92">
        <f t="array" ref="I1368">SUM(IF((Komplexní!$A$3:$A$38=A1368)*(Komplexní!$D$1:$AJ$1=G1368),Komplexní!$D$3:$AJ$38))</f>
        <v>0</v>
      </c>
      <c r="J1368" s="116" t="str">
        <f>IF(I1368=0,"",I1368)</f>
        <v/>
      </c>
      <c r="K1368" s="93" t="str">
        <f>IF(I1368=MIN($J$1353:$J$1402),1,"")</f>
        <v/>
      </c>
    </row>
    <row r="1369" spans="1:11" hidden="1">
      <c r="A1369" s="87">
        <v>28</v>
      </c>
      <c r="B1369" s="88">
        <f>LOOKUP(A1369,Seznamy!$A$3:$A$38,Seznamy!$B$3:$B$38)</f>
        <v>247001</v>
      </c>
      <c r="C1369" s="89" t="str">
        <f>LOOKUP(A1369,Seznamy!$A$3:$A$38,Seznamy!$C$3:$C$38)</f>
        <v>Jablonec nad Nisou</v>
      </c>
      <c r="D1369" s="90">
        <f>LOOKUP(A1369,Seznamy!$A$3:$A$38,Seznamy!$F$3:$F$38)</f>
        <v>9258</v>
      </c>
      <c r="E1369" s="90">
        <f>LOOKUP(A1369,Seznamy!$A$3:$A$38,Seznamy!$G$3:$G$38)</f>
        <v>94797</v>
      </c>
      <c r="F1369" s="91">
        <f>LOOKUP(A1369,Seznamy!$A$3:$A$38,Seznamy!$J$3:$J$38)</f>
        <v>60</v>
      </c>
      <c r="G1369" s="91">
        <v>17</v>
      </c>
      <c r="H1369" s="89" t="str">
        <f>LOOKUP(G1369,Komplexní!$A$40:$A$82,Komplexní!$B$40:$B$82)</f>
        <v>Drevo-Málek s.r.o.</v>
      </c>
      <c r="I1369" s="92">
        <f t="array" ref="I1369">SUM(IF((Komplexní!$A$3:$A$38=A1369)*(Komplexní!$D$1:$AJ$1=G1369),Komplexní!$D$3:$AJ$38))</f>
        <v>0</v>
      </c>
      <c r="J1369" s="116" t="str">
        <f>IF(I1369=0,"",I1369)</f>
        <v/>
      </c>
      <c r="K1369" s="93" t="str">
        <f>IF(I1369=MIN($J$1353:$J$1402),1,"")</f>
        <v/>
      </c>
    </row>
    <row r="1370" spans="1:11" hidden="1">
      <c r="A1370" s="87">
        <v>28</v>
      </c>
      <c r="B1370" s="88">
        <f>LOOKUP(A1370,Seznamy!$A$3:$A$38,Seznamy!$B$3:$B$38)</f>
        <v>247001</v>
      </c>
      <c r="C1370" s="89" t="str">
        <f>LOOKUP(A1370,Seznamy!$A$3:$A$38,Seznamy!$C$3:$C$38)</f>
        <v>Jablonec nad Nisou</v>
      </c>
      <c r="D1370" s="90">
        <f>LOOKUP(A1370,Seznamy!$A$3:$A$38,Seznamy!$F$3:$F$38)</f>
        <v>9258</v>
      </c>
      <c r="E1370" s="90">
        <f>LOOKUP(A1370,Seznamy!$A$3:$A$38,Seznamy!$G$3:$G$38)</f>
        <v>94797</v>
      </c>
      <c r="F1370" s="91">
        <f>LOOKUP(A1370,Seznamy!$A$3:$A$38,Seznamy!$J$3:$J$38)</f>
        <v>60</v>
      </c>
      <c r="G1370" s="91">
        <v>18</v>
      </c>
      <c r="H1370" s="89" t="str">
        <f>LOOKUP(G1370,Komplexní!$A$40:$A$82,Komplexní!$B$40:$B$82)</f>
        <v>Lesní společnost Bečov, s.r.o.</v>
      </c>
      <c r="I1370" s="92">
        <f t="array" ref="I1370">SUM(IF((Komplexní!$A$3:$A$38=A1370)*(Komplexní!$D$1:$AJ$1=G1370),Komplexní!$D$3:$AJ$38))</f>
        <v>0</v>
      </c>
      <c r="J1370" s="116" t="str">
        <f>IF(I1370=0,"",I1370)</f>
        <v/>
      </c>
      <c r="K1370" s="93" t="str">
        <f>IF(I1370=MIN($J$1353:$J$1402),1,"")</f>
        <v/>
      </c>
    </row>
    <row r="1371" spans="1:11" hidden="1">
      <c r="A1371" s="87">
        <v>28</v>
      </c>
      <c r="B1371" s="88">
        <f>LOOKUP(A1371,Seznamy!$A$3:$A$38,Seznamy!$B$3:$B$38)</f>
        <v>247001</v>
      </c>
      <c r="C1371" s="89" t="str">
        <f>LOOKUP(A1371,Seznamy!$A$3:$A$38,Seznamy!$C$3:$C$38)</f>
        <v>Jablonec nad Nisou</v>
      </c>
      <c r="D1371" s="90">
        <f>LOOKUP(A1371,Seznamy!$A$3:$A$38,Seznamy!$F$3:$F$38)</f>
        <v>9258</v>
      </c>
      <c r="E1371" s="90">
        <f>LOOKUP(A1371,Seznamy!$A$3:$A$38,Seznamy!$G$3:$G$38)</f>
        <v>94797</v>
      </c>
      <c r="F1371" s="91">
        <f>LOOKUP(A1371,Seznamy!$A$3:$A$38,Seznamy!$J$3:$J$38)</f>
        <v>60</v>
      </c>
      <c r="G1371" s="91">
        <v>19</v>
      </c>
      <c r="H1371" s="89" t="str">
        <f>LOOKUP(G1371,Komplexní!$A$40:$A$82,Komplexní!$B$40:$B$82)</f>
        <v>SOLITERA spol. s r.o.</v>
      </c>
      <c r="I1371" s="92">
        <f t="array" ref="I1371">SUM(IF((Komplexní!$A$3:$A$38=A1371)*(Komplexní!$D$1:$AJ$1=G1371),Komplexní!$D$3:$AJ$38))</f>
        <v>0</v>
      </c>
      <c r="J1371" s="116" t="str">
        <f>IF(I1371=0,"",I1371)</f>
        <v/>
      </c>
      <c r="K1371" s="93" t="str">
        <f>IF(I1371=MIN($J$1353:$J$1402),1,"")</f>
        <v/>
      </c>
    </row>
    <row r="1372" spans="1:11" hidden="1">
      <c r="A1372" s="87">
        <v>28</v>
      </c>
      <c r="B1372" s="88">
        <f>LOOKUP(A1372,Seznamy!$A$3:$A$38,Seznamy!$B$3:$B$38)</f>
        <v>247001</v>
      </c>
      <c r="C1372" s="89" t="str">
        <f>LOOKUP(A1372,Seznamy!$A$3:$A$38,Seznamy!$C$3:$C$38)</f>
        <v>Jablonec nad Nisou</v>
      </c>
      <c r="D1372" s="90">
        <f>LOOKUP(A1372,Seznamy!$A$3:$A$38,Seznamy!$F$3:$F$38)</f>
        <v>9258</v>
      </c>
      <c r="E1372" s="90">
        <f>LOOKUP(A1372,Seznamy!$A$3:$A$38,Seznamy!$G$3:$G$38)</f>
        <v>94797</v>
      </c>
      <c r="F1372" s="91">
        <f>LOOKUP(A1372,Seznamy!$A$3:$A$38,Seznamy!$J$3:$J$38)</f>
        <v>60</v>
      </c>
      <c r="G1372" s="91">
        <v>20</v>
      </c>
      <c r="H1372" s="89" t="str">
        <f>LOOKUP(G1372,Komplexní!$A$40:$A$82,Komplexní!$B$40:$B$82)</f>
        <v>Lesy Beskydy, a.s.</v>
      </c>
      <c r="I1372" s="92">
        <f t="array" ref="I1372">SUM(IF((Komplexní!$A$3:$A$38=A1372)*(Komplexní!$D$1:$AJ$1=G1372),Komplexní!$D$3:$AJ$38))</f>
        <v>0</v>
      </c>
      <c r="J1372" s="116" t="str">
        <f>IF(I1372=0,"",I1372)</f>
        <v/>
      </c>
      <c r="K1372" s="93" t="str">
        <f>IF(I1372=MIN($J$1353:$J$1402),1,"")</f>
        <v/>
      </c>
    </row>
    <row r="1373" spans="1:11" hidden="1">
      <c r="A1373" s="87">
        <v>28</v>
      </c>
      <c r="B1373" s="88">
        <f>LOOKUP(A1373,Seznamy!$A$3:$A$38,Seznamy!$B$3:$B$38)</f>
        <v>247001</v>
      </c>
      <c r="C1373" s="89" t="str">
        <f>LOOKUP(A1373,Seznamy!$A$3:$A$38,Seznamy!$C$3:$C$38)</f>
        <v>Jablonec nad Nisou</v>
      </c>
      <c r="D1373" s="90">
        <f>LOOKUP(A1373,Seznamy!$A$3:$A$38,Seznamy!$F$3:$F$38)</f>
        <v>9258</v>
      </c>
      <c r="E1373" s="90">
        <f>LOOKUP(A1373,Seznamy!$A$3:$A$38,Seznamy!$G$3:$G$38)</f>
        <v>94797</v>
      </c>
      <c r="F1373" s="91">
        <f>LOOKUP(A1373,Seznamy!$A$3:$A$38,Seznamy!$J$3:$J$38)</f>
        <v>60</v>
      </c>
      <c r="G1373" s="91">
        <v>21</v>
      </c>
      <c r="H1373" s="89" t="str">
        <f>LOOKUP(G1373,Komplexní!$A$40:$A$82,Komplexní!$B$40:$B$82)</f>
        <v>Triumfa Energo s.r.o.</v>
      </c>
      <c r="I1373" s="92">
        <f t="array" ref="I1373">SUM(IF((Komplexní!$A$3:$A$38=A1373)*(Komplexní!$D$1:$AJ$1=G1373),Komplexní!$D$3:$AJ$38))</f>
        <v>0</v>
      </c>
      <c r="J1373" s="116" t="str">
        <f>IF(I1373=0,"",I1373)</f>
        <v/>
      </c>
      <c r="K1373" s="93" t="str">
        <f>IF(I1373=MIN($J$1353:$J$1402),1,"")</f>
        <v/>
      </c>
    </row>
    <row r="1374" spans="1:11" hidden="1">
      <c r="A1374" s="87">
        <v>28</v>
      </c>
      <c r="B1374" s="88">
        <f>LOOKUP(A1374,Seznamy!$A$3:$A$38,Seznamy!$B$3:$B$38)</f>
        <v>247001</v>
      </c>
      <c r="C1374" s="89" t="str">
        <f>LOOKUP(A1374,Seznamy!$A$3:$A$38,Seznamy!$C$3:$C$38)</f>
        <v>Jablonec nad Nisou</v>
      </c>
      <c r="D1374" s="90">
        <f>LOOKUP(A1374,Seznamy!$A$3:$A$38,Seznamy!$F$3:$F$38)</f>
        <v>9258</v>
      </c>
      <c r="E1374" s="90">
        <f>LOOKUP(A1374,Seznamy!$A$3:$A$38,Seznamy!$G$3:$G$38)</f>
        <v>94797</v>
      </c>
      <c r="F1374" s="91">
        <f>LOOKUP(A1374,Seznamy!$A$3:$A$38,Seznamy!$J$3:$J$38)</f>
        <v>60</v>
      </c>
      <c r="G1374" s="91">
        <v>22</v>
      </c>
      <c r="H1374" s="89" t="str">
        <f>LOOKUP(G1374,Komplexní!$A$40:$A$82,Komplexní!$B$40:$B$82)</f>
        <v>Lesní společnost Ledeč nad Sázavou, a.s.</v>
      </c>
      <c r="I1374" s="92">
        <f t="array" ref="I1374">SUM(IF((Komplexní!$A$3:$A$38=A1374)*(Komplexní!$D$1:$AJ$1=G1374),Komplexní!$D$3:$AJ$38))</f>
        <v>0</v>
      </c>
      <c r="J1374" s="116" t="str">
        <f>IF(I1374=0,"",I1374)</f>
        <v/>
      </c>
      <c r="K1374" s="93" t="str">
        <f>IF(I1374=MIN($J$1353:$J$1402),1,"")</f>
        <v/>
      </c>
    </row>
    <row r="1375" spans="1:11" hidden="1">
      <c r="A1375" s="87">
        <v>28</v>
      </c>
      <c r="B1375" s="88">
        <f>LOOKUP(A1375,Seznamy!$A$3:$A$38,Seznamy!$B$3:$B$38)</f>
        <v>247001</v>
      </c>
      <c r="C1375" s="89" t="str">
        <f>LOOKUP(A1375,Seznamy!$A$3:$A$38,Seznamy!$C$3:$C$38)</f>
        <v>Jablonec nad Nisou</v>
      </c>
      <c r="D1375" s="90">
        <f>LOOKUP(A1375,Seznamy!$A$3:$A$38,Seznamy!$F$3:$F$38)</f>
        <v>9258</v>
      </c>
      <c r="E1375" s="90">
        <f>LOOKUP(A1375,Seznamy!$A$3:$A$38,Seznamy!$G$3:$G$38)</f>
        <v>94797</v>
      </c>
      <c r="F1375" s="91">
        <f>LOOKUP(A1375,Seznamy!$A$3:$A$38,Seznamy!$J$3:$J$38)</f>
        <v>60</v>
      </c>
      <c r="G1375" s="91">
        <v>23</v>
      </c>
      <c r="H1375" s="89" t="str">
        <f>LOOKUP(G1375,Komplexní!$A$40:$A$82,Komplexní!$B$40:$B$82)</f>
        <v>Pradědský lesní závod, a.s.</v>
      </c>
      <c r="I1375" s="92">
        <f t="array" ref="I1375">SUM(IF((Komplexní!$A$3:$A$38=A1375)*(Komplexní!$D$1:$AJ$1=G1375),Komplexní!$D$3:$AJ$38))</f>
        <v>0</v>
      </c>
      <c r="J1375" s="116" t="str">
        <f>IF(I1375=0,"",I1375)</f>
        <v/>
      </c>
      <c r="K1375" s="93" t="str">
        <f>IF(I1375=MIN($J$1353:$J$1402),1,"")</f>
        <v/>
      </c>
    </row>
    <row r="1376" spans="1:11" hidden="1">
      <c r="A1376" s="87">
        <v>28</v>
      </c>
      <c r="B1376" s="88">
        <f>LOOKUP(A1376,Seznamy!$A$3:$A$38,Seznamy!$B$3:$B$38)</f>
        <v>247001</v>
      </c>
      <c r="C1376" s="89" t="str">
        <f>LOOKUP(A1376,Seznamy!$A$3:$A$38,Seznamy!$C$3:$C$38)</f>
        <v>Jablonec nad Nisou</v>
      </c>
      <c r="D1376" s="90">
        <f>LOOKUP(A1376,Seznamy!$A$3:$A$38,Seznamy!$F$3:$F$38)</f>
        <v>9258</v>
      </c>
      <c r="E1376" s="90">
        <f>LOOKUP(A1376,Seznamy!$A$3:$A$38,Seznamy!$G$3:$G$38)</f>
        <v>94797</v>
      </c>
      <c r="F1376" s="91">
        <f>LOOKUP(A1376,Seznamy!$A$3:$A$38,Seznamy!$J$3:$J$38)</f>
        <v>60</v>
      </c>
      <c r="G1376" s="91">
        <v>24</v>
      </c>
      <c r="H1376" s="89" t="str">
        <f>LOOKUP(G1376,Komplexní!$A$40:$A$82,Komplexní!$B$40:$B$82)</f>
        <v>JACER - CZ a.s.</v>
      </c>
      <c r="I1376" s="92">
        <f t="array" ref="I1376">SUM(IF((Komplexní!$A$3:$A$38=A1376)*(Komplexní!$D$1:$AJ$1=G1376),Komplexní!$D$3:$AJ$38))</f>
        <v>0</v>
      </c>
      <c r="J1376" s="116" t="str">
        <f>IF(I1376=0,"",I1376)</f>
        <v/>
      </c>
      <c r="K1376" s="93" t="str">
        <f>IF(I1376=MIN($J$1353:$J$1402),1,"")</f>
        <v/>
      </c>
    </row>
    <row r="1377" spans="1:11" hidden="1">
      <c r="A1377" s="87">
        <v>28</v>
      </c>
      <c r="B1377" s="88">
        <f>LOOKUP(A1377,Seznamy!$A$3:$A$38,Seznamy!$B$3:$B$38)</f>
        <v>247001</v>
      </c>
      <c r="C1377" s="89" t="str">
        <f>LOOKUP(A1377,Seznamy!$A$3:$A$38,Seznamy!$C$3:$C$38)</f>
        <v>Jablonec nad Nisou</v>
      </c>
      <c r="D1377" s="90">
        <f>LOOKUP(A1377,Seznamy!$A$3:$A$38,Seznamy!$F$3:$F$38)</f>
        <v>9258</v>
      </c>
      <c r="E1377" s="90">
        <f>LOOKUP(A1377,Seznamy!$A$3:$A$38,Seznamy!$G$3:$G$38)</f>
        <v>94797</v>
      </c>
      <c r="F1377" s="91">
        <f>LOOKUP(A1377,Seznamy!$A$3:$A$38,Seznamy!$J$3:$J$38)</f>
        <v>60</v>
      </c>
      <c r="G1377" s="91">
        <v>25</v>
      </c>
      <c r="H1377" s="89" t="str">
        <f>LOOKUP(G1377,Komplexní!$A$40:$A$82,Komplexní!$B$40:$B$82)</f>
        <v>KATR a.s.</v>
      </c>
      <c r="I1377" s="92">
        <f t="array" ref="I1377">SUM(IF((Komplexní!$A$3:$A$38=A1377)*(Komplexní!$D$1:$AJ$1=G1377),Komplexní!$D$3:$AJ$38))</f>
        <v>0</v>
      </c>
      <c r="J1377" s="116" t="str">
        <f>IF(I1377=0,"",I1377)</f>
        <v/>
      </c>
      <c r="K1377" s="93" t="str">
        <f>IF(I1377=MIN($J$1353:$J$1402),1,"")</f>
        <v/>
      </c>
    </row>
    <row r="1378" spans="1:11" hidden="1">
      <c r="A1378" s="87">
        <v>28</v>
      </c>
      <c r="B1378" s="88">
        <f>LOOKUP(A1378,Seznamy!$A$3:$A$38,Seznamy!$B$3:$B$38)</f>
        <v>247001</v>
      </c>
      <c r="C1378" s="89" t="str">
        <f>LOOKUP(A1378,Seznamy!$A$3:$A$38,Seznamy!$C$3:$C$38)</f>
        <v>Jablonec nad Nisou</v>
      </c>
      <c r="D1378" s="90">
        <f>LOOKUP(A1378,Seznamy!$A$3:$A$38,Seznamy!$F$3:$F$38)</f>
        <v>9258</v>
      </c>
      <c r="E1378" s="90">
        <f>LOOKUP(A1378,Seznamy!$A$3:$A$38,Seznamy!$G$3:$G$38)</f>
        <v>94797</v>
      </c>
      <c r="F1378" s="91">
        <f>LOOKUP(A1378,Seznamy!$A$3:$A$38,Seznamy!$J$3:$J$38)</f>
        <v>60</v>
      </c>
      <c r="G1378" s="91">
        <v>26</v>
      </c>
      <c r="H1378" s="89" t="str">
        <f>LOOKUP(G1378,Komplexní!$A$40:$A$82,Komplexní!$B$40:$B$82)</f>
        <v>DEBLICE - lesy s.r.o.</v>
      </c>
      <c r="I1378" s="92">
        <f t="array" ref="I1378">SUM(IF((Komplexní!$A$3:$A$38=A1378)*(Komplexní!$D$1:$AJ$1=G1378),Komplexní!$D$3:$AJ$38))</f>
        <v>0</v>
      </c>
      <c r="J1378" s="116" t="str">
        <f>IF(I1378=0,"",I1378)</f>
        <v/>
      </c>
      <c r="K1378" s="93" t="str">
        <f>IF(I1378=MIN($J$1353:$J$1402),1,"")</f>
        <v/>
      </c>
    </row>
    <row r="1379" spans="1:11" hidden="1">
      <c r="A1379" s="87">
        <v>28</v>
      </c>
      <c r="B1379" s="88">
        <f>LOOKUP(A1379,Seznamy!$A$3:$A$38,Seznamy!$B$3:$B$38)</f>
        <v>247001</v>
      </c>
      <c r="C1379" s="89" t="str">
        <f>LOOKUP(A1379,Seznamy!$A$3:$A$38,Seznamy!$C$3:$C$38)</f>
        <v>Jablonec nad Nisou</v>
      </c>
      <c r="D1379" s="90">
        <f>LOOKUP(A1379,Seznamy!$A$3:$A$38,Seznamy!$F$3:$F$38)</f>
        <v>9258</v>
      </c>
      <c r="E1379" s="90">
        <f>LOOKUP(A1379,Seznamy!$A$3:$A$38,Seznamy!$G$3:$G$38)</f>
        <v>94797</v>
      </c>
      <c r="F1379" s="91">
        <f>LOOKUP(A1379,Seznamy!$A$3:$A$38,Seznamy!$J$3:$J$38)</f>
        <v>60</v>
      </c>
      <c r="G1379" s="91">
        <v>27</v>
      </c>
      <c r="H1379" s="89">
        <f>LOOKUP(G1379,Komplexní!$A$40:$A$82,Komplexní!$B$40:$B$82)</f>
        <v>0</v>
      </c>
      <c r="I1379" s="92">
        <f t="array" ref="I1379">SUM(IF((Komplexní!$A$3:$A$38=A1379)*(Komplexní!$D$1:$AJ$1=G1379),Komplexní!$D$3:$AJ$38))</f>
        <v>0</v>
      </c>
      <c r="J1379" s="116" t="str">
        <f>IF(I1379=0,"",I1379)</f>
        <v/>
      </c>
      <c r="K1379" s="93" t="str">
        <f>IF(I1379=MIN($J$1353:$J$1402),1,"")</f>
        <v/>
      </c>
    </row>
    <row r="1380" spans="1:11" hidden="1">
      <c r="A1380" s="87">
        <v>28</v>
      </c>
      <c r="B1380" s="88">
        <f>LOOKUP(A1380,Seznamy!$A$3:$A$38,Seznamy!$B$3:$B$38)</f>
        <v>247001</v>
      </c>
      <c r="C1380" s="89" t="str">
        <f>LOOKUP(A1380,Seznamy!$A$3:$A$38,Seznamy!$C$3:$C$38)</f>
        <v>Jablonec nad Nisou</v>
      </c>
      <c r="D1380" s="90">
        <f>LOOKUP(A1380,Seznamy!$A$3:$A$38,Seznamy!$F$3:$F$38)</f>
        <v>9258</v>
      </c>
      <c r="E1380" s="90">
        <f>LOOKUP(A1380,Seznamy!$A$3:$A$38,Seznamy!$G$3:$G$38)</f>
        <v>94797</v>
      </c>
      <c r="F1380" s="91">
        <f>LOOKUP(A1380,Seznamy!$A$3:$A$38,Seznamy!$J$3:$J$38)</f>
        <v>60</v>
      </c>
      <c r="G1380" s="91">
        <v>28</v>
      </c>
      <c r="H1380" s="89">
        <f>LOOKUP(G1380,Komplexní!$A$40:$A$82,Komplexní!$B$40:$B$82)</f>
        <v>0</v>
      </c>
      <c r="I1380" s="92">
        <f t="array" ref="I1380">SUM(IF((Komplexní!$A$3:$A$38=A1380)*(Komplexní!$D$1:$AJ$1=G1380),Komplexní!$D$3:$AJ$38))</f>
        <v>0</v>
      </c>
      <c r="J1380" s="116" t="str">
        <f>IF(I1380=0,"",I1380)</f>
        <v/>
      </c>
      <c r="K1380" s="93" t="str">
        <f>IF(I1380=MIN($J$1353:$J$1402),1,"")</f>
        <v/>
      </c>
    </row>
    <row r="1381" spans="1:11" hidden="1">
      <c r="A1381" s="87">
        <v>28</v>
      </c>
      <c r="B1381" s="88">
        <f>LOOKUP(A1381,Seznamy!$A$3:$A$38,Seznamy!$B$3:$B$38)</f>
        <v>247001</v>
      </c>
      <c r="C1381" s="89" t="str">
        <f>LOOKUP(A1381,Seznamy!$A$3:$A$38,Seznamy!$C$3:$C$38)</f>
        <v>Jablonec nad Nisou</v>
      </c>
      <c r="D1381" s="90">
        <f>LOOKUP(A1381,Seznamy!$A$3:$A$38,Seznamy!$F$3:$F$38)</f>
        <v>9258</v>
      </c>
      <c r="E1381" s="90">
        <f>LOOKUP(A1381,Seznamy!$A$3:$A$38,Seznamy!$G$3:$G$38)</f>
        <v>94797</v>
      </c>
      <c r="F1381" s="91">
        <f>LOOKUP(A1381,Seznamy!$A$3:$A$38,Seznamy!$J$3:$J$38)</f>
        <v>60</v>
      </c>
      <c r="G1381" s="91">
        <v>29</v>
      </c>
      <c r="H1381" s="89">
        <f>LOOKUP(G1381,Komplexní!$A$40:$A$82,Komplexní!$B$40:$B$82)</f>
        <v>0</v>
      </c>
      <c r="I1381" s="92">
        <f t="array" ref="I1381">SUM(IF((Komplexní!$A$3:$A$38=A1381)*(Komplexní!$D$1:$AJ$1=G1381),Komplexní!$D$3:$AJ$38))</f>
        <v>0</v>
      </c>
      <c r="J1381" s="116" t="str">
        <f>IF(I1381=0,"",I1381)</f>
        <v/>
      </c>
      <c r="K1381" s="93" t="str">
        <f>IF(I1381=MIN($J$1353:$J$1402),1,"")</f>
        <v/>
      </c>
    </row>
    <row r="1382" spans="1:11" hidden="1">
      <c r="A1382" s="87">
        <v>28</v>
      </c>
      <c r="B1382" s="88">
        <f>LOOKUP(A1382,Seznamy!$A$3:$A$38,Seznamy!$B$3:$B$38)</f>
        <v>247001</v>
      </c>
      <c r="C1382" s="89" t="str">
        <f>LOOKUP(A1382,Seznamy!$A$3:$A$38,Seznamy!$C$3:$C$38)</f>
        <v>Jablonec nad Nisou</v>
      </c>
      <c r="D1382" s="90">
        <f>LOOKUP(A1382,Seznamy!$A$3:$A$38,Seznamy!$F$3:$F$38)</f>
        <v>9258</v>
      </c>
      <c r="E1382" s="90">
        <f>LOOKUP(A1382,Seznamy!$A$3:$A$38,Seznamy!$G$3:$G$38)</f>
        <v>94797</v>
      </c>
      <c r="F1382" s="91">
        <f>LOOKUP(A1382,Seznamy!$A$3:$A$38,Seznamy!$J$3:$J$38)</f>
        <v>60</v>
      </c>
      <c r="G1382" s="91">
        <v>30</v>
      </c>
      <c r="H1382" s="89">
        <f>LOOKUP(G1382,Komplexní!$A$40:$A$82,Komplexní!$B$40:$B$82)</f>
        <v>0</v>
      </c>
      <c r="I1382" s="92">
        <f t="array" ref="I1382">SUM(IF((Komplexní!$A$3:$A$38=A1382)*(Komplexní!$D$1:$AJ$1=G1382),Komplexní!$D$3:$AJ$38))</f>
        <v>0</v>
      </c>
      <c r="J1382" s="116" t="str">
        <f>IF(I1382=0,"",I1382)</f>
        <v/>
      </c>
      <c r="K1382" s="93" t="str">
        <f>IF(I1382=MIN($J$1353:$J$1402),1,"")</f>
        <v/>
      </c>
    </row>
    <row r="1383" spans="1:11" hidden="1">
      <c r="A1383" s="87">
        <v>28</v>
      </c>
      <c r="B1383" s="88">
        <f>LOOKUP(A1383,Seznamy!$A$3:$A$38,Seznamy!$B$3:$B$38)</f>
        <v>247001</v>
      </c>
      <c r="C1383" s="89" t="str">
        <f>LOOKUP(A1383,Seznamy!$A$3:$A$38,Seznamy!$C$3:$C$38)</f>
        <v>Jablonec nad Nisou</v>
      </c>
      <c r="D1383" s="90">
        <f>LOOKUP(A1383,Seznamy!$A$3:$A$38,Seznamy!$F$3:$F$38)</f>
        <v>9258</v>
      </c>
      <c r="E1383" s="90">
        <f>LOOKUP(A1383,Seznamy!$A$3:$A$38,Seznamy!$G$3:$G$38)</f>
        <v>94797</v>
      </c>
      <c r="F1383" s="91">
        <f>LOOKUP(A1383,Seznamy!$A$3:$A$38,Seznamy!$J$3:$J$38)</f>
        <v>60</v>
      </c>
      <c r="G1383" s="91">
        <v>31</v>
      </c>
      <c r="H1383" s="89">
        <f>LOOKUP(G1383,Komplexní!$A$40:$A$82,Komplexní!$B$40:$B$82)</f>
        <v>0</v>
      </c>
      <c r="I1383" s="92">
        <f t="array" ref="I1383">SUM(IF((Komplexní!$A$3:$A$38=A1383)*(Komplexní!$D$1:$AJ$1=G1383),Komplexní!$D$3:$AJ$38))</f>
        <v>0</v>
      </c>
      <c r="J1383" s="116" t="str">
        <f>IF(I1383=0,"",I1383)</f>
        <v/>
      </c>
      <c r="K1383" s="93" t="str">
        <f>IF(I1383=MIN($J$1353:$J$1402),1,"")</f>
        <v/>
      </c>
    </row>
    <row r="1384" spans="1:11" hidden="1">
      <c r="A1384" s="87">
        <v>28</v>
      </c>
      <c r="B1384" s="88">
        <f>LOOKUP(A1384,Seznamy!$A$3:$A$38,Seznamy!$B$3:$B$38)</f>
        <v>247001</v>
      </c>
      <c r="C1384" s="89" t="str">
        <f>LOOKUP(A1384,Seznamy!$A$3:$A$38,Seznamy!$C$3:$C$38)</f>
        <v>Jablonec nad Nisou</v>
      </c>
      <c r="D1384" s="90">
        <f>LOOKUP(A1384,Seznamy!$A$3:$A$38,Seznamy!$F$3:$F$38)</f>
        <v>9258</v>
      </c>
      <c r="E1384" s="90">
        <f>LOOKUP(A1384,Seznamy!$A$3:$A$38,Seznamy!$G$3:$G$38)</f>
        <v>94797</v>
      </c>
      <c r="F1384" s="91">
        <f>LOOKUP(A1384,Seznamy!$A$3:$A$38,Seznamy!$J$3:$J$38)</f>
        <v>60</v>
      </c>
      <c r="G1384" s="91">
        <v>32</v>
      </c>
      <c r="H1384" s="89">
        <f>LOOKUP(G1384,Komplexní!$A$40:$A$82,Komplexní!$B$40:$B$82)</f>
        <v>0</v>
      </c>
      <c r="I1384" s="92">
        <f t="array" ref="I1384">SUM(IF((Komplexní!$A$3:$A$38=A1384)*(Komplexní!$D$1:$AJ$1=G1384),Komplexní!$D$3:$AJ$38))</f>
        <v>0</v>
      </c>
      <c r="J1384" s="116" t="str">
        <f>IF(I1384=0,"",I1384)</f>
        <v/>
      </c>
      <c r="K1384" s="93" t="str">
        <f>IF(I1384=MIN($J$1353:$J$1402),1,"")</f>
        <v/>
      </c>
    </row>
    <row r="1385" spans="1:11" hidden="1">
      <c r="A1385" s="87">
        <v>28</v>
      </c>
      <c r="B1385" s="88">
        <f>LOOKUP(A1385,Seznamy!$A$3:$A$38,Seznamy!$B$3:$B$38)</f>
        <v>247001</v>
      </c>
      <c r="C1385" s="89" t="str">
        <f>LOOKUP(A1385,Seznamy!$A$3:$A$38,Seznamy!$C$3:$C$38)</f>
        <v>Jablonec nad Nisou</v>
      </c>
      <c r="D1385" s="90">
        <f>LOOKUP(A1385,Seznamy!$A$3:$A$38,Seznamy!$F$3:$F$38)</f>
        <v>9258</v>
      </c>
      <c r="E1385" s="90">
        <f>LOOKUP(A1385,Seznamy!$A$3:$A$38,Seznamy!$G$3:$G$38)</f>
        <v>94797</v>
      </c>
      <c r="F1385" s="91">
        <f>LOOKUP(A1385,Seznamy!$A$3:$A$38,Seznamy!$J$3:$J$38)</f>
        <v>60</v>
      </c>
      <c r="G1385" s="91">
        <v>33</v>
      </c>
      <c r="H1385" s="89">
        <f>LOOKUP(G1385,Komplexní!$A$40:$A$82,Komplexní!$B$40:$B$82)</f>
        <v>0</v>
      </c>
      <c r="I1385" s="92">
        <f t="array" ref="I1385">SUM(IF((Komplexní!$A$3:$A$38=A1385)*(Komplexní!$D$1:$AJ$1=G1385),Komplexní!$D$3:$AJ$38))</f>
        <v>0</v>
      </c>
      <c r="J1385" s="116" t="str">
        <f>IF(I1385=0,"",I1385)</f>
        <v/>
      </c>
      <c r="K1385" s="93" t="str">
        <f>IF(I1385=MIN($J$1353:$J$1402),1,"")</f>
        <v/>
      </c>
    </row>
    <row r="1386" spans="1:11" hidden="1">
      <c r="A1386" s="87">
        <v>28</v>
      </c>
      <c r="B1386" s="88">
        <f>LOOKUP(A1386,Seznamy!$A$3:$A$38,Seznamy!$B$3:$B$38)</f>
        <v>247001</v>
      </c>
      <c r="C1386" s="89" t="str">
        <f>LOOKUP(A1386,Seznamy!$A$3:$A$38,Seznamy!$C$3:$C$38)</f>
        <v>Jablonec nad Nisou</v>
      </c>
      <c r="D1386" s="90">
        <f>LOOKUP(A1386,Seznamy!$A$3:$A$38,Seznamy!$F$3:$F$38)</f>
        <v>9258</v>
      </c>
      <c r="E1386" s="90">
        <f>LOOKUP(A1386,Seznamy!$A$3:$A$38,Seznamy!$G$3:$G$38)</f>
        <v>94797</v>
      </c>
      <c r="F1386" s="91">
        <f>LOOKUP(A1386,Seznamy!$A$3:$A$38,Seznamy!$J$3:$J$38)</f>
        <v>60</v>
      </c>
      <c r="G1386" s="91">
        <v>34</v>
      </c>
      <c r="H1386" s="89">
        <f>LOOKUP(G1386,Komplexní!$A$40:$A$82,Komplexní!$B$40:$B$82)</f>
        <v>0</v>
      </c>
      <c r="I1386" s="92">
        <f t="array" ref="I1386">SUM(IF((Komplexní!$A$3:$A$38=A1386)*(Komplexní!$D$1:$AJ$1=G1386),Komplexní!$D$3:$AJ$38))</f>
        <v>0</v>
      </c>
      <c r="J1386" s="116" t="str">
        <f>IF(I1386=0,"",I1386)</f>
        <v/>
      </c>
      <c r="K1386" s="93" t="str">
        <f>IF(I1386=MIN($J$1353:$J$1402),1,"")</f>
        <v/>
      </c>
    </row>
    <row r="1387" spans="1:11" hidden="1">
      <c r="A1387" s="87">
        <v>28</v>
      </c>
      <c r="B1387" s="88">
        <f>LOOKUP(A1387,Seznamy!$A$3:$A$38,Seznamy!$B$3:$B$38)</f>
        <v>247001</v>
      </c>
      <c r="C1387" s="89" t="str">
        <f>LOOKUP(A1387,Seznamy!$A$3:$A$38,Seznamy!$C$3:$C$38)</f>
        <v>Jablonec nad Nisou</v>
      </c>
      <c r="D1387" s="90">
        <f>LOOKUP(A1387,Seznamy!$A$3:$A$38,Seznamy!$F$3:$F$38)</f>
        <v>9258</v>
      </c>
      <c r="E1387" s="90">
        <f>LOOKUP(A1387,Seznamy!$A$3:$A$38,Seznamy!$G$3:$G$38)</f>
        <v>94797</v>
      </c>
      <c r="F1387" s="91">
        <f>LOOKUP(A1387,Seznamy!$A$3:$A$38,Seznamy!$J$3:$J$38)</f>
        <v>60</v>
      </c>
      <c r="G1387" s="91">
        <v>35</v>
      </c>
      <c r="H1387" s="89">
        <f>LOOKUP(G1387,Komplexní!$A$40:$A$82,Komplexní!$B$40:$B$82)</f>
        <v>0</v>
      </c>
      <c r="I1387" s="92">
        <f t="array" ref="I1387">SUM(IF((Komplexní!$A$3:$A$38=A1387)*(Komplexní!$D$1:$AJ$1=G1387),Komplexní!$D$3:$AJ$38))</f>
        <v>0</v>
      </c>
      <c r="J1387" s="116" t="str">
        <f>IF(I1387=0,"",I1387)</f>
        <v/>
      </c>
      <c r="K1387" s="93" t="str">
        <f>IF(I1387=MIN($J$1353:$J$1402),1,"")</f>
        <v/>
      </c>
    </row>
    <row r="1388" spans="1:11" hidden="1">
      <c r="A1388" s="87">
        <v>28</v>
      </c>
      <c r="B1388" s="88">
        <f>LOOKUP(A1388,Seznamy!$A$3:$A$38,Seznamy!$B$3:$B$38)</f>
        <v>247001</v>
      </c>
      <c r="C1388" s="89" t="str">
        <f>LOOKUP(A1388,Seznamy!$A$3:$A$38,Seznamy!$C$3:$C$38)</f>
        <v>Jablonec nad Nisou</v>
      </c>
      <c r="D1388" s="90">
        <f>LOOKUP(A1388,Seznamy!$A$3:$A$38,Seznamy!$F$3:$F$38)</f>
        <v>9258</v>
      </c>
      <c r="E1388" s="90">
        <f>LOOKUP(A1388,Seznamy!$A$3:$A$38,Seznamy!$G$3:$G$38)</f>
        <v>94797</v>
      </c>
      <c r="F1388" s="91">
        <f>LOOKUP(A1388,Seznamy!$A$3:$A$38,Seznamy!$J$3:$J$38)</f>
        <v>60</v>
      </c>
      <c r="G1388" s="91">
        <v>36</v>
      </c>
      <c r="H1388" s="89">
        <f>LOOKUP(G1388,Komplexní!$A$40:$A$82,Komplexní!$B$40:$B$82)</f>
        <v>0</v>
      </c>
      <c r="I1388" s="92">
        <f t="array" ref="I1388">SUM(IF((Komplexní!$A$3:$A$38=A1388)*(Komplexní!$D$1:$AJ$1=G1388),Komplexní!$D$3:$AJ$38))</f>
        <v>0</v>
      </c>
      <c r="J1388" s="116" t="str">
        <f>IF(I1388=0,"",I1388)</f>
        <v/>
      </c>
      <c r="K1388" s="93" t="str">
        <f>IF(I1388=MIN($J$1353:$J$1402),1,"")</f>
        <v/>
      </c>
    </row>
    <row r="1389" spans="1:11" hidden="1">
      <c r="A1389" s="87">
        <v>28</v>
      </c>
      <c r="B1389" s="88">
        <f>LOOKUP(A1389,Seznamy!$A$3:$A$38,Seznamy!$B$3:$B$38)</f>
        <v>247001</v>
      </c>
      <c r="C1389" s="89" t="str">
        <f>LOOKUP(A1389,Seznamy!$A$3:$A$38,Seznamy!$C$3:$C$38)</f>
        <v>Jablonec nad Nisou</v>
      </c>
      <c r="D1389" s="90">
        <f>LOOKUP(A1389,Seznamy!$A$3:$A$38,Seznamy!$F$3:$F$38)</f>
        <v>9258</v>
      </c>
      <c r="E1389" s="90">
        <f>LOOKUP(A1389,Seznamy!$A$3:$A$38,Seznamy!$G$3:$G$38)</f>
        <v>94797</v>
      </c>
      <c r="F1389" s="91">
        <f>LOOKUP(A1389,Seznamy!$A$3:$A$38,Seznamy!$J$3:$J$38)</f>
        <v>60</v>
      </c>
      <c r="G1389" s="91">
        <v>37</v>
      </c>
      <c r="H1389" s="89">
        <f>LOOKUP(G1389,Komplexní!$A$40:$A$82,Komplexní!$B$40:$B$82)</f>
        <v>0</v>
      </c>
      <c r="I1389" s="92">
        <f t="array" ref="I1389">SUM(IF((Komplexní!$A$3:$A$38=A1389)*(Komplexní!$D$1:$AJ$1=G1389),Komplexní!$D$3:$AJ$38))</f>
        <v>0</v>
      </c>
      <c r="J1389" s="116" t="str">
        <f>IF(I1389=0,"",I1389)</f>
        <v/>
      </c>
      <c r="K1389" s="93" t="str">
        <f>IF(I1389=MIN($J$1353:$J$1402),1,"")</f>
        <v/>
      </c>
    </row>
    <row r="1390" spans="1:11" hidden="1">
      <c r="A1390" s="87">
        <v>28</v>
      </c>
      <c r="B1390" s="88">
        <f>LOOKUP(A1390,Seznamy!$A$3:$A$38,Seznamy!$B$3:$B$38)</f>
        <v>247001</v>
      </c>
      <c r="C1390" s="89" t="str">
        <f>LOOKUP(A1390,Seznamy!$A$3:$A$38,Seznamy!$C$3:$C$38)</f>
        <v>Jablonec nad Nisou</v>
      </c>
      <c r="D1390" s="90">
        <f>LOOKUP(A1390,Seznamy!$A$3:$A$38,Seznamy!$F$3:$F$38)</f>
        <v>9258</v>
      </c>
      <c r="E1390" s="90">
        <f>LOOKUP(A1390,Seznamy!$A$3:$A$38,Seznamy!$G$3:$G$38)</f>
        <v>94797</v>
      </c>
      <c r="F1390" s="91">
        <f>LOOKUP(A1390,Seznamy!$A$3:$A$38,Seznamy!$J$3:$J$38)</f>
        <v>60</v>
      </c>
      <c r="G1390" s="91">
        <v>38</v>
      </c>
      <c r="H1390" s="89">
        <f>LOOKUP(G1390,Komplexní!$A$40:$A$82,Komplexní!$B$40:$B$82)</f>
        <v>0</v>
      </c>
      <c r="I1390" s="92">
        <f t="array" ref="I1390">SUM(IF((Komplexní!$A$3:$A$38=A1390)*(Komplexní!$D$1:$AJ$1=G1390),Komplexní!$D$3:$AJ$38))</f>
        <v>0</v>
      </c>
      <c r="J1390" s="116" t="str">
        <f>IF(I1390=0,"",I1390)</f>
        <v/>
      </c>
      <c r="K1390" s="93" t="str">
        <f>IF(I1390=MIN($J$1353:$J$1402),1,"")</f>
        <v/>
      </c>
    </row>
    <row r="1391" spans="1:11" hidden="1">
      <c r="A1391" s="87">
        <v>28</v>
      </c>
      <c r="B1391" s="88">
        <f>LOOKUP(A1391,Seznamy!$A$3:$A$38,Seznamy!$B$3:$B$38)</f>
        <v>247001</v>
      </c>
      <c r="C1391" s="89" t="str">
        <f>LOOKUP(A1391,Seznamy!$A$3:$A$38,Seznamy!$C$3:$C$38)</f>
        <v>Jablonec nad Nisou</v>
      </c>
      <c r="D1391" s="90">
        <f>LOOKUP(A1391,Seznamy!$A$3:$A$38,Seznamy!$F$3:$F$38)</f>
        <v>9258</v>
      </c>
      <c r="E1391" s="90">
        <f>LOOKUP(A1391,Seznamy!$A$3:$A$38,Seznamy!$G$3:$G$38)</f>
        <v>94797</v>
      </c>
      <c r="F1391" s="91">
        <f>LOOKUP(A1391,Seznamy!$A$3:$A$38,Seznamy!$J$3:$J$38)</f>
        <v>60</v>
      </c>
      <c r="G1391" s="91">
        <v>39</v>
      </c>
      <c r="H1391" s="89">
        <f>LOOKUP(G1391,Komplexní!$A$40:$A$82,Komplexní!$B$40:$B$82)</f>
        <v>0</v>
      </c>
      <c r="I1391" s="92">
        <f t="array" ref="I1391">SUM(IF((Komplexní!$A$3:$A$38=A1391)*(Komplexní!$D$1:$AJ$1=G1391),Komplexní!$D$3:$AJ$38))</f>
        <v>0</v>
      </c>
      <c r="J1391" s="116" t="str">
        <f>IF(I1391=0,"",I1391)</f>
        <v/>
      </c>
      <c r="K1391" s="93" t="str">
        <f>IF(I1391=MIN($J$1353:$J$1402),1,"")</f>
        <v/>
      </c>
    </row>
    <row r="1392" spans="1:11" hidden="1">
      <c r="A1392" s="87">
        <v>28</v>
      </c>
      <c r="B1392" s="88">
        <f>LOOKUP(A1392,Seznamy!$A$3:$A$38,Seznamy!$B$3:$B$38)</f>
        <v>247001</v>
      </c>
      <c r="C1392" s="89" t="str">
        <f>LOOKUP(A1392,Seznamy!$A$3:$A$38,Seznamy!$C$3:$C$38)</f>
        <v>Jablonec nad Nisou</v>
      </c>
      <c r="D1392" s="90">
        <f>LOOKUP(A1392,Seznamy!$A$3:$A$38,Seznamy!$F$3:$F$38)</f>
        <v>9258</v>
      </c>
      <c r="E1392" s="90">
        <f>LOOKUP(A1392,Seznamy!$A$3:$A$38,Seznamy!$G$3:$G$38)</f>
        <v>94797</v>
      </c>
      <c r="F1392" s="91">
        <f>LOOKUP(A1392,Seznamy!$A$3:$A$38,Seznamy!$J$3:$J$38)</f>
        <v>60</v>
      </c>
      <c r="G1392" s="91">
        <v>40</v>
      </c>
      <c r="H1392" s="89">
        <f>LOOKUP(G1392,Komplexní!$A$40:$A$82,Komplexní!$B$40:$B$82)</f>
        <v>0</v>
      </c>
      <c r="I1392" s="92">
        <f t="array" ref="I1392">SUM(IF((Komplexní!$A$3:$A$38=A1392)*(Komplexní!$D$1:$AJ$1=G1392),Komplexní!$D$3:$AJ$38))</f>
        <v>0</v>
      </c>
      <c r="J1392" s="116" t="str">
        <f>IF(I1392=0,"",I1392)</f>
        <v/>
      </c>
      <c r="K1392" s="93" t="str">
        <f>IF(I1392=MIN($J$1353:$J$1402),1,"")</f>
        <v/>
      </c>
    </row>
    <row r="1393" spans="1:11" hidden="1">
      <c r="A1393" s="87">
        <v>28</v>
      </c>
      <c r="B1393" s="88">
        <f>LOOKUP(A1393,Seznamy!$A$3:$A$38,Seznamy!$B$3:$B$38)</f>
        <v>247001</v>
      </c>
      <c r="C1393" s="89" t="str">
        <f>LOOKUP(A1393,Seznamy!$A$3:$A$38,Seznamy!$C$3:$C$38)</f>
        <v>Jablonec nad Nisou</v>
      </c>
      <c r="D1393" s="90">
        <f>LOOKUP(A1393,Seznamy!$A$3:$A$38,Seznamy!$F$3:$F$38)</f>
        <v>9258</v>
      </c>
      <c r="E1393" s="90">
        <f>LOOKUP(A1393,Seznamy!$A$3:$A$38,Seznamy!$G$3:$G$38)</f>
        <v>94797</v>
      </c>
      <c r="F1393" s="91">
        <f>LOOKUP(A1393,Seznamy!$A$3:$A$38,Seznamy!$J$3:$J$38)</f>
        <v>60</v>
      </c>
      <c r="G1393" s="91">
        <v>41</v>
      </c>
      <c r="H1393" s="89">
        <f>LOOKUP(G1393,Komplexní!$A$40:$A$82,Komplexní!$B$40:$B$82)</f>
        <v>0</v>
      </c>
      <c r="I1393" s="92">
        <f t="array" ref="I1393">SUM(IF((Komplexní!$A$3:$A$38=A1393)*(Komplexní!$D$1:$AJ$1=G1393),Komplexní!$D$3:$AJ$38))</f>
        <v>0</v>
      </c>
      <c r="J1393" s="116" t="str">
        <f>IF(I1393=0,"",I1393)</f>
        <v/>
      </c>
      <c r="K1393" s="93" t="str">
        <f>IF(I1393=MIN($J$1353:$J$1402),1,"")</f>
        <v/>
      </c>
    </row>
    <row r="1394" spans="1:11" hidden="1">
      <c r="A1394" s="87">
        <v>28</v>
      </c>
      <c r="B1394" s="88">
        <f>LOOKUP(A1394,Seznamy!$A$3:$A$38,Seznamy!$B$3:$B$38)</f>
        <v>247001</v>
      </c>
      <c r="C1394" s="89" t="str">
        <f>LOOKUP(A1394,Seznamy!$A$3:$A$38,Seznamy!$C$3:$C$38)</f>
        <v>Jablonec nad Nisou</v>
      </c>
      <c r="D1394" s="90">
        <f>LOOKUP(A1394,Seznamy!$A$3:$A$38,Seznamy!$F$3:$F$38)</f>
        <v>9258</v>
      </c>
      <c r="E1394" s="90">
        <f>LOOKUP(A1394,Seznamy!$A$3:$A$38,Seznamy!$G$3:$G$38)</f>
        <v>94797</v>
      </c>
      <c r="F1394" s="91">
        <f>LOOKUP(A1394,Seznamy!$A$3:$A$38,Seznamy!$J$3:$J$38)</f>
        <v>60</v>
      </c>
      <c r="G1394" s="91">
        <v>42</v>
      </c>
      <c r="H1394" s="89">
        <f>LOOKUP(G1394,Komplexní!$A$40:$A$82,Komplexní!$B$40:$B$82)</f>
        <v>0</v>
      </c>
      <c r="I1394" s="92">
        <f t="array" ref="I1394">SUM(IF((Komplexní!$A$3:$A$38=A1394)*(Komplexní!$D$1:$AJ$1=G1394),Komplexní!$D$3:$AJ$38))</f>
        <v>0</v>
      </c>
      <c r="J1394" s="116" t="str">
        <f>IF(I1394=0,"",I1394)</f>
        <v/>
      </c>
      <c r="K1394" s="93" t="str">
        <f>IF(I1394=MIN($J$1353:$J$1402),1,"")</f>
        <v/>
      </c>
    </row>
    <row r="1395" spans="1:11" hidden="1">
      <c r="A1395" s="87">
        <v>28</v>
      </c>
      <c r="B1395" s="88">
        <f>LOOKUP(A1395,Seznamy!$A$3:$A$38,Seznamy!$B$3:$B$38)</f>
        <v>247001</v>
      </c>
      <c r="C1395" s="89" t="str">
        <f>LOOKUP(A1395,Seznamy!$A$3:$A$38,Seznamy!$C$3:$C$38)</f>
        <v>Jablonec nad Nisou</v>
      </c>
      <c r="D1395" s="90">
        <f>LOOKUP(A1395,Seznamy!$A$3:$A$38,Seznamy!$F$3:$F$38)</f>
        <v>9258</v>
      </c>
      <c r="E1395" s="90">
        <f>LOOKUP(A1395,Seznamy!$A$3:$A$38,Seznamy!$G$3:$G$38)</f>
        <v>94797</v>
      </c>
      <c r="F1395" s="91">
        <f>LOOKUP(A1395,Seznamy!$A$3:$A$38,Seznamy!$J$3:$J$38)</f>
        <v>60</v>
      </c>
      <c r="G1395" s="91">
        <v>43</v>
      </c>
      <c r="H1395" s="89">
        <f>LOOKUP(G1395,Komplexní!$A$40:$A$82,Komplexní!$B$40:$B$82)</f>
        <v>0</v>
      </c>
      <c r="I1395" s="92">
        <f t="array" ref="I1395">SUM(IF((Komplexní!$A$3:$A$38=A1395)*(Komplexní!$D$1:$AJ$1=G1395),Komplexní!$D$3:$AJ$38))</f>
        <v>0</v>
      </c>
      <c r="J1395" s="116" t="str">
        <f>IF(I1395=0,"",I1395)</f>
        <v/>
      </c>
      <c r="K1395" s="93" t="str">
        <f>IF(I1395=MIN($J$1353:$J$1402),1,"")</f>
        <v/>
      </c>
    </row>
    <row r="1396" spans="1:11" hidden="1">
      <c r="A1396" s="87">
        <v>28</v>
      </c>
      <c r="B1396" s="88">
        <f>LOOKUP(A1396,Seznamy!$A$3:$A$38,Seznamy!$B$3:$B$38)</f>
        <v>247001</v>
      </c>
      <c r="C1396" s="89" t="str">
        <f>LOOKUP(A1396,Seznamy!$A$3:$A$38,Seznamy!$C$3:$C$38)</f>
        <v>Jablonec nad Nisou</v>
      </c>
      <c r="D1396" s="90">
        <f>LOOKUP(A1396,Seznamy!$A$3:$A$38,Seznamy!$F$3:$F$38)</f>
        <v>9258</v>
      </c>
      <c r="E1396" s="90">
        <f>LOOKUP(A1396,Seznamy!$A$3:$A$38,Seznamy!$G$3:$G$38)</f>
        <v>94797</v>
      </c>
      <c r="F1396" s="91">
        <f>LOOKUP(A1396,Seznamy!$A$3:$A$38,Seznamy!$J$3:$J$38)</f>
        <v>60</v>
      </c>
      <c r="G1396" s="91">
        <v>44</v>
      </c>
      <c r="H1396" s="89">
        <f>LOOKUP(G1396,Komplexní!$A$40:$A$82,Komplexní!$B$40:$B$82)</f>
        <v>0</v>
      </c>
      <c r="I1396" s="92">
        <f t="array" ref="I1396">SUM(IF((Komplexní!$A$3:$A$38=A1396)*(Komplexní!$D$1:$AJ$1=G1396),Komplexní!$D$3:$AJ$38))</f>
        <v>0</v>
      </c>
      <c r="J1396" s="116" t="str">
        <f>IF(I1396=0,"",I1396)</f>
        <v/>
      </c>
      <c r="K1396" s="93" t="str">
        <f>IF(I1396=MIN($J$1353:$J$1402),1,"")</f>
        <v/>
      </c>
    </row>
    <row r="1397" spans="1:11" hidden="1">
      <c r="A1397" s="87">
        <v>28</v>
      </c>
      <c r="B1397" s="88">
        <f>LOOKUP(A1397,Seznamy!$A$3:$A$38,Seznamy!$B$3:$B$38)</f>
        <v>247001</v>
      </c>
      <c r="C1397" s="89" t="str">
        <f>LOOKUP(A1397,Seznamy!$A$3:$A$38,Seznamy!$C$3:$C$38)</f>
        <v>Jablonec nad Nisou</v>
      </c>
      <c r="D1397" s="90">
        <f>LOOKUP(A1397,Seznamy!$A$3:$A$38,Seznamy!$F$3:$F$38)</f>
        <v>9258</v>
      </c>
      <c r="E1397" s="90">
        <f>LOOKUP(A1397,Seznamy!$A$3:$A$38,Seznamy!$G$3:$G$38)</f>
        <v>94797</v>
      </c>
      <c r="F1397" s="91">
        <f>LOOKUP(A1397,Seznamy!$A$3:$A$38,Seznamy!$J$3:$J$38)</f>
        <v>60</v>
      </c>
      <c r="G1397" s="91">
        <v>45</v>
      </c>
      <c r="H1397" s="89">
        <f>LOOKUP(G1397,Komplexní!$A$40:$A$82,Komplexní!$B$40:$B$82)</f>
        <v>0</v>
      </c>
      <c r="I1397" s="92">
        <f t="array" ref="I1397">SUM(IF((Komplexní!$A$3:$A$38=A1397)*(Komplexní!$D$1:$AJ$1=G1397),Komplexní!$D$3:$AJ$38))</f>
        <v>0</v>
      </c>
      <c r="J1397" s="116" t="str">
        <f>IF(I1397=0,"",I1397)</f>
        <v/>
      </c>
      <c r="K1397" s="93" t="str">
        <f>IF(I1397=MIN($J$1353:$J$1402),1,"")</f>
        <v/>
      </c>
    </row>
    <row r="1398" spans="1:11" hidden="1">
      <c r="A1398" s="87">
        <v>28</v>
      </c>
      <c r="B1398" s="88">
        <f>LOOKUP(A1398,Seznamy!$A$3:$A$38,Seznamy!$B$3:$B$38)</f>
        <v>247001</v>
      </c>
      <c r="C1398" s="89" t="str">
        <f>LOOKUP(A1398,Seznamy!$A$3:$A$38,Seznamy!$C$3:$C$38)</f>
        <v>Jablonec nad Nisou</v>
      </c>
      <c r="D1398" s="90">
        <f>LOOKUP(A1398,Seznamy!$A$3:$A$38,Seznamy!$F$3:$F$38)</f>
        <v>9258</v>
      </c>
      <c r="E1398" s="90">
        <f>LOOKUP(A1398,Seznamy!$A$3:$A$38,Seznamy!$G$3:$G$38)</f>
        <v>94797</v>
      </c>
      <c r="F1398" s="91">
        <f>LOOKUP(A1398,Seznamy!$A$3:$A$38,Seznamy!$J$3:$J$38)</f>
        <v>60</v>
      </c>
      <c r="G1398" s="91">
        <v>46</v>
      </c>
      <c r="H1398" s="89">
        <f>LOOKUP(G1398,Komplexní!$A$40:$A$82,Komplexní!$B$40:$B$82)</f>
        <v>0</v>
      </c>
      <c r="I1398" s="92">
        <f t="array" ref="I1398">SUM(IF((Komplexní!$A$3:$A$38=A1398)*(Komplexní!$D$1:$AJ$1=G1398),Komplexní!$D$3:$AJ$38))</f>
        <v>0</v>
      </c>
      <c r="J1398" s="116" t="str">
        <f>IF(I1398=0,"",I1398)</f>
        <v/>
      </c>
      <c r="K1398" s="93" t="str">
        <f>IF(I1398=MIN($J$1353:$J$1402),1,"")</f>
        <v/>
      </c>
    </row>
    <row r="1399" spans="1:11" hidden="1">
      <c r="A1399" s="87">
        <v>28</v>
      </c>
      <c r="B1399" s="88">
        <f>LOOKUP(A1399,Seznamy!$A$3:$A$38,Seznamy!$B$3:$B$38)</f>
        <v>247001</v>
      </c>
      <c r="C1399" s="89" t="str">
        <f>LOOKUP(A1399,Seznamy!$A$3:$A$38,Seznamy!$C$3:$C$38)</f>
        <v>Jablonec nad Nisou</v>
      </c>
      <c r="D1399" s="90">
        <f>LOOKUP(A1399,Seznamy!$A$3:$A$38,Seznamy!$F$3:$F$38)</f>
        <v>9258</v>
      </c>
      <c r="E1399" s="90">
        <f>LOOKUP(A1399,Seznamy!$A$3:$A$38,Seznamy!$G$3:$G$38)</f>
        <v>94797</v>
      </c>
      <c r="F1399" s="91">
        <f>LOOKUP(A1399,Seznamy!$A$3:$A$38,Seznamy!$J$3:$J$38)</f>
        <v>60</v>
      </c>
      <c r="G1399" s="91">
        <v>47</v>
      </c>
      <c r="H1399" s="89">
        <f>LOOKUP(G1399,Komplexní!$A$40:$A$82,Komplexní!$B$40:$B$82)</f>
        <v>0</v>
      </c>
      <c r="I1399" s="92">
        <f t="array" ref="I1399">SUM(IF((Komplexní!$A$3:$A$38=A1399)*(Komplexní!$D$1:$AJ$1=G1399),Komplexní!$D$3:$AJ$38))</f>
        <v>0</v>
      </c>
      <c r="J1399" s="116" t="str">
        <f>IF(I1399=0,"",I1399)</f>
        <v/>
      </c>
      <c r="K1399" s="93" t="str">
        <f>IF(I1399=MIN($J$1353:$J$1402),1,"")</f>
        <v/>
      </c>
    </row>
    <row r="1400" spans="1:11" hidden="1">
      <c r="A1400" s="87">
        <v>28</v>
      </c>
      <c r="B1400" s="88">
        <f>LOOKUP(A1400,Seznamy!$A$3:$A$38,Seznamy!$B$3:$B$38)</f>
        <v>247001</v>
      </c>
      <c r="C1400" s="89" t="str">
        <f>LOOKUP(A1400,Seznamy!$A$3:$A$38,Seznamy!$C$3:$C$38)</f>
        <v>Jablonec nad Nisou</v>
      </c>
      <c r="D1400" s="90">
        <f>LOOKUP(A1400,Seznamy!$A$3:$A$38,Seznamy!$F$3:$F$38)</f>
        <v>9258</v>
      </c>
      <c r="E1400" s="90">
        <f>LOOKUP(A1400,Seznamy!$A$3:$A$38,Seznamy!$G$3:$G$38)</f>
        <v>94797</v>
      </c>
      <c r="F1400" s="91">
        <f>LOOKUP(A1400,Seznamy!$A$3:$A$38,Seznamy!$J$3:$J$38)</f>
        <v>60</v>
      </c>
      <c r="G1400" s="91">
        <v>48</v>
      </c>
      <c r="H1400" s="89">
        <f>LOOKUP(G1400,Komplexní!$A$40:$A$82,Komplexní!$B$40:$B$82)</f>
        <v>0</v>
      </c>
      <c r="I1400" s="92">
        <f t="array" ref="I1400">SUM(IF((Komplexní!$A$3:$A$38=A1400)*(Komplexní!$D$1:$AJ$1=G1400),Komplexní!$D$3:$AJ$38))</f>
        <v>0</v>
      </c>
      <c r="J1400" s="116" t="str">
        <f>IF(I1400=0,"",I1400)</f>
        <v/>
      </c>
      <c r="K1400" s="93" t="str">
        <f>IF(I1400=MIN($J$1353:$J$1402),1,"")</f>
        <v/>
      </c>
    </row>
    <row r="1401" spans="1:11" hidden="1">
      <c r="A1401" s="87">
        <v>28</v>
      </c>
      <c r="B1401" s="88">
        <f>LOOKUP(A1401,Seznamy!$A$3:$A$38,Seznamy!$B$3:$B$38)</f>
        <v>247001</v>
      </c>
      <c r="C1401" s="89" t="str">
        <f>LOOKUP(A1401,Seznamy!$A$3:$A$38,Seznamy!$C$3:$C$38)</f>
        <v>Jablonec nad Nisou</v>
      </c>
      <c r="D1401" s="90">
        <f>LOOKUP(A1401,Seznamy!$A$3:$A$38,Seznamy!$F$3:$F$38)</f>
        <v>9258</v>
      </c>
      <c r="E1401" s="90">
        <f>LOOKUP(A1401,Seznamy!$A$3:$A$38,Seznamy!$G$3:$G$38)</f>
        <v>94797</v>
      </c>
      <c r="F1401" s="91">
        <f>LOOKUP(A1401,Seznamy!$A$3:$A$38,Seznamy!$J$3:$J$38)</f>
        <v>60</v>
      </c>
      <c r="G1401" s="91">
        <v>49</v>
      </c>
      <c r="H1401" s="89">
        <f>LOOKUP(G1401,Komplexní!$A$40:$A$82,Komplexní!$B$40:$B$82)</f>
        <v>0</v>
      </c>
      <c r="I1401" s="92">
        <f t="array" ref="I1401">SUM(IF((Komplexní!$A$3:$A$38=A1401)*(Komplexní!$D$1:$AJ$1=G1401),Komplexní!$D$3:$AJ$38))</f>
        <v>0</v>
      </c>
      <c r="J1401" s="116" t="str">
        <f>IF(I1401=0,"",I1401)</f>
        <v/>
      </c>
      <c r="K1401" s="93" t="str">
        <f>IF(I1401=MIN($J$1353:$J$1402),1,"")</f>
        <v/>
      </c>
    </row>
    <row r="1402" spans="1:11" hidden="1">
      <c r="A1402" s="87">
        <v>28</v>
      </c>
      <c r="B1402" s="88">
        <f>LOOKUP(A1402,Seznamy!$A$3:$A$38,Seznamy!$B$3:$B$38)</f>
        <v>247001</v>
      </c>
      <c r="C1402" s="89" t="str">
        <f>LOOKUP(A1402,Seznamy!$A$3:$A$38,Seznamy!$C$3:$C$38)</f>
        <v>Jablonec nad Nisou</v>
      </c>
      <c r="D1402" s="90">
        <f>LOOKUP(A1402,Seznamy!$A$3:$A$38,Seznamy!$F$3:$F$38)</f>
        <v>9258</v>
      </c>
      <c r="E1402" s="90">
        <f>LOOKUP(A1402,Seznamy!$A$3:$A$38,Seznamy!$G$3:$G$38)</f>
        <v>94797</v>
      </c>
      <c r="F1402" s="91">
        <f>LOOKUP(A1402,Seznamy!$A$3:$A$38,Seznamy!$J$3:$J$38)</f>
        <v>60</v>
      </c>
      <c r="G1402" s="91">
        <v>50</v>
      </c>
      <c r="H1402" s="89">
        <f>LOOKUP(G1402,Komplexní!$A$40:$A$82,Komplexní!$B$40:$B$82)</f>
        <v>0</v>
      </c>
      <c r="I1402" s="92">
        <f t="array" ref="I1402">SUM(IF((Komplexní!$A$3:$A$38=A1402)*(Komplexní!$D$1:$AJ$1=G1402),Komplexní!$D$3:$AJ$38))</f>
        <v>0</v>
      </c>
      <c r="J1402" s="116" t="str">
        <f>IF(I1402=0,"",I1402)</f>
        <v/>
      </c>
      <c r="K1402" s="93" t="str">
        <f>IF(I1402=MIN($J$1353:$J$1402),1,"")</f>
        <v/>
      </c>
    </row>
    <row r="1403" spans="1:11" hidden="1">
      <c r="A1403" s="53">
        <v>29</v>
      </c>
      <c r="B1403" s="54">
        <f>LOOKUP(A1403,Seznamy!$A$3:$A$38,Seznamy!$B$3:$B$38)</f>
        <v>247002</v>
      </c>
      <c r="C1403" s="55" t="str">
        <f>LOOKUP(A1403,Seznamy!$A$3:$A$38,Seznamy!$C$3:$C$38)</f>
        <v>Tanvald</v>
      </c>
      <c r="D1403" s="56">
        <f>LOOKUP(A1403,Seznamy!$A$3:$A$38,Seznamy!$F$3:$F$38)</f>
        <v>9376</v>
      </c>
      <c r="E1403" s="56">
        <f>LOOKUP(A1403,Seznamy!$A$3:$A$38,Seznamy!$G$3:$G$38)</f>
        <v>134854</v>
      </c>
      <c r="F1403" s="57">
        <f>LOOKUP(A1403,Seznamy!$A$3:$A$38,Seznamy!$J$3:$J$38)</f>
        <v>60</v>
      </c>
      <c r="G1403" s="57">
        <v>1</v>
      </c>
      <c r="H1403" s="55" t="str">
        <f>LOOKUP(G1403,Komplexní!$A$40:$A$82,Komplexní!$B$40:$B$82)</f>
        <v>KAISER s.r.o.</v>
      </c>
      <c r="I1403" s="58">
        <f t="array" ref="I1403">SUM(IF((Komplexní!$A$3:$A$38=A1403)*(Komplexní!$D$1:$AJ$1=G1403),Komplexní!$D$3:$AJ$38))</f>
        <v>0</v>
      </c>
      <c r="J1403" s="115" t="str">
        <f>IF(I1403=0,"",I1403)</f>
        <v/>
      </c>
      <c r="K1403" s="59" t="str">
        <f>IF(I1403=MIN($J$1403:$J$1452),1,"")</f>
        <v/>
      </c>
    </row>
    <row r="1404" spans="1:11" hidden="1">
      <c r="A1404" s="53">
        <v>29</v>
      </c>
      <c r="B1404" s="54">
        <f>LOOKUP(A1404,Seznamy!$A$3:$A$38,Seznamy!$B$3:$B$38)</f>
        <v>247002</v>
      </c>
      <c r="C1404" s="55" t="str">
        <f>LOOKUP(A1404,Seznamy!$A$3:$A$38,Seznamy!$C$3:$C$38)</f>
        <v>Tanvald</v>
      </c>
      <c r="D1404" s="56">
        <f>LOOKUP(A1404,Seznamy!$A$3:$A$38,Seznamy!$F$3:$F$38)</f>
        <v>9376</v>
      </c>
      <c r="E1404" s="56">
        <f>LOOKUP(A1404,Seznamy!$A$3:$A$38,Seznamy!$G$3:$G$38)</f>
        <v>134854</v>
      </c>
      <c r="F1404" s="57">
        <f>LOOKUP(A1404,Seznamy!$A$3:$A$38,Seznamy!$J$3:$J$38)</f>
        <v>60</v>
      </c>
      <c r="G1404" s="57">
        <v>2</v>
      </c>
      <c r="H1404" s="55" t="str">
        <f>LOOKUP(G1404,Komplexní!$A$40:$A$82,Komplexní!$B$40:$B$82)</f>
        <v>Lesní společnost Přimda, a.s.</v>
      </c>
      <c r="I1404" s="58">
        <f t="array" ref="I1404">SUM(IF((Komplexní!$A$3:$A$38=A1404)*(Komplexní!$D$1:$AJ$1=G1404),Komplexní!$D$3:$AJ$38))</f>
        <v>0</v>
      </c>
      <c r="J1404" s="115" t="str">
        <f>IF(I1404=0,"",I1404)</f>
        <v/>
      </c>
      <c r="K1404" s="59" t="str">
        <f>IF(I1404=MIN($J$1403:$J$1452),1,"")</f>
        <v/>
      </c>
    </row>
    <row r="1405" spans="1:11" hidden="1">
      <c r="A1405" s="53">
        <v>29</v>
      </c>
      <c r="B1405" s="54">
        <f>LOOKUP(A1405,Seznamy!$A$3:$A$38,Seznamy!$B$3:$B$38)</f>
        <v>247002</v>
      </c>
      <c r="C1405" s="55" t="str">
        <f>LOOKUP(A1405,Seznamy!$A$3:$A$38,Seznamy!$C$3:$C$38)</f>
        <v>Tanvald</v>
      </c>
      <c r="D1405" s="56">
        <f>LOOKUP(A1405,Seznamy!$A$3:$A$38,Seznamy!$F$3:$F$38)</f>
        <v>9376</v>
      </c>
      <c r="E1405" s="56">
        <f>LOOKUP(A1405,Seznamy!$A$3:$A$38,Seznamy!$G$3:$G$38)</f>
        <v>134854</v>
      </c>
      <c r="F1405" s="57">
        <f>LOOKUP(A1405,Seznamy!$A$3:$A$38,Seznamy!$J$3:$J$38)</f>
        <v>60</v>
      </c>
      <c r="G1405" s="57">
        <v>3</v>
      </c>
      <c r="H1405" s="55" t="str">
        <f>LOOKUP(G1405,Komplexní!$A$40:$A$82,Komplexní!$B$40:$B$82)</f>
        <v>ACLESIA, spol. s r.o.</v>
      </c>
      <c r="I1405" s="58">
        <f t="array" ref="I1405">SUM(IF((Komplexní!$A$3:$A$38=A1405)*(Komplexní!$D$1:$AJ$1=G1405),Komplexní!$D$3:$AJ$38))</f>
        <v>0</v>
      </c>
      <c r="J1405" s="115" t="str">
        <f>IF(I1405=0,"",I1405)</f>
        <v/>
      </c>
      <c r="K1405" s="59" t="str">
        <f>IF(I1405=MIN($J$1403:$J$1452),1,"")</f>
        <v/>
      </c>
    </row>
    <row r="1406" spans="1:11" hidden="1">
      <c r="A1406" s="53">
        <v>29</v>
      </c>
      <c r="B1406" s="54">
        <f>LOOKUP(A1406,Seznamy!$A$3:$A$38,Seznamy!$B$3:$B$38)</f>
        <v>247002</v>
      </c>
      <c r="C1406" s="55" t="str">
        <f>LOOKUP(A1406,Seznamy!$A$3:$A$38,Seznamy!$C$3:$C$38)</f>
        <v>Tanvald</v>
      </c>
      <c r="D1406" s="56">
        <f>LOOKUP(A1406,Seznamy!$A$3:$A$38,Seznamy!$F$3:$F$38)</f>
        <v>9376</v>
      </c>
      <c r="E1406" s="56">
        <f>LOOKUP(A1406,Seznamy!$A$3:$A$38,Seznamy!$G$3:$G$38)</f>
        <v>134854</v>
      </c>
      <c r="F1406" s="57">
        <f>LOOKUP(A1406,Seznamy!$A$3:$A$38,Seznamy!$J$3:$J$38)</f>
        <v>60</v>
      </c>
      <c r="G1406" s="57">
        <v>4</v>
      </c>
      <c r="H1406" s="55" t="str">
        <f>LOOKUP(G1406,Komplexní!$A$40:$A$82,Komplexní!$B$40:$B$82)</f>
        <v>LST a.s.</v>
      </c>
      <c r="I1406" s="58">
        <f t="array" ref="I1406">SUM(IF((Komplexní!$A$3:$A$38=A1406)*(Komplexní!$D$1:$AJ$1=G1406),Komplexní!$D$3:$AJ$38))</f>
        <v>0</v>
      </c>
      <c r="J1406" s="115" t="str">
        <f>IF(I1406=0,"",I1406)</f>
        <v/>
      </c>
      <c r="K1406" s="59" t="str">
        <f>IF(I1406=MIN($J$1403:$J$1452),1,"")</f>
        <v/>
      </c>
    </row>
    <row r="1407" spans="1:11" hidden="1">
      <c r="A1407" s="53">
        <v>29</v>
      </c>
      <c r="B1407" s="54">
        <f>LOOKUP(A1407,Seznamy!$A$3:$A$38,Seznamy!$B$3:$B$38)</f>
        <v>247002</v>
      </c>
      <c r="C1407" s="55" t="str">
        <f>LOOKUP(A1407,Seznamy!$A$3:$A$38,Seznamy!$C$3:$C$38)</f>
        <v>Tanvald</v>
      </c>
      <c r="D1407" s="56">
        <f>LOOKUP(A1407,Seznamy!$A$3:$A$38,Seznamy!$F$3:$F$38)</f>
        <v>9376</v>
      </c>
      <c r="E1407" s="56">
        <f>LOOKUP(A1407,Seznamy!$A$3:$A$38,Seznamy!$G$3:$G$38)</f>
        <v>134854</v>
      </c>
      <c r="F1407" s="57">
        <f>LOOKUP(A1407,Seznamy!$A$3:$A$38,Seznamy!$J$3:$J$38)</f>
        <v>60</v>
      </c>
      <c r="G1407" s="57">
        <v>5</v>
      </c>
      <c r="H1407" s="55" t="str">
        <f>LOOKUP(G1407,Komplexní!$A$40:$A$82,Komplexní!$B$40:$B$82)</f>
        <v>T.E.P. HOLZ, s.r.o.</v>
      </c>
      <c r="I1407" s="58">
        <f t="array" ref="I1407">SUM(IF((Komplexní!$A$3:$A$38=A1407)*(Komplexní!$D$1:$AJ$1=G1407),Komplexní!$D$3:$AJ$38))</f>
        <v>0</v>
      </c>
      <c r="J1407" s="115" t="str">
        <f>IF(I1407=0,"",I1407)</f>
        <v/>
      </c>
      <c r="K1407" s="59" t="str">
        <f>IF(I1407=MIN($J$1403:$J$1452),1,"")</f>
        <v/>
      </c>
    </row>
    <row r="1408" spans="1:11" hidden="1">
      <c r="A1408" s="53">
        <v>29</v>
      </c>
      <c r="B1408" s="54">
        <f>LOOKUP(A1408,Seznamy!$A$3:$A$38,Seznamy!$B$3:$B$38)</f>
        <v>247002</v>
      </c>
      <c r="C1408" s="55" t="str">
        <f>LOOKUP(A1408,Seznamy!$A$3:$A$38,Seznamy!$C$3:$C$38)</f>
        <v>Tanvald</v>
      </c>
      <c r="D1408" s="56">
        <f>LOOKUP(A1408,Seznamy!$A$3:$A$38,Seznamy!$F$3:$F$38)</f>
        <v>9376</v>
      </c>
      <c r="E1408" s="56">
        <f>LOOKUP(A1408,Seznamy!$A$3:$A$38,Seznamy!$G$3:$G$38)</f>
        <v>134854</v>
      </c>
      <c r="F1408" s="57">
        <f>LOOKUP(A1408,Seznamy!$A$3:$A$38,Seznamy!$J$3:$J$38)</f>
        <v>60</v>
      </c>
      <c r="G1408" s="57">
        <v>6</v>
      </c>
      <c r="H1408" s="55" t="str">
        <f>LOOKUP(G1408,Komplexní!$A$40:$A$82,Komplexní!$B$40:$B$82)</f>
        <v>Petra spol. s r.o.</v>
      </c>
      <c r="I1408" s="58">
        <f t="array" ref="I1408">SUM(IF((Komplexní!$A$3:$A$38=A1408)*(Komplexní!$D$1:$AJ$1=G1408),Komplexní!$D$3:$AJ$38))</f>
        <v>0</v>
      </c>
      <c r="J1408" s="115" t="str">
        <f>IF(I1408=0,"",I1408)</f>
        <v/>
      </c>
      <c r="K1408" s="59" t="str">
        <f>IF(I1408=MIN($J$1403:$J$1452),1,"")</f>
        <v/>
      </c>
    </row>
    <row r="1409" spans="1:11" hidden="1">
      <c r="A1409" s="53">
        <v>29</v>
      </c>
      <c r="B1409" s="54">
        <f>LOOKUP(A1409,Seznamy!$A$3:$A$38,Seznamy!$B$3:$B$38)</f>
        <v>247002</v>
      </c>
      <c r="C1409" s="55" t="str">
        <f>LOOKUP(A1409,Seznamy!$A$3:$A$38,Seznamy!$C$3:$C$38)</f>
        <v>Tanvald</v>
      </c>
      <c r="D1409" s="56">
        <f>LOOKUP(A1409,Seznamy!$A$3:$A$38,Seznamy!$F$3:$F$38)</f>
        <v>9376</v>
      </c>
      <c r="E1409" s="56">
        <f>LOOKUP(A1409,Seznamy!$A$3:$A$38,Seznamy!$G$3:$G$38)</f>
        <v>134854</v>
      </c>
      <c r="F1409" s="57">
        <f>LOOKUP(A1409,Seznamy!$A$3:$A$38,Seznamy!$J$3:$J$38)</f>
        <v>60</v>
      </c>
      <c r="G1409" s="57">
        <v>7</v>
      </c>
      <c r="H1409" s="55" t="str">
        <f>LOOKUP(G1409,Komplexní!$A$40:$A$82,Komplexní!$B$40:$B$82)</f>
        <v>Sušická lesní a obchodní s.r.o.</v>
      </c>
      <c r="I1409" s="58">
        <f t="array" ref="I1409">SUM(IF((Komplexní!$A$3:$A$38=A1409)*(Komplexní!$D$1:$AJ$1=G1409),Komplexní!$D$3:$AJ$38))</f>
        <v>0</v>
      </c>
      <c r="J1409" s="115" t="str">
        <f>IF(I1409=0,"",I1409)</f>
        <v/>
      </c>
      <c r="K1409" s="59" t="str">
        <f>IF(I1409=MIN($J$1403:$J$1452),1,"")</f>
        <v/>
      </c>
    </row>
    <row r="1410" spans="1:11" hidden="1">
      <c r="A1410" s="53">
        <v>29</v>
      </c>
      <c r="B1410" s="54">
        <f>LOOKUP(A1410,Seznamy!$A$3:$A$38,Seznamy!$B$3:$B$38)</f>
        <v>247002</v>
      </c>
      <c r="C1410" s="55" t="str">
        <f>LOOKUP(A1410,Seznamy!$A$3:$A$38,Seznamy!$C$3:$C$38)</f>
        <v>Tanvald</v>
      </c>
      <c r="D1410" s="56">
        <f>LOOKUP(A1410,Seznamy!$A$3:$A$38,Seznamy!$F$3:$F$38)</f>
        <v>9376</v>
      </c>
      <c r="E1410" s="56">
        <f>LOOKUP(A1410,Seznamy!$A$3:$A$38,Seznamy!$G$3:$G$38)</f>
        <v>134854</v>
      </c>
      <c r="F1410" s="57">
        <f>LOOKUP(A1410,Seznamy!$A$3:$A$38,Seznamy!$J$3:$J$38)</f>
        <v>60</v>
      </c>
      <c r="G1410" s="57">
        <v>8</v>
      </c>
      <c r="H1410" s="55" t="str">
        <f>LOOKUP(G1410,Komplexní!$A$40:$A$82,Komplexní!$B$40:$B$82)</f>
        <v>ARBOLES s.r.o.</v>
      </c>
      <c r="I1410" s="58">
        <f t="array" ref="I1410">SUM(IF((Komplexní!$A$3:$A$38=A1410)*(Komplexní!$D$1:$AJ$1=G1410),Komplexní!$D$3:$AJ$38))</f>
        <v>0</v>
      </c>
      <c r="J1410" s="115" t="str">
        <f>IF(I1410=0,"",I1410)</f>
        <v/>
      </c>
      <c r="K1410" s="59" t="str">
        <f>IF(I1410=MIN($J$1403:$J$1452),1,"")</f>
        <v/>
      </c>
    </row>
    <row r="1411" spans="1:11" hidden="1">
      <c r="A1411" s="53">
        <v>29</v>
      </c>
      <c r="B1411" s="54">
        <f>LOOKUP(A1411,Seznamy!$A$3:$A$38,Seznamy!$B$3:$B$38)</f>
        <v>247002</v>
      </c>
      <c r="C1411" s="55" t="str">
        <f>LOOKUP(A1411,Seznamy!$A$3:$A$38,Seznamy!$C$3:$C$38)</f>
        <v>Tanvald</v>
      </c>
      <c r="D1411" s="56">
        <f>LOOKUP(A1411,Seznamy!$A$3:$A$38,Seznamy!$F$3:$F$38)</f>
        <v>9376</v>
      </c>
      <c r="E1411" s="56">
        <f>LOOKUP(A1411,Seznamy!$A$3:$A$38,Seznamy!$G$3:$G$38)</f>
        <v>134854</v>
      </c>
      <c r="F1411" s="57">
        <f>LOOKUP(A1411,Seznamy!$A$3:$A$38,Seznamy!$J$3:$J$38)</f>
        <v>60</v>
      </c>
      <c r="G1411" s="57">
        <v>9</v>
      </c>
      <c r="H1411" s="55" t="str">
        <f>LOOKUP(G1411,Komplexní!$A$40:$A$82,Komplexní!$B$40:$B$82)</f>
        <v>Stora Enso Wood Products Planá s.r.o.</v>
      </c>
      <c r="I1411" s="58">
        <f t="array" ref="I1411">SUM(IF((Komplexní!$A$3:$A$38=A1411)*(Komplexní!$D$1:$AJ$1=G1411),Komplexní!$D$3:$AJ$38))</f>
        <v>0</v>
      </c>
      <c r="J1411" s="115" t="str">
        <f>IF(I1411=0,"",I1411)</f>
        <v/>
      </c>
      <c r="K1411" s="59" t="str">
        <f>IF(I1411=MIN($J$1403:$J$1452),1,"")</f>
        <v/>
      </c>
    </row>
    <row r="1412" spans="1:11" hidden="1">
      <c r="A1412" s="53">
        <v>29</v>
      </c>
      <c r="B1412" s="54">
        <f>LOOKUP(A1412,Seznamy!$A$3:$A$38,Seznamy!$B$3:$B$38)</f>
        <v>247002</v>
      </c>
      <c r="C1412" s="55" t="str">
        <f>LOOKUP(A1412,Seznamy!$A$3:$A$38,Seznamy!$C$3:$C$38)</f>
        <v>Tanvald</v>
      </c>
      <c r="D1412" s="56">
        <f>LOOKUP(A1412,Seznamy!$A$3:$A$38,Seznamy!$F$3:$F$38)</f>
        <v>9376</v>
      </c>
      <c r="E1412" s="56">
        <f>LOOKUP(A1412,Seznamy!$A$3:$A$38,Seznamy!$G$3:$G$38)</f>
        <v>134854</v>
      </c>
      <c r="F1412" s="57">
        <f>LOOKUP(A1412,Seznamy!$A$3:$A$38,Seznamy!$J$3:$J$38)</f>
        <v>60</v>
      </c>
      <c r="G1412" s="57">
        <v>10</v>
      </c>
      <c r="H1412" s="55" t="str">
        <f>LOOKUP(G1412,Komplexní!$A$40:$A$82,Komplexní!$B$40:$B$82)</f>
        <v>Stora Enso Wood Products Ždírec s.r.o.</v>
      </c>
      <c r="I1412" s="58">
        <f t="array" ref="I1412">SUM(IF((Komplexní!$A$3:$A$38=A1412)*(Komplexní!$D$1:$AJ$1=G1412),Komplexní!$D$3:$AJ$38))</f>
        <v>0</v>
      </c>
      <c r="J1412" s="115" t="str">
        <f>IF(I1412=0,"",I1412)</f>
        <v/>
      </c>
      <c r="K1412" s="59" t="str">
        <f>IF(I1412=MIN($J$1403:$J$1452),1,"")</f>
        <v/>
      </c>
    </row>
    <row r="1413" spans="1:11" hidden="1">
      <c r="A1413" s="53">
        <v>29</v>
      </c>
      <c r="B1413" s="54">
        <f>LOOKUP(A1413,Seznamy!$A$3:$A$38,Seznamy!$B$3:$B$38)</f>
        <v>247002</v>
      </c>
      <c r="C1413" s="55" t="str">
        <f>LOOKUP(A1413,Seznamy!$A$3:$A$38,Seznamy!$C$3:$C$38)</f>
        <v>Tanvald</v>
      </c>
      <c r="D1413" s="56">
        <f>LOOKUP(A1413,Seznamy!$A$3:$A$38,Seznamy!$F$3:$F$38)</f>
        <v>9376</v>
      </c>
      <c r="E1413" s="56">
        <f>LOOKUP(A1413,Seznamy!$A$3:$A$38,Seznamy!$G$3:$G$38)</f>
        <v>134854</v>
      </c>
      <c r="F1413" s="57">
        <f>LOOKUP(A1413,Seznamy!$A$3:$A$38,Seznamy!$J$3:$J$38)</f>
        <v>60</v>
      </c>
      <c r="G1413" s="57">
        <v>12</v>
      </c>
      <c r="H1413" s="55" t="str">
        <f>LOOKUP(G1413,Komplexní!$A$40:$A$82,Komplexní!$B$40:$B$82)</f>
        <v>Jihozápadní dřevařská a.s.</v>
      </c>
      <c r="I1413" s="58">
        <f t="array" ref="I1413">SUM(IF((Komplexní!$A$3:$A$38=A1413)*(Komplexní!$D$1:$AJ$1=G1413),Komplexní!$D$3:$AJ$38))</f>
        <v>0</v>
      </c>
      <c r="J1413" s="115" t="str">
        <f>IF(I1413=0,"",I1413)</f>
        <v/>
      </c>
      <c r="K1413" s="59" t="str">
        <f>IF(I1413=MIN($J$1403:$J$1452),1,"")</f>
        <v/>
      </c>
    </row>
    <row r="1414" spans="1:11" hidden="1">
      <c r="A1414" s="53">
        <v>29</v>
      </c>
      <c r="B1414" s="54">
        <f>LOOKUP(A1414,Seznamy!$A$3:$A$38,Seznamy!$B$3:$B$38)</f>
        <v>247002</v>
      </c>
      <c r="C1414" s="55" t="str">
        <f>LOOKUP(A1414,Seznamy!$A$3:$A$38,Seznamy!$C$3:$C$38)</f>
        <v>Tanvald</v>
      </c>
      <c r="D1414" s="56">
        <f>LOOKUP(A1414,Seznamy!$A$3:$A$38,Seznamy!$F$3:$F$38)</f>
        <v>9376</v>
      </c>
      <c r="E1414" s="56">
        <f>LOOKUP(A1414,Seznamy!$A$3:$A$38,Seznamy!$G$3:$G$38)</f>
        <v>134854</v>
      </c>
      <c r="F1414" s="57">
        <f>LOOKUP(A1414,Seznamy!$A$3:$A$38,Seznamy!$J$3:$J$38)</f>
        <v>60</v>
      </c>
      <c r="G1414" s="57">
        <v>13</v>
      </c>
      <c r="H1414" s="55" t="str">
        <f>LOOKUP(G1414,Komplexní!$A$40:$A$82,Komplexní!$B$40:$B$82)</f>
        <v>LDF Rožnov a.s.</v>
      </c>
      <c r="I1414" s="58">
        <f t="array" ref="I1414">SUM(IF((Komplexní!$A$3:$A$38=A1414)*(Komplexní!$D$1:$AJ$1=G1414),Komplexní!$D$3:$AJ$38))</f>
        <v>0</v>
      </c>
      <c r="J1414" s="115" t="str">
        <f>IF(I1414=0,"",I1414)</f>
        <v/>
      </c>
      <c r="K1414" s="59" t="str">
        <f>IF(I1414=MIN($J$1403:$J$1452),1,"")</f>
        <v/>
      </c>
    </row>
    <row r="1415" spans="1:11" hidden="1">
      <c r="A1415" s="53">
        <v>29</v>
      </c>
      <c r="B1415" s="54">
        <f>LOOKUP(A1415,Seznamy!$A$3:$A$38,Seznamy!$B$3:$B$38)</f>
        <v>247002</v>
      </c>
      <c r="C1415" s="55" t="str">
        <f>LOOKUP(A1415,Seznamy!$A$3:$A$38,Seznamy!$C$3:$C$38)</f>
        <v>Tanvald</v>
      </c>
      <c r="D1415" s="56">
        <f>LOOKUP(A1415,Seznamy!$A$3:$A$38,Seznamy!$F$3:$F$38)</f>
        <v>9376</v>
      </c>
      <c r="E1415" s="56">
        <f>LOOKUP(A1415,Seznamy!$A$3:$A$38,Seznamy!$G$3:$G$38)</f>
        <v>134854</v>
      </c>
      <c r="F1415" s="57">
        <f>LOOKUP(A1415,Seznamy!$A$3:$A$38,Seznamy!$J$3:$J$38)</f>
        <v>60</v>
      </c>
      <c r="G1415" s="57">
        <v>14</v>
      </c>
      <c r="H1415" s="55" t="str">
        <f>LOOKUP(G1415,Komplexní!$A$40:$A$82,Komplexní!$B$40:$B$82)</f>
        <v>Kloboucká lesní s.r.o.</v>
      </c>
      <c r="I1415" s="58">
        <f t="array" ref="I1415">SUM(IF((Komplexní!$A$3:$A$38=A1415)*(Komplexní!$D$1:$AJ$1=G1415),Komplexní!$D$3:$AJ$38))</f>
        <v>0</v>
      </c>
      <c r="J1415" s="115" t="str">
        <f>IF(I1415=0,"",I1415)</f>
        <v/>
      </c>
      <c r="K1415" s="59" t="str">
        <f>IF(I1415=MIN($J$1403:$J$1452),1,"")</f>
        <v/>
      </c>
    </row>
    <row r="1416" spans="1:11" hidden="1">
      <c r="A1416" s="53">
        <v>29</v>
      </c>
      <c r="B1416" s="54">
        <f>LOOKUP(A1416,Seznamy!$A$3:$A$38,Seznamy!$B$3:$B$38)</f>
        <v>247002</v>
      </c>
      <c r="C1416" s="55" t="str">
        <f>LOOKUP(A1416,Seznamy!$A$3:$A$38,Seznamy!$C$3:$C$38)</f>
        <v>Tanvald</v>
      </c>
      <c r="D1416" s="56">
        <f>LOOKUP(A1416,Seznamy!$A$3:$A$38,Seznamy!$F$3:$F$38)</f>
        <v>9376</v>
      </c>
      <c r="E1416" s="56">
        <f>LOOKUP(A1416,Seznamy!$A$3:$A$38,Seznamy!$G$3:$G$38)</f>
        <v>134854</v>
      </c>
      <c r="F1416" s="57">
        <f>LOOKUP(A1416,Seznamy!$A$3:$A$38,Seznamy!$J$3:$J$38)</f>
        <v>60</v>
      </c>
      <c r="G1416" s="57">
        <v>15</v>
      </c>
      <c r="H1416" s="55" t="str">
        <f>LOOKUP(G1416,Komplexní!$A$40:$A$82,Komplexní!$B$40:$B$82)</f>
        <v>Opavská lesní a.s.</v>
      </c>
      <c r="I1416" s="58">
        <f t="array" ref="I1416">SUM(IF((Komplexní!$A$3:$A$38=A1416)*(Komplexní!$D$1:$AJ$1=G1416),Komplexní!$D$3:$AJ$38))</f>
        <v>0</v>
      </c>
      <c r="J1416" s="115" t="str">
        <f>IF(I1416=0,"",I1416)</f>
        <v/>
      </c>
      <c r="K1416" s="59" t="str">
        <f>IF(I1416=MIN($J$1403:$J$1452),1,"")</f>
        <v/>
      </c>
    </row>
    <row r="1417" spans="1:11" hidden="1">
      <c r="A1417" s="53">
        <v>29</v>
      </c>
      <c r="B1417" s="54">
        <f>LOOKUP(A1417,Seznamy!$A$3:$A$38,Seznamy!$B$3:$B$38)</f>
        <v>247002</v>
      </c>
      <c r="C1417" s="55" t="str">
        <f>LOOKUP(A1417,Seznamy!$A$3:$A$38,Seznamy!$C$3:$C$38)</f>
        <v>Tanvald</v>
      </c>
      <c r="D1417" s="56">
        <f>LOOKUP(A1417,Seznamy!$A$3:$A$38,Seznamy!$F$3:$F$38)</f>
        <v>9376</v>
      </c>
      <c r="E1417" s="56">
        <f>LOOKUP(A1417,Seznamy!$A$3:$A$38,Seznamy!$G$3:$G$38)</f>
        <v>134854</v>
      </c>
      <c r="F1417" s="57">
        <f>LOOKUP(A1417,Seznamy!$A$3:$A$38,Seznamy!$J$3:$J$38)</f>
        <v>60</v>
      </c>
      <c r="G1417" s="57">
        <v>16</v>
      </c>
      <c r="H1417" s="55" t="str">
        <f>LOOKUP(G1417,Komplexní!$A$40:$A$82,Komplexní!$B$40:$B$82)</f>
        <v>Lesostavby Frýdek-Místek a.s.</v>
      </c>
      <c r="I1417" s="58">
        <f t="array" ref="I1417">SUM(IF((Komplexní!$A$3:$A$38=A1417)*(Komplexní!$D$1:$AJ$1=G1417),Komplexní!$D$3:$AJ$38))</f>
        <v>0</v>
      </c>
      <c r="J1417" s="115" t="str">
        <f>IF(I1417=0,"",I1417)</f>
        <v/>
      </c>
      <c r="K1417" s="59" t="str">
        <f>IF(I1417=MIN($J$1403:$J$1452),1,"")</f>
        <v/>
      </c>
    </row>
    <row r="1418" spans="1:11" hidden="1">
      <c r="A1418" s="53">
        <v>29</v>
      </c>
      <c r="B1418" s="54">
        <f>LOOKUP(A1418,Seznamy!$A$3:$A$38,Seznamy!$B$3:$B$38)</f>
        <v>247002</v>
      </c>
      <c r="C1418" s="55" t="str">
        <f>LOOKUP(A1418,Seznamy!$A$3:$A$38,Seznamy!$C$3:$C$38)</f>
        <v>Tanvald</v>
      </c>
      <c r="D1418" s="56">
        <f>LOOKUP(A1418,Seznamy!$A$3:$A$38,Seznamy!$F$3:$F$38)</f>
        <v>9376</v>
      </c>
      <c r="E1418" s="56">
        <f>LOOKUP(A1418,Seznamy!$A$3:$A$38,Seznamy!$G$3:$G$38)</f>
        <v>134854</v>
      </c>
      <c r="F1418" s="57">
        <f>LOOKUP(A1418,Seznamy!$A$3:$A$38,Seznamy!$J$3:$J$38)</f>
        <v>60</v>
      </c>
      <c r="G1418" s="57">
        <v>17</v>
      </c>
      <c r="H1418" s="55" t="str">
        <f>LOOKUP(G1418,Komplexní!$A$40:$A$82,Komplexní!$B$40:$B$82)</f>
        <v>Drevo-Málek s.r.o.</v>
      </c>
      <c r="I1418" s="58">
        <f t="array" ref="I1418">SUM(IF((Komplexní!$A$3:$A$38=A1418)*(Komplexní!$D$1:$AJ$1=G1418),Komplexní!$D$3:$AJ$38))</f>
        <v>0</v>
      </c>
      <c r="J1418" s="115" t="str">
        <f>IF(I1418=0,"",I1418)</f>
        <v/>
      </c>
      <c r="K1418" s="59" t="str">
        <f>IF(I1418=MIN($J$1403:$J$1452),1,"")</f>
        <v/>
      </c>
    </row>
    <row r="1419" spans="1:11" hidden="1">
      <c r="A1419" s="53">
        <v>29</v>
      </c>
      <c r="B1419" s="54">
        <f>LOOKUP(A1419,Seznamy!$A$3:$A$38,Seznamy!$B$3:$B$38)</f>
        <v>247002</v>
      </c>
      <c r="C1419" s="55" t="str">
        <f>LOOKUP(A1419,Seznamy!$A$3:$A$38,Seznamy!$C$3:$C$38)</f>
        <v>Tanvald</v>
      </c>
      <c r="D1419" s="56">
        <f>LOOKUP(A1419,Seznamy!$A$3:$A$38,Seznamy!$F$3:$F$38)</f>
        <v>9376</v>
      </c>
      <c r="E1419" s="56">
        <f>LOOKUP(A1419,Seznamy!$A$3:$A$38,Seznamy!$G$3:$G$38)</f>
        <v>134854</v>
      </c>
      <c r="F1419" s="57">
        <f>LOOKUP(A1419,Seznamy!$A$3:$A$38,Seznamy!$J$3:$J$38)</f>
        <v>60</v>
      </c>
      <c r="G1419" s="57">
        <v>18</v>
      </c>
      <c r="H1419" s="55" t="str">
        <f>LOOKUP(G1419,Komplexní!$A$40:$A$82,Komplexní!$B$40:$B$82)</f>
        <v>Lesní společnost Bečov, s.r.o.</v>
      </c>
      <c r="I1419" s="58">
        <f t="array" ref="I1419">SUM(IF((Komplexní!$A$3:$A$38=A1419)*(Komplexní!$D$1:$AJ$1=G1419),Komplexní!$D$3:$AJ$38))</f>
        <v>0</v>
      </c>
      <c r="J1419" s="115" t="str">
        <f>IF(I1419=0,"",I1419)</f>
        <v/>
      </c>
      <c r="K1419" s="59" t="str">
        <f>IF(I1419=MIN($J$1403:$J$1452),1,"")</f>
        <v/>
      </c>
    </row>
    <row r="1420" spans="1:11" hidden="1">
      <c r="A1420" s="53">
        <v>29</v>
      </c>
      <c r="B1420" s="54">
        <f>LOOKUP(A1420,Seznamy!$A$3:$A$38,Seznamy!$B$3:$B$38)</f>
        <v>247002</v>
      </c>
      <c r="C1420" s="55" t="str">
        <f>LOOKUP(A1420,Seznamy!$A$3:$A$38,Seznamy!$C$3:$C$38)</f>
        <v>Tanvald</v>
      </c>
      <c r="D1420" s="56">
        <f>LOOKUP(A1420,Seznamy!$A$3:$A$38,Seznamy!$F$3:$F$38)</f>
        <v>9376</v>
      </c>
      <c r="E1420" s="56">
        <f>LOOKUP(A1420,Seznamy!$A$3:$A$38,Seznamy!$G$3:$G$38)</f>
        <v>134854</v>
      </c>
      <c r="F1420" s="57">
        <f>LOOKUP(A1420,Seznamy!$A$3:$A$38,Seznamy!$J$3:$J$38)</f>
        <v>60</v>
      </c>
      <c r="G1420" s="57">
        <v>19</v>
      </c>
      <c r="H1420" s="55" t="str">
        <f>LOOKUP(G1420,Komplexní!$A$40:$A$82,Komplexní!$B$40:$B$82)</f>
        <v>SOLITERA spol. s r.o.</v>
      </c>
      <c r="I1420" s="58">
        <f t="array" ref="I1420">SUM(IF((Komplexní!$A$3:$A$38=A1420)*(Komplexní!$D$1:$AJ$1=G1420),Komplexní!$D$3:$AJ$38))</f>
        <v>0</v>
      </c>
      <c r="J1420" s="115" t="str">
        <f>IF(I1420=0,"",I1420)</f>
        <v/>
      </c>
      <c r="K1420" s="59" t="str">
        <f>IF(I1420=MIN($J$1403:$J$1452),1,"")</f>
        <v/>
      </c>
    </row>
    <row r="1421" spans="1:11" hidden="1">
      <c r="A1421" s="53">
        <v>29</v>
      </c>
      <c r="B1421" s="54">
        <f>LOOKUP(A1421,Seznamy!$A$3:$A$38,Seznamy!$B$3:$B$38)</f>
        <v>247002</v>
      </c>
      <c r="C1421" s="55" t="str">
        <f>LOOKUP(A1421,Seznamy!$A$3:$A$38,Seznamy!$C$3:$C$38)</f>
        <v>Tanvald</v>
      </c>
      <c r="D1421" s="56">
        <f>LOOKUP(A1421,Seznamy!$A$3:$A$38,Seznamy!$F$3:$F$38)</f>
        <v>9376</v>
      </c>
      <c r="E1421" s="56">
        <f>LOOKUP(A1421,Seznamy!$A$3:$A$38,Seznamy!$G$3:$G$38)</f>
        <v>134854</v>
      </c>
      <c r="F1421" s="57">
        <f>LOOKUP(A1421,Seznamy!$A$3:$A$38,Seznamy!$J$3:$J$38)</f>
        <v>60</v>
      </c>
      <c r="G1421" s="57">
        <v>20</v>
      </c>
      <c r="H1421" s="55" t="str">
        <f>LOOKUP(G1421,Komplexní!$A$40:$A$82,Komplexní!$B$40:$B$82)</f>
        <v>Lesy Beskydy, a.s.</v>
      </c>
      <c r="I1421" s="58">
        <f t="array" ref="I1421">SUM(IF((Komplexní!$A$3:$A$38=A1421)*(Komplexní!$D$1:$AJ$1=G1421),Komplexní!$D$3:$AJ$38))</f>
        <v>0</v>
      </c>
      <c r="J1421" s="115" t="str">
        <f>IF(I1421=0,"",I1421)</f>
        <v/>
      </c>
      <c r="K1421" s="59" t="str">
        <f>IF(I1421=MIN($J$1403:$J$1452),1,"")</f>
        <v/>
      </c>
    </row>
    <row r="1422" spans="1:11" hidden="1">
      <c r="A1422" s="53">
        <v>29</v>
      </c>
      <c r="B1422" s="54">
        <f>LOOKUP(A1422,Seznamy!$A$3:$A$38,Seznamy!$B$3:$B$38)</f>
        <v>247002</v>
      </c>
      <c r="C1422" s="55" t="str">
        <f>LOOKUP(A1422,Seznamy!$A$3:$A$38,Seznamy!$C$3:$C$38)</f>
        <v>Tanvald</v>
      </c>
      <c r="D1422" s="56">
        <f>LOOKUP(A1422,Seznamy!$A$3:$A$38,Seznamy!$F$3:$F$38)</f>
        <v>9376</v>
      </c>
      <c r="E1422" s="56">
        <f>LOOKUP(A1422,Seznamy!$A$3:$A$38,Seznamy!$G$3:$G$38)</f>
        <v>134854</v>
      </c>
      <c r="F1422" s="57">
        <f>LOOKUP(A1422,Seznamy!$A$3:$A$38,Seznamy!$J$3:$J$38)</f>
        <v>60</v>
      </c>
      <c r="G1422" s="57">
        <v>21</v>
      </c>
      <c r="H1422" s="55" t="str">
        <f>LOOKUP(G1422,Komplexní!$A$40:$A$82,Komplexní!$B$40:$B$82)</f>
        <v>Triumfa Energo s.r.o.</v>
      </c>
      <c r="I1422" s="58">
        <f t="array" ref="I1422">SUM(IF((Komplexní!$A$3:$A$38=A1422)*(Komplexní!$D$1:$AJ$1=G1422),Komplexní!$D$3:$AJ$38))</f>
        <v>0</v>
      </c>
      <c r="J1422" s="115" t="str">
        <f>IF(I1422=0,"",I1422)</f>
        <v/>
      </c>
      <c r="K1422" s="59" t="str">
        <f>IF(I1422=MIN($J$1403:$J$1452),1,"")</f>
        <v/>
      </c>
    </row>
    <row r="1423" spans="1:11" hidden="1">
      <c r="A1423" s="53">
        <v>29</v>
      </c>
      <c r="B1423" s="54">
        <f>LOOKUP(A1423,Seznamy!$A$3:$A$38,Seznamy!$B$3:$B$38)</f>
        <v>247002</v>
      </c>
      <c r="C1423" s="55" t="str">
        <f>LOOKUP(A1423,Seznamy!$A$3:$A$38,Seznamy!$C$3:$C$38)</f>
        <v>Tanvald</v>
      </c>
      <c r="D1423" s="56">
        <f>LOOKUP(A1423,Seznamy!$A$3:$A$38,Seznamy!$F$3:$F$38)</f>
        <v>9376</v>
      </c>
      <c r="E1423" s="56">
        <f>LOOKUP(A1423,Seznamy!$A$3:$A$38,Seznamy!$G$3:$G$38)</f>
        <v>134854</v>
      </c>
      <c r="F1423" s="57">
        <f>LOOKUP(A1423,Seznamy!$A$3:$A$38,Seznamy!$J$3:$J$38)</f>
        <v>60</v>
      </c>
      <c r="G1423" s="57">
        <v>22</v>
      </c>
      <c r="H1423" s="55" t="str">
        <f>LOOKUP(G1423,Komplexní!$A$40:$A$82,Komplexní!$B$40:$B$82)</f>
        <v>Lesní společnost Ledeč nad Sázavou, a.s.</v>
      </c>
      <c r="I1423" s="58">
        <f t="array" ref="I1423">SUM(IF((Komplexní!$A$3:$A$38=A1423)*(Komplexní!$D$1:$AJ$1=G1423),Komplexní!$D$3:$AJ$38))</f>
        <v>0</v>
      </c>
      <c r="J1423" s="115" t="str">
        <f>IF(I1423=0,"",I1423)</f>
        <v/>
      </c>
      <c r="K1423" s="59" t="str">
        <f>IF(I1423=MIN($J$1403:$J$1452),1,"")</f>
        <v/>
      </c>
    </row>
    <row r="1424" spans="1:11" hidden="1">
      <c r="A1424" s="53">
        <v>29</v>
      </c>
      <c r="B1424" s="54">
        <f>LOOKUP(A1424,Seznamy!$A$3:$A$38,Seznamy!$B$3:$B$38)</f>
        <v>247002</v>
      </c>
      <c r="C1424" s="55" t="str">
        <f>LOOKUP(A1424,Seznamy!$A$3:$A$38,Seznamy!$C$3:$C$38)</f>
        <v>Tanvald</v>
      </c>
      <c r="D1424" s="56">
        <f>LOOKUP(A1424,Seznamy!$A$3:$A$38,Seznamy!$F$3:$F$38)</f>
        <v>9376</v>
      </c>
      <c r="E1424" s="56">
        <f>LOOKUP(A1424,Seznamy!$A$3:$A$38,Seznamy!$G$3:$G$38)</f>
        <v>134854</v>
      </c>
      <c r="F1424" s="57">
        <f>LOOKUP(A1424,Seznamy!$A$3:$A$38,Seznamy!$J$3:$J$38)</f>
        <v>60</v>
      </c>
      <c r="G1424" s="57">
        <v>23</v>
      </c>
      <c r="H1424" s="55" t="str">
        <f>LOOKUP(G1424,Komplexní!$A$40:$A$82,Komplexní!$B$40:$B$82)</f>
        <v>Pradědský lesní závod, a.s.</v>
      </c>
      <c r="I1424" s="58">
        <f t="array" ref="I1424">SUM(IF((Komplexní!$A$3:$A$38=A1424)*(Komplexní!$D$1:$AJ$1=G1424),Komplexní!$D$3:$AJ$38))</f>
        <v>0</v>
      </c>
      <c r="J1424" s="115" t="str">
        <f>IF(I1424=0,"",I1424)</f>
        <v/>
      </c>
      <c r="K1424" s="59" t="str">
        <f>IF(I1424=MIN($J$1403:$J$1452),1,"")</f>
        <v/>
      </c>
    </row>
    <row r="1425" spans="1:11" hidden="1">
      <c r="A1425" s="53">
        <v>29</v>
      </c>
      <c r="B1425" s="54">
        <f>LOOKUP(A1425,Seznamy!$A$3:$A$38,Seznamy!$B$3:$B$38)</f>
        <v>247002</v>
      </c>
      <c r="C1425" s="55" t="str">
        <f>LOOKUP(A1425,Seznamy!$A$3:$A$38,Seznamy!$C$3:$C$38)</f>
        <v>Tanvald</v>
      </c>
      <c r="D1425" s="56">
        <f>LOOKUP(A1425,Seznamy!$A$3:$A$38,Seznamy!$F$3:$F$38)</f>
        <v>9376</v>
      </c>
      <c r="E1425" s="56">
        <f>LOOKUP(A1425,Seznamy!$A$3:$A$38,Seznamy!$G$3:$G$38)</f>
        <v>134854</v>
      </c>
      <c r="F1425" s="57">
        <f>LOOKUP(A1425,Seznamy!$A$3:$A$38,Seznamy!$J$3:$J$38)</f>
        <v>60</v>
      </c>
      <c r="G1425" s="57">
        <v>24</v>
      </c>
      <c r="H1425" s="55" t="str">
        <f>LOOKUP(G1425,Komplexní!$A$40:$A$82,Komplexní!$B$40:$B$82)</f>
        <v>JACER - CZ a.s.</v>
      </c>
      <c r="I1425" s="58">
        <f t="array" ref="I1425">SUM(IF((Komplexní!$A$3:$A$38=A1425)*(Komplexní!$D$1:$AJ$1=G1425),Komplexní!$D$3:$AJ$38))</f>
        <v>0</v>
      </c>
      <c r="J1425" s="115" t="str">
        <f>IF(I1425=0,"",I1425)</f>
        <v/>
      </c>
      <c r="K1425" s="59" t="str">
        <f>IF(I1425=MIN($J$1403:$J$1452),1,"")</f>
        <v/>
      </c>
    </row>
    <row r="1426" spans="1:11" hidden="1">
      <c r="A1426" s="53">
        <v>29</v>
      </c>
      <c r="B1426" s="54">
        <f>LOOKUP(A1426,Seznamy!$A$3:$A$38,Seznamy!$B$3:$B$38)</f>
        <v>247002</v>
      </c>
      <c r="C1426" s="55" t="str">
        <f>LOOKUP(A1426,Seznamy!$A$3:$A$38,Seznamy!$C$3:$C$38)</f>
        <v>Tanvald</v>
      </c>
      <c r="D1426" s="56">
        <f>LOOKUP(A1426,Seznamy!$A$3:$A$38,Seznamy!$F$3:$F$38)</f>
        <v>9376</v>
      </c>
      <c r="E1426" s="56">
        <f>LOOKUP(A1426,Seznamy!$A$3:$A$38,Seznamy!$G$3:$G$38)</f>
        <v>134854</v>
      </c>
      <c r="F1426" s="57">
        <f>LOOKUP(A1426,Seznamy!$A$3:$A$38,Seznamy!$J$3:$J$38)</f>
        <v>60</v>
      </c>
      <c r="G1426" s="57">
        <v>25</v>
      </c>
      <c r="H1426" s="55" t="str">
        <f>LOOKUP(G1426,Komplexní!$A$40:$A$82,Komplexní!$B$40:$B$82)</f>
        <v>KATR a.s.</v>
      </c>
      <c r="I1426" s="58">
        <f t="array" ref="I1426">SUM(IF((Komplexní!$A$3:$A$38=A1426)*(Komplexní!$D$1:$AJ$1=G1426),Komplexní!$D$3:$AJ$38))</f>
        <v>0</v>
      </c>
      <c r="J1426" s="115" t="str">
        <f>IF(I1426=0,"",I1426)</f>
        <v/>
      </c>
      <c r="K1426" s="59" t="str">
        <f>IF(I1426=MIN($J$1403:$J$1452),1,"")</f>
        <v/>
      </c>
    </row>
    <row r="1427" spans="1:11" hidden="1">
      <c r="A1427" s="53">
        <v>29</v>
      </c>
      <c r="B1427" s="54">
        <f>LOOKUP(A1427,Seznamy!$A$3:$A$38,Seznamy!$B$3:$B$38)</f>
        <v>247002</v>
      </c>
      <c r="C1427" s="55" t="str">
        <f>LOOKUP(A1427,Seznamy!$A$3:$A$38,Seznamy!$C$3:$C$38)</f>
        <v>Tanvald</v>
      </c>
      <c r="D1427" s="56">
        <f>LOOKUP(A1427,Seznamy!$A$3:$A$38,Seznamy!$F$3:$F$38)</f>
        <v>9376</v>
      </c>
      <c r="E1427" s="56">
        <f>LOOKUP(A1427,Seznamy!$A$3:$A$38,Seznamy!$G$3:$G$38)</f>
        <v>134854</v>
      </c>
      <c r="F1427" s="57">
        <f>LOOKUP(A1427,Seznamy!$A$3:$A$38,Seznamy!$J$3:$J$38)</f>
        <v>60</v>
      </c>
      <c r="G1427" s="57">
        <v>26</v>
      </c>
      <c r="H1427" s="55" t="str">
        <f>LOOKUP(G1427,Komplexní!$A$40:$A$82,Komplexní!$B$40:$B$82)</f>
        <v>DEBLICE - lesy s.r.o.</v>
      </c>
      <c r="I1427" s="58">
        <f t="array" ref="I1427">SUM(IF((Komplexní!$A$3:$A$38=A1427)*(Komplexní!$D$1:$AJ$1=G1427),Komplexní!$D$3:$AJ$38))</f>
        <v>0</v>
      </c>
      <c r="J1427" s="115" t="str">
        <f>IF(I1427=0,"",I1427)</f>
        <v/>
      </c>
      <c r="K1427" s="59" t="str">
        <f>IF(I1427=MIN($J$1403:$J$1452),1,"")</f>
        <v/>
      </c>
    </row>
    <row r="1428" spans="1:11" hidden="1">
      <c r="A1428" s="53">
        <v>29</v>
      </c>
      <c r="B1428" s="54">
        <f>LOOKUP(A1428,Seznamy!$A$3:$A$38,Seznamy!$B$3:$B$38)</f>
        <v>247002</v>
      </c>
      <c r="C1428" s="55" t="str">
        <f>LOOKUP(A1428,Seznamy!$A$3:$A$38,Seznamy!$C$3:$C$38)</f>
        <v>Tanvald</v>
      </c>
      <c r="D1428" s="56">
        <f>LOOKUP(A1428,Seznamy!$A$3:$A$38,Seznamy!$F$3:$F$38)</f>
        <v>9376</v>
      </c>
      <c r="E1428" s="56">
        <f>LOOKUP(A1428,Seznamy!$A$3:$A$38,Seznamy!$G$3:$G$38)</f>
        <v>134854</v>
      </c>
      <c r="F1428" s="57">
        <f>LOOKUP(A1428,Seznamy!$A$3:$A$38,Seznamy!$J$3:$J$38)</f>
        <v>60</v>
      </c>
      <c r="G1428" s="57">
        <v>27</v>
      </c>
      <c r="H1428" s="55">
        <f>LOOKUP(G1428,Komplexní!$A$40:$A$82,Komplexní!$B$40:$B$82)</f>
        <v>0</v>
      </c>
      <c r="I1428" s="58">
        <f t="array" ref="I1428">SUM(IF((Komplexní!$A$3:$A$38=A1428)*(Komplexní!$D$1:$AJ$1=G1428),Komplexní!$D$3:$AJ$38))</f>
        <v>0</v>
      </c>
      <c r="J1428" s="115" t="str">
        <f>IF(I1428=0,"",I1428)</f>
        <v/>
      </c>
      <c r="K1428" s="59" t="str">
        <f>IF(I1428=MIN($J$1403:$J$1452),1,"")</f>
        <v/>
      </c>
    </row>
    <row r="1429" spans="1:11" hidden="1">
      <c r="A1429" s="53">
        <v>29</v>
      </c>
      <c r="B1429" s="54">
        <f>LOOKUP(A1429,Seznamy!$A$3:$A$38,Seznamy!$B$3:$B$38)</f>
        <v>247002</v>
      </c>
      <c r="C1429" s="55" t="str">
        <f>LOOKUP(A1429,Seznamy!$A$3:$A$38,Seznamy!$C$3:$C$38)</f>
        <v>Tanvald</v>
      </c>
      <c r="D1429" s="56">
        <f>LOOKUP(A1429,Seznamy!$A$3:$A$38,Seznamy!$F$3:$F$38)</f>
        <v>9376</v>
      </c>
      <c r="E1429" s="56">
        <f>LOOKUP(A1429,Seznamy!$A$3:$A$38,Seznamy!$G$3:$G$38)</f>
        <v>134854</v>
      </c>
      <c r="F1429" s="57">
        <f>LOOKUP(A1429,Seznamy!$A$3:$A$38,Seznamy!$J$3:$J$38)</f>
        <v>60</v>
      </c>
      <c r="G1429" s="57">
        <v>28</v>
      </c>
      <c r="H1429" s="55">
        <f>LOOKUP(G1429,Komplexní!$A$40:$A$82,Komplexní!$B$40:$B$82)</f>
        <v>0</v>
      </c>
      <c r="I1429" s="58">
        <f t="array" ref="I1429">SUM(IF((Komplexní!$A$3:$A$38=A1429)*(Komplexní!$D$1:$AJ$1=G1429),Komplexní!$D$3:$AJ$38))</f>
        <v>0</v>
      </c>
      <c r="J1429" s="115" t="str">
        <f>IF(I1429=0,"",I1429)</f>
        <v/>
      </c>
      <c r="K1429" s="59" t="str">
        <f>IF(I1429=MIN($J$1403:$J$1452),1,"")</f>
        <v/>
      </c>
    </row>
    <row r="1430" spans="1:11" hidden="1">
      <c r="A1430" s="53">
        <v>29</v>
      </c>
      <c r="B1430" s="54">
        <f>LOOKUP(A1430,Seznamy!$A$3:$A$38,Seznamy!$B$3:$B$38)</f>
        <v>247002</v>
      </c>
      <c r="C1430" s="55" t="str">
        <f>LOOKUP(A1430,Seznamy!$A$3:$A$38,Seznamy!$C$3:$C$38)</f>
        <v>Tanvald</v>
      </c>
      <c r="D1430" s="56">
        <f>LOOKUP(A1430,Seznamy!$A$3:$A$38,Seznamy!$F$3:$F$38)</f>
        <v>9376</v>
      </c>
      <c r="E1430" s="56">
        <f>LOOKUP(A1430,Seznamy!$A$3:$A$38,Seznamy!$G$3:$G$38)</f>
        <v>134854</v>
      </c>
      <c r="F1430" s="57">
        <f>LOOKUP(A1430,Seznamy!$A$3:$A$38,Seznamy!$J$3:$J$38)</f>
        <v>60</v>
      </c>
      <c r="G1430" s="57">
        <v>29</v>
      </c>
      <c r="H1430" s="55">
        <f>LOOKUP(G1430,Komplexní!$A$40:$A$82,Komplexní!$B$40:$B$82)</f>
        <v>0</v>
      </c>
      <c r="I1430" s="58">
        <f t="array" ref="I1430">SUM(IF((Komplexní!$A$3:$A$38=A1430)*(Komplexní!$D$1:$AJ$1=G1430),Komplexní!$D$3:$AJ$38))</f>
        <v>0</v>
      </c>
      <c r="J1430" s="115" t="str">
        <f>IF(I1430=0,"",I1430)</f>
        <v/>
      </c>
      <c r="K1430" s="59" t="str">
        <f>IF(I1430=MIN($J$1403:$J$1452),1,"")</f>
        <v/>
      </c>
    </row>
    <row r="1431" spans="1:11" hidden="1">
      <c r="A1431" s="53">
        <v>29</v>
      </c>
      <c r="B1431" s="54">
        <f>LOOKUP(A1431,Seznamy!$A$3:$A$38,Seznamy!$B$3:$B$38)</f>
        <v>247002</v>
      </c>
      <c r="C1431" s="55" t="str">
        <f>LOOKUP(A1431,Seznamy!$A$3:$A$38,Seznamy!$C$3:$C$38)</f>
        <v>Tanvald</v>
      </c>
      <c r="D1431" s="56">
        <f>LOOKUP(A1431,Seznamy!$A$3:$A$38,Seznamy!$F$3:$F$38)</f>
        <v>9376</v>
      </c>
      <c r="E1431" s="56">
        <f>LOOKUP(A1431,Seznamy!$A$3:$A$38,Seznamy!$G$3:$G$38)</f>
        <v>134854</v>
      </c>
      <c r="F1431" s="57">
        <f>LOOKUP(A1431,Seznamy!$A$3:$A$38,Seznamy!$J$3:$J$38)</f>
        <v>60</v>
      </c>
      <c r="G1431" s="57">
        <v>30</v>
      </c>
      <c r="H1431" s="55">
        <f>LOOKUP(G1431,Komplexní!$A$40:$A$82,Komplexní!$B$40:$B$82)</f>
        <v>0</v>
      </c>
      <c r="I1431" s="58">
        <f t="array" ref="I1431">SUM(IF((Komplexní!$A$3:$A$38=A1431)*(Komplexní!$D$1:$AJ$1=G1431),Komplexní!$D$3:$AJ$38))</f>
        <v>0</v>
      </c>
      <c r="J1431" s="115" t="str">
        <f>IF(I1431=0,"",I1431)</f>
        <v/>
      </c>
      <c r="K1431" s="59" t="str">
        <f>IF(I1431=MIN($J$1403:$J$1452),1,"")</f>
        <v/>
      </c>
    </row>
    <row r="1432" spans="1:11" hidden="1">
      <c r="A1432" s="53">
        <v>29</v>
      </c>
      <c r="B1432" s="54">
        <f>LOOKUP(A1432,Seznamy!$A$3:$A$38,Seznamy!$B$3:$B$38)</f>
        <v>247002</v>
      </c>
      <c r="C1432" s="55" t="str">
        <f>LOOKUP(A1432,Seznamy!$A$3:$A$38,Seznamy!$C$3:$C$38)</f>
        <v>Tanvald</v>
      </c>
      <c r="D1432" s="56">
        <f>LOOKUP(A1432,Seznamy!$A$3:$A$38,Seznamy!$F$3:$F$38)</f>
        <v>9376</v>
      </c>
      <c r="E1432" s="56">
        <f>LOOKUP(A1432,Seznamy!$A$3:$A$38,Seznamy!$G$3:$G$38)</f>
        <v>134854</v>
      </c>
      <c r="F1432" s="57">
        <f>LOOKUP(A1432,Seznamy!$A$3:$A$38,Seznamy!$J$3:$J$38)</f>
        <v>60</v>
      </c>
      <c r="G1432" s="57">
        <v>31</v>
      </c>
      <c r="H1432" s="55">
        <f>LOOKUP(G1432,Komplexní!$A$40:$A$82,Komplexní!$B$40:$B$82)</f>
        <v>0</v>
      </c>
      <c r="I1432" s="58">
        <f t="array" ref="I1432">SUM(IF((Komplexní!$A$3:$A$38=A1432)*(Komplexní!$D$1:$AJ$1=G1432),Komplexní!$D$3:$AJ$38))</f>
        <v>0</v>
      </c>
      <c r="J1432" s="115" t="str">
        <f>IF(I1432=0,"",I1432)</f>
        <v/>
      </c>
      <c r="K1432" s="59" t="str">
        <f>IF(I1432=MIN($J$1403:$J$1452),1,"")</f>
        <v/>
      </c>
    </row>
    <row r="1433" spans="1:11" hidden="1">
      <c r="A1433" s="53">
        <v>29</v>
      </c>
      <c r="B1433" s="54">
        <f>LOOKUP(A1433,Seznamy!$A$3:$A$38,Seznamy!$B$3:$B$38)</f>
        <v>247002</v>
      </c>
      <c r="C1433" s="55" t="str">
        <f>LOOKUP(A1433,Seznamy!$A$3:$A$38,Seznamy!$C$3:$C$38)</f>
        <v>Tanvald</v>
      </c>
      <c r="D1433" s="56">
        <f>LOOKUP(A1433,Seznamy!$A$3:$A$38,Seznamy!$F$3:$F$38)</f>
        <v>9376</v>
      </c>
      <c r="E1433" s="56">
        <f>LOOKUP(A1433,Seznamy!$A$3:$A$38,Seznamy!$G$3:$G$38)</f>
        <v>134854</v>
      </c>
      <c r="F1433" s="57">
        <f>LOOKUP(A1433,Seznamy!$A$3:$A$38,Seznamy!$J$3:$J$38)</f>
        <v>60</v>
      </c>
      <c r="G1433" s="57">
        <v>32</v>
      </c>
      <c r="H1433" s="55">
        <f>LOOKUP(G1433,Komplexní!$A$40:$A$82,Komplexní!$B$40:$B$82)</f>
        <v>0</v>
      </c>
      <c r="I1433" s="58">
        <f t="array" ref="I1433">SUM(IF((Komplexní!$A$3:$A$38=A1433)*(Komplexní!$D$1:$AJ$1=G1433),Komplexní!$D$3:$AJ$38))</f>
        <v>0</v>
      </c>
      <c r="J1433" s="115" t="str">
        <f>IF(I1433=0,"",I1433)</f>
        <v/>
      </c>
      <c r="K1433" s="59" t="str">
        <f>IF(I1433=MIN($J$1403:$J$1452),1,"")</f>
        <v/>
      </c>
    </row>
    <row r="1434" spans="1:11" hidden="1">
      <c r="A1434" s="53">
        <v>29</v>
      </c>
      <c r="B1434" s="54">
        <f>LOOKUP(A1434,Seznamy!$A$3:$A$38,Seznamy!$B$3:$B$38)</f>
        <v>247002</v>
      </c>
      <c r="C1434" s="55" t="str">
        <f>LOOKUP(A1434,Seznamy!$A$3:$A$38,Seznamy!$C$3:$C$38)</f>
        <v>Tanvald</v>
      </c>
      <c r="D1434" s="56">
        <f>LOOKUP(A1434,Seznamy!$A$3:$A$38,Seznamy!$F$3:$F$38)</f>
        <v>9376</v>
      </c>
      <c r="E1434" s="56">
        <f>LOOKUP(A1434,Seznamy!$A$3:$A$38,Seznamy!$G$3:$G$38)</f>
        <v>134854</v>
      </c>
      <c r="F1434" s="57">
        <f>LOOKUP(A1434,Seznamy!$A$3:$A$38,Seznamy!$J$3:$J$38)</f>
        <v>60</v>
      </c>
      <c r="G1434" s="57">
        <v>33</v>
      </c>
      <c r="H1434" s="55">
        <f>LOOKUP(G1434,Komplexní!$A$40:$A$82,Komplexní!$B$40:$B$82)</f>
        <v>0</v>
      </c>
      <c r="I1434" s="58">
        <f t="array" ref="I1434">SUM(IF((Komplexní!$A$3:$A$38=A1434)*(Komplexní!$D$1:$AJ$1=G1434),Komplexní!$D$3:$AJ$38))</f>
        <v>0</v>
      </c>
      <c r="J1434" s="115" t="str">
        <f>IF(I1434=0,"",I1434)</f>
        <v/>
      </c>
      <c r="K1434" s="59" t="str">
        <f>IF(I1434=MIN($J$1403:$J$1452),1,"")</f>
        <v/>
      </c>
    </row>
    <row r="1435" spans="1:11" hidden="1">
      <c r="A1435" s="53">
        <v>29</v>
      </c>
      <c r="B1435" s="54">
        <f>LOOKUP(A1435,Seznamy!$A$3:$A$38,Seznamy!$B$3:$B$38)</f>
        <v>247002</v>
      </c>
      <c r="C1435" s="55" t="str">
        <f>LOOKUP(A1435,Seznamy!$A$3:$A$38,Seznamy!$C$3:$C$38)</f>
        <v>Tanvald</v>
      </c>
      <c r="D1435" s="56">
        <f>LOOKUP(A1435,Seznamy!$A$3:$A$38,Seznamy!$F$3:$F$38)</f>
        <v>9376</v>
      </c>
      <c r="E1435" s="56">
        <f>LOOKUP(A1435,Seznamy!$A$3:$A$38,Seznamy!$G$3:$G$38)</f>
        <v>134854</v>
      </c>
      <c r="F1435" s="57">
        <f>LOOKUP(A1435,Seznamy!$A$3:$A$38,Seznamy!$J$3:$J$38)</f>
        <v>60</v>
      </c>
      <c r="G1435" s="57">
        <v>34</v>
      </c>
      <c r="H1435" s="55">
        <f>LOOKUP(G1435,Komplexní!$A$40:$A$82,Komplexní!$B$40:$B$82)</f>
        <v>0</v>
      </c>
      <c r="I1435" s="58">
        <f t="array" ref="I1435">SUM(IF((Komplexní!$A$3:$A$38=A1435)*(Komplexní!$D$1:$AJ$1=G1435),Komplexní!$D$3:$AJ$38))</f>
        <v>0</v>
      </c>
      <c r="J1435" s="115" t="str">
        <f>IF(I1435=0,"",I1435)</f>
        <v/>
      </c>
      <c r="K1435" s="59" t="str">
        <f>IF(I1435=MIN($J$1403:$J$1452),1,"")</f>
        <v/>
      </c>
    </row>
    <row r="1436" spans="1:11" hidden="1">
      <c r="A1436" s="53">
        <v>29</v>
      </c>
      <c r="B1436" s="54">
        <f>LOOKUP(A1436,Seznamy!$A$3:$A$38,Seznamy!$B$3:$B$38)</f>
        <v>247002</v>
      </c>
      <c r="C1436" s="55" t="str">
        <f>LOOKUP(A1436,Seznamy!$A$3:$A$38,Seznamy!$C$3:$C$38)</f>
        <v>Tanvald</v>
      </c>
      <c r="D1436" s="56">
        <f>LOOKUP(A1436,Seznamy!$A$3:$A$38,Seznamy!$F$3:$F$38)</f>
        <v>9376</v>
      </c>
      <c r="E1436" s="56">
        <f>LOOKUP(A1436,Seznamy!$A$3:$A$38,Seznamy!$G$3:$G$38)</f>
        <v>134854</v>
      </c>
      <c r="F1436" s="57">
        <f>LOOKUP(A1436,Seznamy!$A$3:$A$38,Seznamy!$J$3:$J$38)</f>
        <v>60</v>
      </c>
      <c r="G1436" s="57">
        <v>35</v>
      </c>
      <c r="H1436" s="55">
        <f>LOOKUP(G1436,Komplexní!$A$40:$A$82,Komplexní!$B$40:$B$82)</f>
        <v>0</v>
      </c>
      <c r="I1436" s="58">
        <f t="array" ref="I1436">SUM(IF((Komplexní!$A$3:$A$38=A1436)*(Komplexní!$D$1:$AJ$1=G1436),Komplexní!$D$3:$AJ$38))</f>
        <v>0</v>
      </c>
      <c r="J1436" s="115" t="str">
        <f>IF(I1436=0,"",I1436)</f>
        <v/>
      </c>
      <c r="K1436" s="59" t="str">
        <f>IF(I1436=MIN($J$1403:$J$1452),1,"")</f>
        <v/>
      </c>
    </row>
    <row r="1437" spans="1:11" hidden="1">
      <c r="A1437" s="53">
        <v>29</v>
      </c>
      <c r="B1437" s="54">
        <f>LOOKUP(A1437,Seznamy!$A$3:$A$38,Seznamy!$B$3:$B$38)</f>
        <v>247002</v>
      </c>
      <c r="C1437" s="55" t="str">
        <f>LOOKUP(A1437,Seznamy!$A$3:$A$38,Seznamy!$C$3:$C$38)</f>
        <v>Tanvald</v>
      </c>
      <c r="D1437" s="56">
        <f>LOOKUP(A1437,Seznamy!$A$3:$A$38,Seznamy!$F$3:$F$38)</f>
        <v>9376</v>
      </c>
      <c r="E1437" s="56">
        <f>LOOKUP(A1437,Seznamy!$A$3:$A$38,Seznamy!$G$3:$G$38)</f>
        <v>134854</v>
      </c>
      <c r="F1437" s="57">
        <f>LOOKUP(A1437,Seznamy!$A$3:$A$38,Seznamy!$J$3:$J$38)</f>
        <v>60</v>
      </c>
      <c r="G1437" s="57">
        <v>36</v>
      </c>
      <c r="H1437" s="55">
        <f>LOOKUP(G1437,Komplexní!$A$40:$A$82,Komplexní!$B$40:$B$82)</f>
        <v>0</v>
      </c>
      <c r="I1437" s="58">
        <f t="array" ref="I1437">SUM(IF((Komplexní!$A$3:$A$38=A1437)*(Komplexní!$D$1:$AJ$1=G1437),Komplexní!$D$3:$AJ$38))</f>
        <v>0</v>
      </c>
      <c r="J1437" s="115" t="str">
        <f>IF(I1437=0,"",I1437)</f>
        <v/>
      </c>
      <c r="K1437" s="59" t="str">
        <f>IF(I1437=MIN($J$1403:$J$1452),1,"")</f>
        <v/>
      </c>
    </row>
    <row r="1438" spans="1:11" hidden="1">
      <c r="A1438" s="53">
        <v>29</v>
      </c>
      <c r="B1438" s="54">
        <f>LOOKUP(A1438,Seznamy!$A$3:$A$38,Seznamy!$B$3:$B$38)</f>
        <v>247002</v>
      </c>
      <c r="C1438" s="55" t="str">
        <f>LOOKUP(A1438,Seznamy!$A$3:$A$38,Seznamy!$C$3:$C$38)</f>
        <v>Tanvald</v>
      </c>
      <c r="D1438" s="56">
        <f>LOOKUP(A1438,Seznamy!$A$3:$A$38,Seznamy!$F$3:$F$38)</f>
        <v>9376</v>
      </c>
      <c r="E1438" s="56">
        <f>LOOKUP(A1438,Seznamy!$A$3:$A$38,Seznamy!$G$3:$G$38)</f>
        <v>134854</v>
      </c>
      <c r="F1438" s="57">
        <f>LOOKUP(A1438,Seznamy!$A$3:$A$38,Seznamy!$J$3:$J$38)</f>
        <v>60</v>
      </c>
      <c r="G1438" s="57">
        <v>37</v>
      </c>
      <c r="H1438" s="55">
        <f>LOOKUP(G1438,Komplexní!$A$40:$A$82,Komplexní!$B$40:$B$82)</f>
        <v>0</v>
      </c>
      <c r="I1438" s="58">
        <f t="array" ref="I1438">SUM(IF((Komplexní!$A$3:$A$38=A1438)*(Komplexní!$D$1:$AJ$1=G1438),Komplexní!$D$3:$AJ$38))</f>
        <v>0</v>
      </c>
      <c r="J1438" s="115" t="str">
        <f>IF(I1438=0,"",I1438)</f>
        <v/>
      </c>
      <c r="K1438" s="59" t="str">
        <f>IF(I1438=MIN($J$1403:$J$1452),1,"")</f>
        <v/>
      </c>
    </row>
    <row r="1439" spans="1:11" hidden="1">
      <c r="A1439" s="53">
        <v>29</v>
      </c>
      <c r="B1439" s="54">
        <f>LOOKUP(A1439,Seznamy!$A$3:$A$38,Seznamy!$B$3:$B$38)</f>
        <v>247002</v>
      </c>
      <c r="C1439" s="55" t="str">
        <f>LOOKUP(A1439,Seznamy!$A$3:$A$38,Seznamy!$C$3:$C$38)</f>
        <v>Tanvald</v>
      </c>
      <c r="D1439" s="56">
        <f>LOOKUP(A1439,Seznamy!$A$3:$A$38,Seznamy!$F$3:$F$38)</f>
        <v>9376</v>
      </c>
      <c r="E1439" s="56">
        <f>LOOKUP(A1439,Seznamy!$A$3:$A$38,Seznamy!$G$3:$G$38)</f>
        <v>134854</v>
      </c>
      <c r="F1439" s="57">
        <f>LOOKUP(A1439,Seznamy!$A$3:$A$38,Seznamy!$J$3:$J$38)</f>
        <v>60</v>
      </c>
      <c r="G1439" s="57">
        <v>38</v>
      </c>
      <c r="H1439" s="55">
        <f>LOOKUP(G1439,Komplexní!$A$40:$A$82,Komplexní!$B$40:$B$82)</f>
        <v>0</v>
      </c>
      <c r="I1439" s="58">
        <f t="array" ref="I1439">SUM(IF((Komplexní!$A$3:$A$38=A1439)*(Komplexní!$D$1:$AJ$1=G1439),Komplexní!$D$3:$AJ$38))</f>
        <v>0</v>
      </c>
      <c r="J1439" s="115" t="str">
        <f>IF(I1439=0,"",I1439)</f>
        <v/>
      </c>
      <c r="K1439" s="59" t="str">
        <f>IF(I1439=MIN($J$1403:$J$1452),1,"")</f>
        <v/>
      </c>
    </row>
    <row r="1440" spans="1:11" hidden="1">
      <c r="A1440" s="53">
        <v>29</v>
      </c>
      <c r="B1440" s="54">
        <f>LOOKUP(A1440,Seznamy!$A$3:$A$38,Seznamy!$B$3:$B$38)</f>
        <v>247002</v>
      </c>
      <c r="C1440" s="55" t="str">
        <f>LOOKUP(A1440,Seznamy!$A$3:$A$38,Seznamy!$C$3:$C$38)</f>
        <v>Tanvald</v>
      </c>
      <c r="D1440" s="56">
        <f>LOOKUP(A1440,Seznamy!$A$3:$A$38,Seznamy!$F$3:$F$38)</f>
        <v>9376</v>
      </c>
      <c r="E1440" s="56">
        <f>LOOKUP(A1440,Seznamy!$A$3:$A$38,Seznamy!$G$3:$G$38)</f>
        <v>134854</v>
      </c>
      <c r="F1440" s="57">
        <f>LOOKUP(A1440,Seznamy!$A$3:$A$38,Seznamy!$J$3:$J$38)</f>
        <v>60</v>
      </c>
      <c r="G1440" s="57">
        <v>39</v>
      </c>
      <c r="H1440" s="55">
        <f>LOOKUP(G1440,Komplexní!$A$40:$A$82,Komplexní!$B$40:$B$82)</f>
        <v>0</v>
      </c>
      <c r="I1440" s="58">
        <f t="array" ref="I1440">SUM(IF((Komplexní!$A$3:$A$38=A1440)*(Komplexní!$D$1:$AJ$1=G1440),Komplexní!$D$3:$AJ$38))</f>
        <v>0</v>
      </c>
      <c r="J1440" s="115" t="str">
        <f>IF(I1440=0,"",I1440)</f>
        <v/>
      </c>
      <c r="K1440" s="59" t="str">
        <f>IF(I1440=MIN($J$1403:$J$1452),1,"")</f>
        <v/>
      </c>
    </row>
    <row r="1441" spans="1:11" hidden="1">
      <c r="A1441" s="53">
        <v>29</v>
      </c>
      <c r="B1441" s="54">
        <f>LOOKUP(A1441,Seznamy!$A$3:$A$38,Seznamy!$B$3:$B$38)</f>
        <v>247002</v>
      </c>
      <c r="C1441" s="55" t="str">
        <f>LOOKUP(A1441,Seznamy!$A$3:$A$38,Seznamy!$C$3:$C$38)</f>
        <v>Tanvald</v>
      </c>
      <c r="D1441" s="56">
        <f>LOOKUP(A1441,Seznamy!$A$3:$A$38,Seznamy!$F$3:$F$38)</f>
        <v>9376</v>
      </c>
      <c r="E1441" s="56">
        <f>LOOKUP(A1441,Seznamy!$A$3:$A$38,Seznamy!$G$3:$G$38)</f>
        <v>134854</v>
      </c>
      <c r="F1441" s="57">
        <f>LOOKUP(A1441,Seznamy!$A$3:$A$38,Seznamy!$J$3:$J$38)</f>
        <v>60</v>
      </c>
      <c r="G1441" s="57">
        <v>40</v>
      </c>
      <c r="H1441" s="55">
        <f>LOOKUP(G1441,Komplexní!$A$40:$A$82,Komplexní!$B$40:$B$82)</f>
        <v>0</v>
      </c>
      <c r="I1441" s="58">
        <f t="array" ref="I1441">SUM(IF((Komplexní!$A$3:$A$38=A1441)*(Komplexní!$D$1:$AJ$1=G1441),Komplexní!$D$3:$AJ$38))</f>
        <v>0</v>
      </c>
      <c r="J1441" s="115" t="str">
        <f>IF(I1441=0,"",I1441)</f>
        <v/>
      </c>
      <c r="K1441" s="59" t="str">
        <f>IF(I1441=MIN($J$1403:$J$1452),1,"")</f>
        <v/>
      </c>
    </row>
    <row r="1442" spans="1:11" hidden="1">
      <c r="A1442" s="53">
        <v>29</v>
      </c>
      <c r="B1442" s="54">
        <f>LOOKUP(A1442,Seznamy!$A$3:$A$38,Seznamy!$B$3:$B$38)</f>
        <v>247002</v>
      </c>
      <c r="C1442" s="55" t="str">
        <f>LOOKUP(A1442,Seznamy!$A$3:$A$38,Seznamy!$C$3:$C$38)</f>
        <v>Tanvald</v>
      </c>
      <c r="D1442" s="56">
        <f>LOOKUP(A1442,Seznamy!$A$3:$A$38,Seznamy!$F$3:$F$38)</f>
        <v>9376</v>
      </c>
      <c r="E1442" s="56">
        <f>LOOKUP(A1442,Seznamy!$A$3:$A$38,Seznamy!$G$3:$G$38)</f>
        <v>134854</v>
      </c>
      <c r="F1442" s="57">
        <f>LOOKUP(A1442,Seznamy!$A$3:$A$38,Seznamy!$J$3:$J$38)</f>
        <v>60</v>
      </c>
      <c r="G1442" s="57">
        <v>41</v>
      </c>
      <c r="H1442" s="55">
        <f>LOOKUP(G1442,Komplexní!$A$40:$A$82,Komplexní!$B$40:$B$82)</f>
        <v>0</v>
      </c>
      <c r="I1442" s="58">
        <f t="array" ref="I1442">SUM(IF((Komplexní!$A$3:$A$38=A1442)*(Komplexní!$D$1:$AJ$1=G1442),Komplexní!$D$3:$AJ$38))</f>
        <v>0</v>
      </c>
      <c r="J1442" s="115" t="str">
        <f>IF(I1442=0,"",I1442)</f>
        <v/>
      </c>
      <c r="K1442" s="59" t="str">
        <f>IF(I1442=MIN($J$1403:$J$1452),1,"")</f>
        <v/>
      </c>
    </row>
    <row r="1443" spans="1:11" hidden="1">
      <c r="A1443" s="53">
        <v>29</v>
      </c>
      <c r="B1443" s="54">
        <f>LOOKUP(A1443,Seznamy!$A$3:$A$38,Seznamy!$B$3:$B$38)</f>
        <v>247002</v>
      </c>
      <c r="C1443" s="55" t="str">
        <f>LOOKUP(A1443,Seznamy!$A$3:$A$38,Seznamy!$C$3:$C$38)</f>
        <v>Tanvald</v>
      </c>
      <c r="D1443" s="56">
        <f>LOOKUP(A1443,Seznamy!$A$3:$A$38,Seznamy!$F$3:$F$38)</f>
        <v>9376</v>
      </c>
      <c r="E1443" s="56">
        <f>LOOKUP(A1443,Seznamy!$A$3:$A$38,Seznamy!$G$3:$G$38)</f>
        <v>134854</v>
      </c>
      <c r="F1443" s="57">
        <f>LOOKUP(A1443,Seznamy!$A$3:$A$38,Seznamy!$J$3:$J$38)</f>
        <v>60</v>
      </c>
      <c r="G1443" s="57">
        <v>42</v>
      </c>
      <c r="H1443" s="55">
        <f>LOOKUP(G1443,Komplexní!$A$40:$A$82,Komplexní!$B$40:$B$82)</f>
        <v>0</v>
      </c>
      <c r="I1443" s="58">
        <f t="array" ref="I1443">SUM(IF((Komplexní!$A$3:$A$38=A1443)*(Komplexní!$D$1:$AJ$1=G1443),Komplexní!$D$3:$AJ$38))</f>
        <v>0</v>
      </c>
      <c r="J1443" s="115" t="str">
        <f>IF(I1443=0,"",I1443)</f>
        <v/>
      </c>
      <c r="K1443" s="59" t="str">
        <f>IF(I1443=MIN($J$1403:$J$1452),1,"")</f>
        <v/>
      </c>
    </row>
    <row r="1444" spans="1:11" hidden="1">
      <c r="A1444" s="53">
        <v>29</v>
      </c>
      <c r="B1444" s="54">
        <f>LOOKUP(A1444,Seznamy!$A$3:$A$38,Seznamy!$B$3:$B$38)</f>
        <v>247002</v>
      </c>
      <c r="C1444" s="55" t="str">
        <f>LOOKUP(A1444,Seznamy!$A$3:$A$38,Seznamy!$C$3:$C$38)</f>
        <v>Tanvald</v>
      </c>
      <c r="D1444" s="56">
        <f>LOOKUP(A1444,Seznamy!$A$3:$A$38,Seznamy!$F$3:$F$38)</f>
        <v>9376</v>
      </c>
      <c r="E1444" s="56">
        <f>LOOKUP(A1444,Seznamy!$A$3:$A$38,Seznamy!$G$3:$G$38)</f>
        <v>134854</v>
      </c>
      <c r="F1444" s="57">
        <f>LOOKUP(A1444,Seznamy!$A$3:$A$38,Seznamy!$J$3:$J$38)</f>
        <v>60</v>
      </c>
      <c r="G1444" s="57">
        <v>43</v>
      </c>
      <c r="H1444" s="55">
        <f>LOOKUP(G1444,Komplexní!$A$40:$A$82,Komplexní!$B$40:$B$82)</f>
        <v>0</v>
      </c>
      <c r="I1444" s="58">
        <f t="array" ref="I1444">SUM(IF((Komplexní!$A$3:$A$38=A1444)*(Komplexní!$D$1:$AJ$1=G1444),Komplexní!$D$3:$AJ$38))</f>
        <v>0</v>
      </c>
      <c r="J1444" s="115" t="str">
        <f>IF(I1444=0,"",I1444)</f>
        <v/>
      </c>
      <c r="K1444" s="59" t="str">
        <f>IF(I1444=MIN($J$1403:$J$1452),1,"")</f>
        <v/>
      </c>
    </row>
    <row r="1445" spans="1:11" hidden="1">
      <c r="A1445" s="53">
        <v>29</v>
      </c>
      <c r="B1445" s="54">
        <f>LOOKUP(A1445,Seznamy!$A$3:$A$38,Seznamy!$B$3:$B$38)</f>
        <v>247002</v>
      </c>
      <c r="C1445" s="55" t="str">
        <f>LOOKUP(A1445,Seznamy!$A$3:$A$38,Seznamy!$C$3:$C$38)</f>
        <v>Tanvald</v>
      </c>
      <c r="D1445" s="56">
        <f>LOOKUP(A1445,Seznamy!$A$3:$A$38,Seznamy!$F$3:$F$38)</f>
        <v>9376</v>
      </c>
      <c r="E1445" s="56">
        <f>LOOKUP(A1445,Seznamy!$A$3:$A$38,Seznamy!$G$3:$G$38)</f>
        <v>134854</v>
      </c>
      <c r="F1445" s="57">
        <f>LOOKUP(A1445,Seznamy!$A$3:$A$38,Seznamy!$J$3:$J$38)</f>
        <v>60</v>
      </c>
      <c r="G1445" s="57">
        <v>44</v>
      </c>
      <c r="H1445" s="55">
        <f>LOOKUP(G1445,Komplexní!$A$40:$A$82,Komplexní!$B$40:$B$82)</f>
        <v>0</v>
      </c>
      <c r="I1445" s="58">
        <f t="array" ref="I1445">SUM(IF((Komplexní!$A$3:$A$38=A1445)*(Komplexní!$D$1:$AJ$1=G1445),Komplexní!$D$3:$AJ$38))</f>
        <v>0</v>
      </c>
      <c r="J1445" s="115" t="str">
        <f>IF(I1445=0,"",I1445)</f>
        <v/>
      </c>
      <c r="K1445" s="59" t="str">
        <f>IF(I1445=MIN($J$1403:$J$1452),1,"")</f>
        <v/>
      </c>
    </row>
    <row r="1446" spans="1:11" hidden="1">
      <c r="A1446" s="53">
        <v>29</v>
      </c>
      <c r="B1446" s="54">
        <f>LOOKUP(A1446,Seznamy!$A$3:$A$38,Seznamy!$B$3:$B$38)</f>
        <v>247002</v>
      </c>
      <c r="C1446" s="55" t="str">
        <f>LOOKUP(A1446,Seznamy!$A$3:$A$38,Seznamy!$C$3:$C$38)</f>
        <v>Tanvald</v>
      </c>
      <c r="D1446" s="56">
        <f>LOOKUP(A1446,Seznamy!$A$3:$A$38,Seznamy!$F$3:$F$38)</f>
        <v>9376</v>
      </c>
      <c r="E1446" s="56">
        <f>LOOKUP(A1446,Seznamy!$A$3:$A$38,Seznamy!$G$3:$G$38)</f>
        <v>134854</v>
      </c>
      <c r="F1446" s="57">
        <f>LOOKUP(A1446,Seznamy!$A$3:$A$38,Seznamy!$J$3:$J$38)</f>
        <v>60</v>
      </c>
      <c r="G1446" s="57">
        <v>45</v>
      </c>
      <c r="H1446" s="55">
        <f>LOOKUP(G1446,Komplexní!$A$40:$A$82,Komplexní!$B$40:$B$82)</f>
        <v>0</v>
      </c>
      <c r="I1446" s="58">
        <f t="array" ref="I1446">SUM(IF((Komplexní!$A$3:$A$38=A1446)*(Komplexní!$D$1:$AJ$1=G1446),Komplexní!$D$3:$AJ$38))</f>
        <v>0</v>
      </c>
      <c r="J1446" s="115" t="str">
        <f>IF(I1446=0,"",I1446)</f>
        <v/>
      </c>
      <c r="K1446" s="59" t="str">
        <f>IF(I1446=MIN($J$1403:$J$1452),1,"")</f>
        <v/>
      </c>
    </row>
    <row r="1447" spans="1:11" hidden="1">
      <c r="A1447" s="53">
        <v>29</v>
      </c>
      <c r="B1447" s="54">
        <f>LOOKUP(A1447,Seznamy!$A$3:$A$38,Seznamy!$B$3:$B$38)</f>
        <v>247002</v>
      </c>
      <c r="C1447" s="55" t="str">
        <f>LOOKUP(A1447,Seznamy!$A$3:$A$38,Seznamy!$C$3:$C$38)</f>
        <v>Tanvald</v>
      </c>
      <c r="D1447" s="56">
        <f>LOOKUP(A1447,Seznamy!$A$3:$A$38,Seznamy!$F$3:$F$38)</f>
        <v>9376</v>
      </c>
      <c r="E1447" s="56">
        <f>LOOKUP(A1447,Seznamy!$A$3:$A$38,Seznamy!$G$3:$G$38)</f>
        <v>134854</v>
      </c>
      <c r="F1447" s="57">
        <f>LOOKUP(A1447,Seznamy!$A$3:$A$38,Seznamy!$J$3:$J$38)</f>
        <v>60</v>
      </c>
      <c r="G1447" s="57">
        <v>46</v>
      </c>
      <c r="H1447" s="55">
        <f>LOOKUP(G1447,Komplexní!$A$40:$A$82,Komplexní!$B$40:$B$82)</f>
        <v>0</v>
      </c>
      <c r="I1447" s="58">
        <f t="array" ref="I1447">SUM(IF((Komplexní!$A$3:$A$38=A1447)*(Komplexní!$D$1:$AJ$1=G1447),Komplexní!$D$3:$AJ$38))</f>
        <v>0</v>
      </c>
      <c r="J1447" s="115" t="str">
        <f>IF(I1447=0,"",I1447)</f>
        <v/>
      </c>
      <c r="K1447" s="59" t="str">
        <f>IF(I1447=MIN($J$1403:$J$1452),1,"")</f>
        <v/>
      </c>
    </row>
    <row r="1448" spans="1:11" hidden="1">
      <c r="A1448" s="53">
        <v>29</v>
      </c>
      <c r="B1448" s="54">
        <f>LOOKUP(A1448,Seznamy!$A$3:$A$38,Seznamy!$B$3:$B$38)</f>
        <v>247002</v>
      </c>
      <c r="C1448" s="55" t="str">
        <f>LOOKUP(A1448,Seznamy!$A$3:$A$38,Seznamy!$C$3:$C$38)</f>
        <v>Tanvald</v>
      </c>
      <c r="D1448" s="56">
        <f>LOOKUP(A1448,Seznamy!$A$3:$A$38,Seznamy!$F$3:$F$38)</f>
        <v>9376</v>
      </c>
      <c r="E1448" s="56">
        <f>LOOKUP(A1448,Seznamy!$A$3:$A$38,Seznamy!$G$3:$G$38)</f>
        <v>134854</v>
      </c>
      <c r="F1448" s="57">
        <f>LOOKUP(A1448,Seznamy!$A$3:$A$38,Seznamy!$J$3:$J$38)</f>
        <v>60</v>
      </c>
      <c r="G1448" s="57">
        <v>47</v>
      </c>
      <c r="H1448" s="55">
        <f>LOOKUP(G1448,Komplexní!$A$40:$A$82,Komplexní!$B$40:$B$82)</f>
        <v>0</v>
      </c>
      <c r="I1448" s="58">
        <f t="array" ref="I1448">SUM(IF((Komplexní!$A$3:$A$38=A1448)*(Komplexní!$D$1:$AJ$1=G1448),Komplexní!$D$3:$AJ$38))</f>
        <v>0</v>
      </c>
      <c r="J1448" s="115" t="str">
        <f>IF(I1448=0,"",I1448)</f>
        <v/>
      </c>
      <c r="K1448" s="59" t="str">
        <f>IF(I1448=MIN($J$1403:$J$1452),1,"")</f>
        <v/>
      </c>
    </row>
    <row r="1449" spans="1:11" hidden="1">
      <c r="A1449" s="53">
        <v>29</v>
      </c>
      <c r="B1449" s="54">
        <f>LOOKUP(A1449,Seznamy!$A$3:$A$38,Seznamy!$B$3:$B$38)</f>
        <v>247002</v>
      </c>
      <c r="C1449" s="55" t="str">
        <f>LOOKUP(A1449,Seznamy!$A$3:$A$38,Seznamy!$C$3:$C$38)</f>
        <v>Tanvald</v>
      </c>
      <c r="D1449" s="56">
        <f>LOOKUP(A1449,Seznamy!$A$3:$A$38,Seznamy!$F$3:$F$38)</f>
        <v>9376</v>
      </c>
      <c r="E1449" s="56">
        <f>LOOKUP(A1449,Seznamy!$A$3:$A$38,Seznamy!$G$3:$G$38)</f>
        <v>134854</v>
      </c>
      <c r="F1449" s="57">
        <f>LOOKUP(A1449,Seznamy!$A$3:$A$38,Seznamy!$J$3:$J$38)</f>
        <v>60</v>
      </c>
      <c r="G1449" s="57">
        <v>48</v>
      </c>
      <c r="H1449" s="55">
        <f>LOOKUP(G1449,Komplexní!$A$40:$A$82,Komplexní!$B$40:$B$82)</f>
        <v>0</v>
      </c>
      <c r="I1449" s="58">
        <f t="array" ref="I1449">SUM(IF((Komplexní!$A$3:$A$38=A1449)*(Komplexní!$D$1:$AJ$1=G1449),Komplexní!$D$3:$AJ$38))</f>
        <v>0</v>
      </c>
      <c r="J1449" s="115" t="str">
        <f>IF(I1449=0,"",I1449)</f>
        <v/>
      </c>
      <c r="K1449" s="59" t="str">
        <f>IF(I1449=MIN($J$1403:$J$1452),1,"")</f>
        <v/>
      </c>
    </row>
    <row r="1450" spans="1:11" hidden="1">
      <c r="A1450" s="53">
        <v>29</v>
      </c>
      <c r="B1450" s="54">
        <f>LOOKUP(A1450,Seznamy!$A$3:$A$38,Seznamy!$B$3:$B$38)</f>
        <v>247002</v>
      </c>
      <c r="C1450" s="55" t="str">
        <f>LOOKUP(A1450,Seznamy!$A$3:$A$38,Seznamy!$C$3:$C$38)</f>
        <v>Tanvald</v>
      </c>
      <c r="D1450" s="56">
        <f>LOOKUP(A1450,Seznamy!$A$3:$A$38,Seznamy!$F$3:$F$38)</f>
        <v>9376</v>
      </c>
      <c r="E1450" s="56">
        <f>LOOKUP(A1450,Seznamy!$A$3:$A$38,Seznamy!$G$3:$G$38)</f>
        <v>134854</v>
      </c>
      <c r="F1450" s="57">
        <f>LOOKUP(A1450,Seznamy!$A$3:$A$38,Seznamy!$J$3:$J$38)</f>
        <v>60</v>
      </c>
      <c r="G1450" s="57">
        <v>49</v>
      </c>
      <c r="H1450" s="55">
        <f>LOOKUP(G1450,Komplexní!$A$40:$A$82,Komplexní!$B$40:$B$82)</f>
        <v>0</v>
      </c>
      <c r="I1450" s="58">
        <f t="array" ref="I1450">SUM(IF((Komplexní!$A$3:$A$38=A1450)*(Komplexní!$D$1:$AJ$1=G1450),Komplexní!$D$3:$AJ$38))</f>
        <v>0</v>
      </c>
      <c r="J1450" s="115" t="str">
        <f>IF(I1450=0,"",I1450)</f>
        <v/>
      </c>
      <c r="K1450" s="59" t="str">
        <f>IF(I1450=MIN($J$1403:$J$1452),1,"")</f>
        <v/>
      </c>
    </row>
    <row r="1451" spans="1:11" hidden="1">
      <c r="A1451" s="53">
        <v>29</v>
      </c>
      <c r="B1451" s="54">
        <f>LOOKUP(A1451,Seznamy!$A$3:$A$38,Seznamy!$B$3:$B$38)</f>
        <v>247002</v>
      </c>
      <c r="C1451" s="55" t="str">
        <f>LOOKUP(A1451,Seznamy!$A$3:$A$38,Seznamy!$C$3:$C$38)</f>
        <v>Tanvald</v>
      </c>
      <c r="D1451" s="56">
        <f>LOOKUP(A1451,Seznamy!$A$3:$A$38,Seznamy!$F$3:$F$38)</f>
        <v>9376</v>
      </c>
      <c r="E1451" s="56">
        <f>LOOKUP(A1451,Seznamy!$A$3:$A$38,Seznamy!$G$3:$G$38)</f>
        <v>134854</v>
      </c>
      <c r="F1451" s="57">
        <f>LOOKUP(A1451,Seznamy!$A$3:$A$38,Seznamy!$J$3:$J$38)</f>
        <v>60</v>
      </c>
      <c r="G1451" s="57">
        <v>50</v>
      </c>
      <c r="H1451" s="55">
        <f>LOOKUP(G1451,Komplexní!$A$40:$A$82,Komplexní!$B$40:$B$82)</f>
        <v>0</v>
      </c>
      <c r="I1451" s="58">
        <f t="array" ref="I1451">SUM(IF((Komplexní!$A$3:$A$38=A1451)*(Komplexní!$D$1:$AJ$1=G1451),Komplexní!$D$3:$AJ$38))</f>
        <v>0</v>
      </c>
      <c r="J1451" s="115" t="str">
        <f>IF(I1451=0,"",I1451)</f>
        <v/>
      </c>
      <c r="K1451" s="59" t="str">
        <f>IF(I1451=MIN($J$1403:$J$1452),1,"")</f>
        <v/>
      </c>
    </row>
    <row r="1452" spans="1:11">
      <c r="A1452" s="53">
        <v>29</v>
      </c>
      <c r="B1452" s="54">
        <f>LOOKUP(A1452,Seznamy!$A$3:$A$38,Seznamy!$B$3:$B$38)</f>
        <v>247002</v>
      </c>
      <c r="C1452" s="55" t="str">
        <f>LOOKUP(A1452,Seznamy!$A$3:$A$38,Seznamy!$C$3:$C$38)</f>
        <v>Tanvald</v>
      </c>
      <c r="D1452" s="56">
        <f>LOOKUP(A1452,Seznamy!$A$3:$A$38,Seznamy!$F$3:$F$38)</f>
        <v>9376</v>
      </c>
      <c r="E1452" s="56">
        <f>LOOKUP(A1452,Seznamy!$A$3:$A$38,Seznamy!$G$3:$G$38)</f>
        <v>134854</v>
      </c>
      <c r="F1452" s="57">
        <f>LOOKUP(A1452,Seznamy!$A$3:$A$38,Seznamy!$J$3:$J$38)</f>
        <v>60</v>
      </c>
      <c r="G1452" s="57">
        <v>11</v>
      </c>
      <c r="H1452" s="55" t="str">
        <f>LOOKUP(G1452,Komplexní!$A$40:$A$82,Komplexní!$B$40:$B$82)</f>
        <v>UNILES a.s.</v>
      </c>
      <c r="I1452" s="58">
        <f t="array" ref="I1452">SUM(IF((Komplexní!$A$3:$A$38=A1452)*(Komplexní!$D$1:$AJ$1=G1452),Komplexní!$D$3:$AJ$38))</f>
        <v>13382803</v>
      </c>
      <c r="J1452" s="115">
        <f>IF(I1452=0,"",I1452)</f>
        <v>13382803</v>
      </c>
      <c r="K1452" s="59">
        <f>IF(I1452=MIN($J$1403:$J$1452),1,"")</f>
        <v>1</v>
      </c>
    </row>
    <row r="1453" spans="1:11" hidden="1">
      <c r="A1453" s="87">
        <v>30</v>
      </c>
      <c r="B1453" s="88">
        <f>LOOKUP(A1453,Seznamy!$A$3:$A$38,Seznamy!$B$3:$B$38)</f>
        <v>247002</v>
      </c>
      <c r="C1453" s="89" t="str">
        <f>LOOKUP(A1453,Seznamy!$A$3:$A$38,Seznamy!$C$3:$C$38)</f>
        <v>Tanvald</v>
      </c>
      <c r="D1453" s="90">
        <f>LOOKUP(A1453,Seznamy!$A$3:$A$38,Seznamy!$F$3:$F$38)</f>
        <v>9376</v>
      </c>
      <c r="E1453" s="90">
        <f>LOOKUP(A1453,Seznamy!$A$3:$A$38,Seznamy!$G$3:$G$38)</f>
        <v>134854</v>
      </c>
      <c r="F1453" s="91">
        <f>LOOKUP(A1453,Seznamy!$A$3:$A$38,Seznamy!$J$3:$J$38)</f>
        <v>60</v>
      </c>
      <c r="G1453" s="91">
        <v>1</v>
      </c>
      <c r="H1453" s="89" t="str">
        <f>LOOKUP(G1453,Komplexní!$A$40:$A$82,Komplexní!$B$40:$B$82)</f>
        <v>KAISER s.r.o.</v>
      </c>
      <c r="I1453" s="92">
        <f t="array" ref="I1453">SUM(IF((Komplexní!$A$3:$A$38=A1453)*(Komplexní!$D$1:$AJ$1=G1453),Komplexní!$D$3:$AJ$38))</f>
        <v>0</v>
      </c>
      <c r="J1453" s="116" t="str">
        <f t="shared" ref="J1395:J1458" si="0">IF(I1453=0,"",I1453)</f>
        <v/>
      </c>
      <c r="K1453" s="93">
        <f t="shared" ref="K1453:K1484" si="1">IF(I1453=MIN($J$1453:$J$1502),1,"")</f>
        <v>1</v>
      </c>
    </row>
    <row r="1454" spans="1:11" hidden="1">
      <c r="A1454" s="87">
        <v>30</v>
      </c>
      <c r="B1454" s="88">
        <f>LOOKUP(A1454,Seznamy!$A$3:$A$38,Seznamy!$B$3:$B$38)</f>
        <v>247002</v>
      </c>
      <c r="C1454" s="89" t="str">
        <f>LOOKUP(A1454,Seznamy!$A$3:$A$38,Seznamy!$C$3:$C$38)</f>
        <v>Tanvald</v>
      </c>
      <c r="D1454" s="90">
        <f>LOOKUP(A1454,Seznamy!$A$3:$A$38,Seznamy!$F$3:$F$38)</f>
        <v>9376</v>
      </c>
      <c r="E1454" s="90">
        <f>LOOKUP(A1454,Seznamy!$A$3:$A$38,Seznamy!$G$3:$G$38)</f>
        <v>134854</v>
      </c>
      <c r="F1454" s="91">
        <f>LOOKUP(A1454,Seznamy!$A$3:$A$38,Seznamy!$J$3:$J$38)</f>
        <v>60</v>
      </c>
      <c r="G1454" s="91">
        <v>2</v>
      </c>
      <c r="H1454" s="89" t="str">
        <f>LOOKUP(G1454,Komplexní!$A$40:$A$82,Komplexní!$B$40:$B$82)</f>
        <v>Lesní společnost Přimda, a.s.</v>
      </c>
      <c r="I1454" s="92">
        <f t="array" ref="I1454">SUM(IF((Komplexní!$A$3:$A$38=A1454)*(Komplexní!$D$1:$AJ$1=G1454),Komplexní!$D$3:$AJ$38))</f>
        <v>0</v>
      </c>
      <c r="J1454" s="116" t="str">
        <f t="shared" si="0"/>
        <v/>
      </c>
      <c r="K1454" s="93">
        <f t="shared" si="1"/>
        <v>1</v>
      </c>
    </row>
    <row r="1455" spans="1:11" hidden="1">
      <c r="A1455" s="87">
        <v>30</v>
      </c>
      <c r="B1455" s="88">
        <f>LOOKUP(A1455,Seznamy!$A$3:$A$38,Seznamy!$B$3:$B$38)</f>
        <v>247002</v>
      </c>
      <c r="C1455" s="89" t="str">
        <f>LOOKUP(A1455,Seznamy!$A$3:$A$38,Seznamy!$C$3:$C$38)</f>
        <v>Tanvald</v>
      </c>
      <c r="D1455" s="90">
        <f>LOOKUP(A1455,Seznamy!$A$3:$A$38,Seznamy!$F$3:$F$38)</f>
        <v>9376</v>
      </c>
      <c r="E1455" s="90">
        <f>LOOKUP(A1455,Seznamy!$A$3:$A$38,Seznamy!$G$3:$G$38)</f>
        <v>134854</v>
      </c>
      <c r="F1455" s="91">
        <f>LOOKUP(A1455,Seznamy!$A$3:$A$38,Seznamy!$J$3:$J$38)</f>
        <v>60</v>
      </c>
      <c r="G1455" s="91">
        <v>3</v>
      </c>
      <c r="H1455" s="89" t="str">
        <f>LOOKUP(G1455,Komplexní!$A$40:$A$82,Komplexní!$B$40:$B$82)</f>
        <v>ACLESIA, spol. s r.o.</v>
      </c>
      <c r="I1455" s="92">
        <f t="array" ref="I1455">SUM(IF((Komplexní!$A$3:$A$38=A1455)*(Komplexní!$D$1:$AJ$1=G1455),Komplexní!$D$3:$AJ$38))</f>
        <v>0</v>
      </c>
      <c r="J1455" s="116" t="str">
        <f t="shared" si="0"/>
        <v/>
      </c>
      <c r="K1455" s="93">
        <f t="shared" si="1"/>
        <v>1</v>
      </c>
    </row>
    <row r="1456" spans="1:11" hidden="1">
      <c r="A1456" s="87">
        <v>30</v>
      </c>
      <c r="B1456" s="88">
        <f>LOOKUP(A1456,Seznamy!$A$3:$A$38,Seznamy!$B$3:$B$38)</f>
        <v>247002</v>
      </c>
      <c r="C1456" s="89" t="str">
        <f>LOOKUP(A1456,Seznamy!$A$3:$A$38,Seznamy!$C$3:$C$38)</f>
        <v>Tanvald</v>
      </c>
      <c r="D1456" s="90">
        <f>LOOKUP(A1456,Seznamy!$A$3:$A$38,Seznamy!$F$3:$F$38)</f>
        <v>9376</v>
      </c>
      <c r="E1456" s="90">
        <f>LOOKUP(A1456,Seznamy!$A$3:$A$38,Seznamy!$G$3:$G$38)</f>
        <v>134854</v>
      </c>
      <c r="F1456" s="91">
        <f>LOOKUP(A1456,Seznamy!$A$3:$A$38,Seznamy!$J$3:$J$38)</f>
        <v>60</v>
      </c>
      <c r="G1456" s="91">
        <v>4</v>
      </c>
      <c r="H1456" s="89" t="str">
        <f>LOOKUP(G1456,Komplexní!$A$40:$A$82,Komplexní!$B$40:$B$82)</f>
        <v>LST a.s.</v>
      </c>
      <c r="I1456" s="92">
        <f t="array" ref="I1456">SUM(IF((Komplexní!$A$3:$A$38=A1456)*(Komplexní!$D$1:$AJ$1=G1456),Komplexní!$D$3:$AJ$38))</f>
        <v>0</v>
      </c>
      <c r="J1456" s="116" t="str">
        <f t="shared" si="0"/>
        <v/>
      </c>
      <c r="K1456" s="93">
        <f t="shared" si="1"/>
        <v>1</v>
      </c>
    </row>
    <row r="1457" spans="1:11" hidden="1">
      <c r="A1457" s="87">
        <v>30</v>
      </c>
      <c r="B1457" s="88">
        <f>LOOKUP(A1457,Seznamy!$A$3:$A$38,Seznamy!$B$3:$B$38)</f>
        <v>247002</v>
      </c>
      <c r="C1457" s="89" t="str">
        <f>LOOKUP(A1457,Seznamy!$A$3:$A$38,Seznamy!$C$3:$C$38)</f>
        <v>Tanvald</v>
      </c>
      <c r="D1457" s="90">
        <f>LOOKUP(A1457,Seznamy!$A$3:$A$38,Seznamy!$F$3:$F$38)</f>
        <v>9376</v>
      </c>
      <c r="E1457" s="90">
        <f>LOOKUP(A1457,Seznamy!$A$3:$A$38,Seznamy!$G$3:$G$38)</f>
        <v>134854</v>
      </c>
      <c r="F1457" s="91">
        <f>LOOKUP(A1457,Seznamy!$A$3:$A$38,Seznamy!$J$3:$J$38)</f>
        <v>60</v>
      </c>
      <c r="G1457" s="91">
        <v>5</v>
      </c>
      <c r="H1457" s="89" t="str">
        <f>LOOKUP(G1457,Komplexní!$A$40:$A$82,Komplexní!$B$40:$B$82)</f>
        <v>T.E.P. HOLZ, s.r.o.</v>
      </c>
      <c r="I1457" s="92">
        <f t="array" ref="I1457">SUM(IF((Komplexní!$A$3:$A$38=A1457)*(Komplexní!$D$1:$AJ$1=G1457),Komplexní!$D$3:$AJ$38))</f>
        <v>0</v>
      </c>
      <c r="J1457" s="116" t="str">
        <f t="shared" si="0"/>
        <v/>
      </c>
      <c r="K1457" s="93">
        <f t="shared" si="1"/>
        <v>1</v>
      </c>
    </row>
    <row r="1458" spans="1:11" hidden="1">
      <c r="A1458" s="87">
        <v>30</v>
      </c>
      <c r="B1458" s="88">
        <f>LOOKUP(A1458,Seznamy!$A$3:$A$38,Seznamy!$B$3:$B$38)</f>
        <v>247002</v>
      </c>
      <c r="C1458" s="89" t="str">
        <f>LOOKUP(A1458,Seznamy!$A$3:$A$38,Seznamy!$C$3:$C$38)</f>
        <v>Tanvald</v>
      </c>
      <c r="D1458" s="90">
        <f>LOOKUP(A1458,Seznamy!$A$3:$A$38,Seznamy!$F$3:$F$38)</f>
        <v>9376</v>
      </c>
      <c r="E1458" s="90">
        <f>LOOKUP(A1458,Seznamy!$A$3:$A$38,Seznamy!$G$3:$G$38)</f>
        <v>134854</v>
      </c>
      <c r="F1458" s="91">
        <f>LOOKUP(A1458,Seznamy!$A$3:$A$38,Seznamy!$J$3:$J$38)</f>
        <v>60</v>
      </c>
      <c r="G1458" s="91">
        <v>6</v>
      </c>
      <c r="H1458" s="89" t="str">
        <f>LOOKUP(G1458,Komplexní!$A$40:$A$82,Komplexní!$B$40:$B$82)</f>
        <v>Petra spol. s r.o.</v>
      </c>
      <c r="I1458" s="92">
        <f t="array" ref="I1458">SUM(IF((Komplexní!$A$3:$A$38=A1458)*(Komplexní!$D$1:$AJ$1=G1458),Komplexní!$D$3:$AJ$38))</f>
        <v>0</v>
      </c>
      <c r="J1458" s="116" t="str">
        <f t="shared" si="0"/>
        <v/>
      </c>
      <c r="K1458" s="93">
        <f t="shared" si="1"/>
        <v>1</v>
      </c>
    </row>
    <row r="1459" spans="1:11" hidden="1">
      <c r="A1459" s="87">
        <v>30</v>
      </c>
      <c r="B1459" s="88">
        <f>LOOKUP(A1459,Seznamy!$A$3:$A$38,Seznamy!$B$3:$B$38)</f>
        <v>247002</v>
      </c>
      <c r="C1459" s="89" t="str">
        <f>LOOKUP(A1459,Seznamy!$A$3:$A$38,Seznamy!$C$3:$C$38)</f>
        <v>Tanvald</v>
      </c>
      <c r="D1459" s="90">
        <f>LOOKUP(A1459,Seznamy!$A$3:$A$38,Seznamy!$F$3:$F$38)</f>
        <v>9376</v>
      </c>
      <c r="E1459" s="90">
        <f>LOOKUP(A1459,Seznamy!$A$3:$A$38,Seznamy!$G$3:$G$38)</f>
        <v>134854</v>
      </c>
      <c r="F1459" s="91">
        <f>LOOKUP(A1459,Seznamy!$A$3:$A$38,Seznamy!$J$3:$J$38)</f>
        <v>60</v>
      </c>
      <c r="G1459" s="91">
        <v>7</v>
      </c>
      <c r="H1459" s="89" t="str">
        <f>LOOKUP(G1459,Komplexní!$A$40:$A$82,Komplexní!$B$40:$B$82)</f>
        <v>Sušická lesní a obchodní s.r.o.</v>
      </c>
      <c r="I1459" s="92">
        <f t="array" ref="I1459">SUM(IF((Komplexní!$A$3:$A$38=A1459)*(Komplexní!$D$1:$AJ$1=G1459),Komplexní!$D$3:$AJ$38))</f>
        <v>0</v>
      </c>
      <c r="J1459" s="116" t="str">
        <f t="shared" ref="J1459:J1475" si="2">IF(I1459=0,"",I1459)</f>
        <v/>
      </c>
      <c r="K1459" s="93">
        <f t="shared" si="1"/>
        <v>1</v>
      </c>
    </row>
    <row r="1460" spans="1:11" hidden="1">
      <c r="A1460" s="87">
        <v>30</v>
      </c>
      <c r="B1460" s="88">
        <f>LOOKUP(A1460,Seznamy!$A$3:$A$38,Seznamy!$B$3:$B$38)</f>
        <v>247002</v>
      </c>
      <c r="C1460" s="89" t="str">
        <f>LOOKUP(A1460,Seznamy!$A$3:$A$38,Seznamy!$C$3:$C$38)</f>
        <v>Tanvald</v>
      </c>
      <c r="D1460" s="90">
        <f>LOOKUP(A1460,Seznamy!$A$3:$A$38,Seznamy!$F$3:$F$38)</f>
        <v>9376</v>
      </c>
      <c r="E1460" s="90">
        <f>LOOKUP(A1460,Seznamy!$A$3:$A$38,Seznamy!$G$3:$G$38)</f>
        <v>134854</v>
      </c>
      <c r="F1460" s="91">
        <f>LOOKUP(A1460,Seznamy!$A$3:$A$38,Seznamy!$J$3:$J$38)</f>
        <v>60</v>
      </c>
      <c r="G1460" s="91">
        <v>8</v>
      </c>
      <c r="H1460" s="89" t="str">
        <f>LOOKUP(G1460,Komplexní!$A$40:$A$82,Komplexní!$B$40:$B$82)</f>
        <v>ARBOLES s.r.o.</v>
      </c>
      <c r="I1460" s="92">
        <f t="array" ref="I1460">SUM(IF((Komplexní!$A$3:$A$38=A1460)*(Komplexní!$D$1:$AJ$1=G1460),Komplexní!$D$3:$AJ$38))</f>
        <v>0</v>
      </c>
      <c r="J1460" s="116" t="str">
        <f t="shared" si="2"/>
        <v/>
      </c>
      <c r="K1460" s="93">
        <f t="shared" si="1"/>
        <v>1</v>
      </c>
    </row>
    <row r="1461" spans="1:11" hidden="1">
      <c r="A1461" s="87">
        <v>30</v>
      </c>
      <c r="B1461" s="88">
        <f>LOOKUP(A1461,Seznamy!$A$3:$A$38,Seznamy!$B$3:$B$38)</f>
        <v>247002</v>
      </c>
      <c r="C1461" s="89" t="str">
        <f>LOOKUP(A1461,Seznamy!$A$3:$A$38,Seznamy!$C$3:$C$38)</f>
        <v>Tanvald</v>
      </c>
      <c r="D1461" s="90">
        <f>LOOKUP(A1461,Seznamy!$A$3:$A$38,Seznamy!$F$3:$F$38)</f>
        <v>9376</v>
      </c>
      <c r="E1461" s="90">
        <f>LOOKUP(A1461,Seznamy!$A$3:$A$38,Seznamy!$G$3:$G$38)</f>
        <v>134854</v>
      </c>
      <c r="F1461" s="91">
        <f>LOOKUP(A1461,Seznamy!$A$3:$A$38,Seznamy!$J$3:$J$38)</f>
        <v>60</v>
      </c>
      <c r="G1461" s="91">
        <v>9</v>
      </c>
      <c r="H1461" s="89" t="str">
        <f>LOOKUP(G1461,Komplexní!$A$40:$A$82,Komplexní!$B$40:$B$82)</f>
        <v>Stora Enso Wood Products Planá s.r.o.</v>
      </c>
      <c r="I1461" s="92">
        <f t="array" ref="I1461">SUM(IF((Komplexní!$A$3:$A$38=A1461)*(Komplexní!$D$1:$AJ$1=G1461),Komplexní!$D$3:$AJ$38))</f>
        <v>0</v>
      </c>
      <c r="J1461" s="116" t="str">
        <f t="shared" si="2"/>
        <v/>
      </c>
      <c r="K1461" s="93">
        <f t="shared" si="1"/>
        <v>1</v>
      </c>
    </row>
    <row r="1462" spans="1:11" hidden="1">
      <c r="A1462" s="87">
        <v>30</v>
      </c>
      <c r="B1462" s="88">
        <f>LOOKUP(A1462,Seznamy!$A$3:$A$38,Seznamy!$B$3:$B$38)</f>
        <v>247002</v>
      </c>
      <c r="C1462" s="89" t="str">
        <f>LOOKUP(A1462,Seznamy!$A$3:$A$38,Seznamy!$C$3:$C$38)</f>
        <v>Tanvald</v>
      </c>
      <c r="D1462" s="90">
        <f>LOOKUP(A1462,Seznamy!$A$3:$A$38,Seznamy!$F$3:$F$38)</f>
        <v>9376</v>
      </c>
      <c r="E1462" s="90">
        <f>LOOKUP(A1462,Seznamy!$A$3:$A$38,Seznamy!$G$3:$G$38)</f>
        <v>134854</v>
      </c>
      <c r="F1462" s="91">
        <f>LOOKUP(A1462,Seznamy!$A$3:$A$38,Seznamy!$J$3:$J$38)</f>
        <v>60</v>
      </c>
      <c r="G1462" s="91">
        <v>10</v>
      </c>
      <c r="H1462" s="89" t="str">
        <f>LOOKUP(G1462,Komplexní!$A$40:$A$82,Komplexní!$B$40:$B$82)</f>
        <v>Stora Enso Wood Products Ždírec s.r.o.</v>
      </c>
      <c r="I1462" s="92">
        <f t="array" ref="I1462">SUM(IF((Komplexní!$A$3:$A$38=A1462)*(Komplexní!$D$1:$AJ$1=G1462),Komplexní!$D$3:$AJ$38))</f>
        <v>0</v>
      </c>
      <c r="J1462" s="116" t="str">
        <f t="shared" si="2"/>
        <v/>
      </c>
      <c r="K1462" s="93">
        <f t="shared" si="1"/>
        <v>1</v>
      </c>
    </row>
    <row r="1463" spans="1:11" hidden="1">
      <c r="A1463" s="87">
        <v>30</v>
      </c>
      <c r="B1463" s="88">
        <f>LOOKUP(A1463,Seznamy!$A$3:$A$38,Seznamy!$B$3:$B$38)</f>
        <v>247002</v>
      </c>
      <c r="C1463" s="89" t="str">
        <f>LOOKUP(A1463,Seznamy!$A$3:$A$38,Seznamy!$C$3:$C$38)</f>
        <v>Tanvald</v>
      </c>
      <c r="D1463" s="90">
        <f>LOOKUP(A1463,Seznamy!$A$3:$A$38,Seznamy!$F$3:$F$38)</f>
        <v>9376</v>
      </c>
      <c r="E1463" s="90">
        <f>LOOKUP(A1463,Seznamy!$A$3:$A$38,Seznamy!$G$3:$G$38)</f>
        <v>134854</v>
      </c>
      <c r="F1463" s="91">
        <f>LOOKUP(A1463,Seznamy!$A$3:$A$38,Seznamy!$J$3:$J$38)</f>
        <v>60</v>
      </c>
      <c r="G1463" s="91">
        <v>11</v>
      </c>
      <c r="H1463" s="89" t="str">
        <f>LOOKUP(G1463,Komplexní!$A$40:$A$82,Komplexní!$B$40:$B$82)</f>
        <v>UNILES a.s.</v>
      </c>
      <c r="I1463" s="92">
        <f t="array" ref="I1463">SUM(IF((Komplexní!$A$3:$A$38=A1463)*(Komplexní!$D$1:$AJ$1=G1463),Komplexní!$D$3:$AJ$38))</f>
        <v>0</v>
      </c>
      <c r="J1463" s="116" t="str">
        <f t="shared" si="2"/>
        <v/>
      </c>
      <c r="K1463" s="93">
        <f t="shared" si="1"/>
        <v>1</v>
      </c>
    </row>
    <row r="1464" spans="1:11" hidden="1">
      <c r="A1464" s="87">
        <v>30</v>
      </c>
      <c r="B1464" s="88">
        <f>LOOKUP(A1464,Seznamy!$A$3:$A$38,Seznamy!$B$3:$B$38)</f>
        <v>247002</v>
      </c>
      <c r="C1464" s="89" t="str">
        <f>LOOKUP(A1464,Seznamy!$A$3:$A$38,Seznamy!$C$3:$C$38)</f>
        <v>Tanvald</v>
      </c>
      <c r="D1464" s="90">
        <f>LOOKUP(A1464,Seznamy!$A$3:$A$38,Seznamy!$F$3:$F$38)</f>
        <v>9376</v>
      </c>
      <c r="E1464" s="90">
        <f>LOOKUP(A1464,Seznamy!$A$3:$A$38,Seznamy!$G$3:$G$38)</f>
        <v>134854</v>
      </c>
      <c r="F1464" s="91">
        <f>LOOKUP(A1464,Seznamy!$A$3:$A$38,Seznamy!$J$3:$J$38)</f>
        <v>60</v>
      </c>
      <c r="G1464" s="91">
        <v>12</v>
      </c>
      <c r="H1464" s="89" t="str">
        <f>LOOKUP(G1464,Komplexní!$A$40:$A$82,Komplexní!$B$40:$B$82)</f>
        <v>Jihozápadní dřevařská a.s.</v>
      </c>
      <c r="I1464" s="92">
        <f t="array" ref="I1464">SUM(IF((Komplexní!$A$3:$A$38=A1464)*(Komplexní!$D$1:$AJ$1=G1464),Komplexní!$D$3:$AJ$38))</f>
        <v>0</v>
      </c>
      <c r="J1464" s="116" t="str">
        <f t="shared" si="2"/>
        <v/>
      </c>
      <c r="K1464" s="93">
        <f t="shared" si="1"/>
        <v>1</v>
      </c>
    </row>
    <row r="1465" spans="1:11" hidden="1">
      <c r="A1465" s="87">
        <v>30</v>
      </c>
      <c r="B1465" s="88">
        <f>LOOKUP(A1465,Seznamy!$A$3:$A$38,Seznamy!$B$3:$B$38)</f>
        <v>247002</v>
      </c>
      <c r="C1465" s="89" t="str">
        <f>LOOKUP(A1465,Seznamy!$A$3:$A$38,Seznamy!$C$3:$C$38)</f>
        <v>Tanvald</v>
      </c>
      <c r="D1465" s="90">
        <f>LOOKUP(A1465,Seznamy!$A$3:$A$38,Seznamy!$F$3:$F$38)</f>
        <v>9376</v>
      </c>
      <c r="E1465" s="90">
        <f>LOOKUP(A1465,Seznamy!$A$3:$A$38,Seznamy!$G$3:$G$38)</f>
        <v>134854</v>
      </c>
      <c r="F1465" s="91">
        <f>LOOKUP(A1465,Seznamy!$A$3:$A$38,Seznamy!$J$3:$J$38)</f>
        <v>60</v>
      </c>
      <c r="G1465" s="91">
        <v>13</v>
      </c>
      <c r="H1465" s="89" t="str">
        <f>LOOKUP(G1465,Komplexní!$A$40:$A$82,Komplexní!$B$40:$B$82)</f>
        <v>LDF Rožnov a.s.</v>
      </c>
      <c r="I1465" s="92">
        <f t="array" ref="I1465">SUM(IF((Komplexní!$A$3:$A$38=A1465)*(Komplexní!$D$1:$AJ$1=G1465),Komplexní!$D$3:$AJ$38))</f>
        <v>0</v>
      </c>
      <c r="J1465" s="116" t="str">
        <f t="shared" si="2"/>
        <v/>
      </c>
      <c r="K1465" s="93">
        <f t="shared" si="1"/>
        <v>1</v>
      </c>
    </row>
    <row r="1466" spans="1:11" hidden="1">
      <c r="A1466" s="87">
        <v>30</v>
      </c>
      <c r="B1466" s="88">
        <f>LOOKUP(A1466,Seznamy!$A$3:$A$38,Seznamy!$B$3:$B$38)</f>
        <v>247002</v>
      </c>
      <c r="C1466" s="89" t="str">
        <f>LOOKUP(A1466,Seznamy!$A$3:$A$38,Seznamy!$C$3:$C$38)</f>
        <v>Tanvald</v>
      </c>
      <c r="D1466" s="90">
        <f>LOOKUP(A1466,Seznamy!$A$3:$A$38,Seznamy!$F$3:$F$38)</f>
        <v>9376</v>
      </c>
      <c r="E1466" s="90">
        <f>LOOKUP(A1466,Seznamy!$A$3:$A$38,Seznamy!$G$3:$G$38)</f>
        <v>134854</v>
      </c>
      <c r="F1466" s="91">
        <f>LOOKUP(A1466,Seznamy!$A$3:$A$38,Seznamy!$J$3:$J$38)</f>
        <v>60</v>
      </c>
      <c r="G1466" s="91">
        <v>14</v>
      </c>
      <c r="H1466" s="89" t="str">
        <f>LOOKUP(G1466,Komplexní!$A$40:$A$82,Komplexní!$B$40:$B$82)</f>
        <v>Kloboucká lesní s.r.o.</v>
      </c>
      <c r="I1466" s="92">
        <f t="array" ref="I1466">SUM(IF((Komplexní!$A$3:$A$38=A1466)*(Komplexní!$D$1:$AJ$1=G1466),Komplexní!$D$3:$AJ$38))</f>
        <v>0</v>
      </c>
      <c r="J1466" s="116" t="str">
        <f t="shared" si="2"/>
        <v/>
      </c>
      <c r="K1466" s="93">
        <f t="shared" si="1"/>
        <v>1</v>
      </c>
    </row>
    <row r="1467" spans="1:11" hidden="1">
      <c r="A1467" s="87">
        <v>30</v>
      </c>
      <c r="B1467" s="88">
        <f>LOOKUP(A1467,Seznamy!$A$3:$A$38,Seznamy!$B$3:$B$38)</f>
        <v>247002</v>
      </c>
      <c r="C1467" s="89" t="str">
        <f>LOOKUP(A1467,Seznamy!$A$3:$A$38,Seznamy!$C$3:$C$38)</f>
        <v>Tanvald</v>
      </c>
      <c r="D1467" s="90">
        <f>LOOKUP(A1467,Seznamy!$A$3:$A$38,Seznamy!$F$3:$F$38)</f>
        <v>9376</v>
      </c>
      <c r="E1467" s="90">
        <f>LOOKUP(A1467,Seznamy!$A$3:$A$38,Seznamy!$G$3:$G$38)</f>
        <v>134854</v>
      </c>
      <c r="F1467" s="91">
        <f>LOOKUP(A1467,Seznamy!$A$3:$A$38,Seznamy!$J$3:$J$38)</f>
        <v>60</v>
      </c>
      <c r="G1467" s="91">
        <v>15</v>
      </c>
      <c r="H1467" s="89" t="str">
        <f>LOOKUP(G1467,Komplexní!$A$40:$A$82,Komplexní!$B$40:$B$82)</f>
        <v>Opavská lesní a.s.</v>
      </c>
      <c r="I1467" s="92">
        <f t="array" ref="I1467">SUM(IF((Komplexní!$A$3:$A$38=A1467)*(Komplexní!$D$1:$AJ$1=G1467),Komplexní!$D$3:$AJ$38))</f>
        <v>0</v>
      </c>
      <c r="J1467" s="116" t="str">
        <f t="shared" si="2"/>
        <v/>
      </c>
      <c r="K1467" s="93">
        <f t="shared" si="1"/>
        <v>1</v>
      </c>
    </row>
    <row r="1468" spans="1:11" hidden="1">
      <c r="A1468" s="87">
        <v>30</v>
      </c>
      <c r="B1468" s="88">
        <f>LOOKUP(A1468,Seznamy!$A$3:$A$38,Seznamy!$B$3:$B$38)</f>
        <v>247002</v>
      </c>
      <c r="C1468" s="89" t="str">
        <f>LOOKUP(A1468,Seznamy!$A$3:$A$38,Seznamy!$C$3:$C$38)</f>
        <v>Tanvald</v>
      </c>
      <c r="D1468" s="90">
        <f>LOOKUP(A1468,Seznamy!$A$3:$A$38,Seznamy!$F$3:$F$38)</f>
        <v>9376</v>
      </c>
      <c r="E1468" s="90">
        <f>LOOKUP(A1468,Seznamy!$A$3:$A$38,Seznamy!$G$3:$G$38)</f>
        <v>134854</v>
      </c>
      <c r="F1468" s="91">
        <f>LOOKUP(A1468,Seznamy!$A$3:$A$38,Seznamy!$J$3:$J$38)</f>
        <v>60</v>
      </c>
      <c r="G1468" s="91">
        <v>16</v>
      </c>
      <c r="H1468" s="89" t="str">
        <f>LOOKUP(G1468,Komplexní!$A$40:$A$82,Komplexní!$B$40:$B$82)</f>
        <v>Lesostavby Frýdek-Místek a.s.</v>
      </c>
      <c r="I1468" s="92">
        <f t="array" ref="I1468">SUM(IF((Komplexní!$A$3:$A$38=A1468)*(Komplexní!$D$1:$AJ$1=G1468),Komplexní!$D$3:$AJ$38))</f>
        <v>0</v>
      </c>
      <c r="J1468" s="116" t="str">
        <f t="shared" si="2"/>
        <v/>
      </c>
      <c r="K1468" s="93">
        <f t="shared" si="1"/>
        <v>1</v>
      </c>
    </row>
    <row r="1469" spans="1:11" hidden="1">
      <c r="A1469" s="87">
        <v>30</v>
      </c>
      <c r="B1469" s="88">
        <f>LOOKUP(A1469,Seznamy!$A$3:$A$38,Seznamy!$B$3:$B$38)</f>
        <v>247002</v>
      </c>
      <c r="C1469" s="89" t="str">
        <f>LOOKUP(A1469,Seznamy!$A$3:$A$38,Seznamy!$C$3:$C$38)</f>
        <v>Tanvald</v>
      </c>
      <c r="D1469" s="90">
        <f>LOOKUP(A1469,Seznamy!$A$3:$A$38,Seznamy!$F$3:$F$38)</f>
        <v>9376</v>
      </c>
      <c r="E1469" s="90">
        <f>LOOKUP(A1469,Seznamy!$A$3:$A$38,Seznamy!$G$3:$G$38)</f>
        <v>134854</v>
      </c>
      <c r="F1469" s="91">
        <f>LOOKUP(A1469,Seznamy!$A$3:$A$38,Seznamy!$J$3:$J$38)</f>
        <v>60</v>
      </c>
      <c r="G1469" s="91">
        <v>17</v>
      </c>
      <c r="H1469" s="89" t="str">
        <f>LOOKUP(G1469,Komplexní!$A$40:$A$82,Komplexní!$B$40:$B$82)</f>
        <v>Drevo-Málek s.r.o.</v>
      </c>
      <c r="I1469" s="92">
        <f t="array" ref="I1469">SUM(IF((Komplexní!$A$3:$A$38=A1469)*(Komplexní!$D$1:$AJ$1=G1469),Komplexní!$D$3:$AJ$38))</f>
        <v>0</v>
      </c>
      <c r="J1469" s="116" t="str">
        <f t="shared" si="2"/>
        <v/>
      </c>
      <c r="K1469" s="93">
        <f t="shared" si="1"/>
        <v>1</v>
      </c>
    </row>
    <row r="1470" spans="1:11" hidden="1">
      <c r="A1470" s="87">
        <v>30</v>
      </c>
      <c r="B1470" s="88">
        <f>LOOKUP(A1470,Seznamy!$A$3:$A$38,Seznamy!$B$3:$B$38)</f>
        <v>247002</v>
      </c>
      <c r="C1470" s="89" t="str">
        <f>LOOKUP(A1470,Seznamy!$A$3:$A$38,Seznamy!$C$3:$C$38)</f>
        <v>Tanvald</v>
      </c>
      <c r="D1470" s="90">
        <f>LOOKUP(A1470,Seznamy!$A$3:$A$38,Seznamy!$F$3:$F$38)</f>
        <v>9376</v>
      </c>
      <c r="E1470" s="90">
        <f>LOOKUP(A1470,Seznamy!$A$3:$A$38,Seznamy!$G$3:$G$38)</f>
        <v>134854</v>
      </c>
      <c r="F1470" s="91">
        <f>LOOKUP(A1470,Seznamy!$A$3:$A$38,Seznamy!$J$3:$J$38)</f>
        <v>60</v>
      </c>
      <c r="G1470" s="91">
        <v>18</v>
      </c>
      <c r="H1470" s="89" t="str">
        <f>LOOKUP(G1470,Komplexní!$A$40:$A$82,Komplexní!$B$40:$B$82)</f>
        <v>Lesní společnost Bečov, s.r.o.</v>
      </c>
      <c r="I1470" s="92">
        <f t="array" ref="I1470">SUM(IF((Komplexní!$A$3:$A$38=A1470)*(Komplexní!$D$1:$AJ$1=G1470),Komplexní!$D$3:$AJ$38))</f>
        <v>0</v>
      </c>
      <c r="J1470" s="116" t="str">
        <f t="shared" si="2"/>
        <v/>
      </c>
      <c r="K1470" s="93">
        <f t="shared" si="1"/>
        <v>1</v>
      </c>
    </row>
    <row r="1471" spans="1:11" hidden="1">
      <c r="A1471" s="87">
        <v>30</v>
      </c>
      <c r="B1471" s="88">
        <f>LOOKUP(A1471,Seznamy!$A$3:$A$38,Seznamy!$B$3:$B$38)</f>
        <v>247002</v>
      </c>
      <c r="C1471" s="89" t="str">
        <f>LOOKUP(A1471,Seznamy!$A$3:$A$38,Seznamy!$C$3:$C$38)</f>
        <v>Tanvald</v>
      </c>
      <c r="D1471" s="90">
        <f>LOOKUP(A1471,Seznamy!$A$3:$A$38,Seznamy!$F$3:$F$38)</f>
        <v>9376</v>
      </c>
      <c r="E1471" s="90">
        <f>LOOKUP(A1471,Seznamy!$A$3:$A$38,Seznamy!$G$3:$G$38)</f>
        <v>134854</v>
      </c>
      <c r="F1471" s="91">
        <f>LOOKUP(A1471,Seznamy!$A$3:$A$38,Seznamy!$J$3:$J$38)</f>
        <v>60</v>
      </c>
      <c r="G1471" s="91">
        <v>19</v>
      </c>
      <c r="H1471" s="89" t="str">
        <f>LOOKUP(G1471,Komplexní!$A$40:$A$82,Komplexní!$B$40:$B$82)</f>
        <v>SOLITERA spol. s r.o.</v>
      </c>
      <c r="I1471" s="92">
        <f t="array" ref="I1471">SUM(IF((Komplexní!$A$3:$A$38=A1471)*(Komplexní!$D$1:$AJ$1=G1471),Komplexní!$D$3:$AJ$38))</f>
        <v>0</v>
      </c>
      <c r="J1471" s="116" t="str">
        <f t="shared" si="2"/>
        <v/>
      </c>
      <c r="K1471" s="93">
        <f t="shared" si="1"/>
        <v>1</v>
      </c>
    </row>
    <row r="1472" spans="1:11" hidden="1">
      <c r="A1472" s="87">
        <v>30</v>
      </c>
      <c r="B1472" s="88">
        <f>LOOKUP(A1472,Seznamy!$A$3:$A$38,Seznamy!$B$3:$B$38)</f>
        <v>247002</v>
      </c>
      <c r="C1472" s="89" t="str">
        <f>LOOKUP(A1472,Seznamy!$A$3:$A$38,Seznamy!$C$3:$C$38)</f>
        <v>Tanvald</v>
      </c>
      <c r="D1472" s="90">
        <f>LOOKUP(A1472,Seznamy!$A$3:$A$38,Seznamy!$F$3:$F$38)</f>
        <v>9376</v>
      </c>
      <c r="E1472" s="90">
        <f>LOOKUP(A1472,Seznamy!$A$3:$A$38,Seznamy!$G$3:$G$38)</f>
        <v>134854</v>
      </c>
      <c r="F1472" s="91">
        <f>LOOKUP(A1472,Seznamy!$A$3:$A$38,Seznamy!$J$3:$J$38)</f>
        <v>60</v>
      </c>
      <c r="G1472" s="91">
        <v>20</v>
      </c>
      <c r="H1472" s="89" t="str">
        <f>LOOKUP(G1472,Komplexní!$A$40:$A$82,Komplexní!$B$40:$B$82)</f>
        <v>Lesy Beskydy, a.s.</v>
      </c>
      <c r="I1472" s="92">
        <f t="array" ref="I1472">SUM(IF((Komplexní!$A$3:$A$38=A1472)*(Komplexní!$D$1:$AJ$1=G1472),Komplexní!$D$3:$AJ$38))</f>
        <v>0</v>
      </c>
      <c r="J1472" s="116" t="str">
        <f t="shared" si="2"/>
        <v/>
      </c>
      <c r="K1472" s="93">
        <f t="shared" si="1"/>
        <v>1</v>
      </c>
    </row>
    <row r="1473" spans="1:11" hidden="1">
      <c r="A1473" s="87">
        <v>30</v>
      </c>
      <c r="B1473" s="88">
        <f>LOOKUP(A1473,Seznamy!$A$3:$A$38,Seznamy!$B$3:$B$38)</f>
        <v>247002</v>
      </c>
      <c r="C1473" s="89" t="str">
        <f>LOOKUP(A1473,Seznamy!$A$3:$A$38,Seznamy!$C$3:$C$38)</f>
        <v>Tanvald</v>
      </c>
      <c r="D1473" s="90">
        <f>LOOKUP(A1473,Seznamy!$A$3:$A$38,Seznamy!$F$3:$F$38)</f>
        <v>9376</v>
      </c>
      <c r="E1473" s="90">
        <f>LOOKUP(A1473,Seznamy!$A$3:$A$38,Seznamy!$G$3:$G$38)</f>
        <v>134854</v>
      </c>
      <c r="F1473" s="91">
        <f>LOOKUP(A1473,Seznamy!$A$3:$A$38,Seznamy!$J$3:$J$38)</f>
        <v>60</v>
      </c>
      <c r="G1473" s="91">
        <v>21</v>
      </c>
      <c r="H1473" s="89" t="str">
        <f>LOOKUP(G1473,Komplexní!$A$40:$A$82,Komplexní!$B$40:$B$82)</f>
        <v>Triumfa Energo s.r.o.</v>
      </c>
      <c r="I1473" s="92">
        <f t="array" ref="I1473">SUM(IF((Komplexní!$A$3:$A$38=A1473)*(Komplexní!$D$1:$AJ$1=G1473),Komplexní!$D$3:$AJ$38))</f>
        <v>0</v>
      </c>
      <c r="J1473" s="116" t="str">
        <f t="shared" si="2"/>
        <v/>
      </c>
      <c r="K1473" s="93">
        <f t="shared" si="1"/>
        <v>1</v>
      </c>
    </row>
    <row r="1474" spans="1:11" hidden="1">
      <c r="A1474" s="87">
        <v>30</v>
      </c>
      <c r="B1474" s="88">
        <f>LOOKUP(A1474,Seznamy!$A$3:$A$38,Seznamy!$B$3:$B$38)</f>
        <v>247002</v>
      </c>
      <c r="C1474" s="89" t="str">
        <f>LOOKUP(A1474,Seznamy!$A$3:$A$38,Seznamy!$C$3:$C$38)</f>
        <v>Tanvald</v>
      </c>
      <c r="D1474" s="90">
        <f>LOOKUP(A1474,Seznamy!$A$3:$A$38,Seznamy!$F$3:$F$38)</f>
        <v>9376</v>
      </c>
      <c r="E1474" s="90">
        <f>LOOKUP(A1474,Seznamy!$A$3:$A$38,Seznamy!$G$3:$G$38)</f>
        <v>134854</v>
      </c>
      <c r="F1474" s="91">
        <f>LOOKUP(A1474,Seznamy!$A$3:$A$38,Seznamy!$J$3:$J$38)</f>
        <v>60</v>
      </c>
      <c r="G1474" s="91">
        <v>22</v>
      </c>
      <c r="H1474" s="89" t="str">
        <f>LOOKUP(G1474,Komplexní!$A$40:$A$82,Komplexní!$B$40:$B$82)</f>
        <v>Lesní společnost Ledeč nad Sázavou, a.s.</v>
      </c>
      <c r="I1474" s="92">
        <f t="array" ref="I1474">SUM(IF((Komplexní!$A$3:$A$38=A1474)*(Komplexní!$D$1:$AJ$1=G1474),Komplexní!$D$3:$AJ$38))</f>
        <v>0</v>
      </c>
      <c r="J1474" s="116" t="str">
        <f t="shared" si="2"/>
        <v/>
      </c>
      <c r="K1474" s="93">
        <f t="shared" si="1"/>
        <v>1</v>
      </c>
    </row>
    <row r="1475" spans="1:11" hidden="1">
      <c r="A1475" s="87">
        <v>30</v>
      </c>
      <c r="B1475" s="88">
        <f>LOOKUP(A1475,Seznamy!$A$3:$A$38,Seznamy!$B$3:$B$38)</f>
        <v>247002</v>
      </c>
      <c r="C1475" s="89" t="str">
        <f>LOOKUP(A1475,Seznamy!$A$3:$A$38,Seznamy!$C$3:$C$38)</f>
        <v>Tanvald</v>
      </c>
      <c r="D1475" s="90">
        <f>LOOKUP(A1475,Seznamy!$A$3:$A$38,Seznamy!$F$3:$F$38)</f>
        <v>9376</v>
      </c>
      <c r="E1475" s="90">
        <f>LOOKUP(A1475,Seznamy!$A$3:$A$38,Seznamy!$G$3:$G$38)</f>
        <v>134854</v>
      </c>
      <c r="F1475" s="91">
        <f>LOOKUP(A1475,Seznamy!$A$3:$A$38,Seznamy!$J$3:$J$38)</f>
        <v>60</v>
      </c>
      <c r="G1475" s="91">
        <v>23</v>
      </c>
      <c r="H1475" s="89" t="str">
        <f>LOOKUP(G1475,Komplexní!$A$40:$A$82,Komplexní!$B$40:$B$82)</f>
        <v>Pradědský lesní závod, a.s.</v>
      </c>
      <c r="I1475" s="92">
        <f t="array" ref="I1475">SUM(IF((Komplexní!$A$3:$A$38=A1475)*(Komplexní!$D$1:$AJ$1=G1475),Komplexní!$D$3:$AJ$38))</f>
        <v>0</v>
      </c>
      <c r="J1475" s="116" t="str">
        <f t="shared" si="2"/>
        <v/>
      </c>
      <c r="K1475" s="93">
        <f t="shared" si="1"/>
        <v>1</v>
      </c>
    </row>
    <row r="1476" spans="1:11" hidden="1">
      <c r="A1476" s="87">
        <v>30</v>
      </c>
      <c r="B1476" s="88">
        <f>LOOKUP(A1476,Seznamy!$A$3:$A$38,Seznamy!$B$3:$B$38)</f>
        <v>247002</v>
      </c>
      <c r="C1476" s="89" t="str">
        <f>LOOKUP(A1476,Seznamy!$A$3:$A$38,Seznamy!$C$3:$C$38)</f>
        <v>Tanvald</v>
      </c>
      <c r="D1476" s="90">
        <f>LOOKUP(A1476,Seznamy!$A$3:$A$38,Seznamy!$F$3:$F$38)</f>
        <v>9376</v>
      </c>
      <c r="E1476" s="90">
        <f>LOOKUP(A1476,Seznamy!$A$3:$A$38,Seznamy!$G$3:$G$38)</f>
        <v>134854</v>
      </c>
      <c r="F1476" s="91">
        <f>LOOKUP(A1476,Seznamy!$A$3:$A$38,Seznamy!$J$3:$J$38)</f>
        <v>60</v>
      </c>
      <c r="G1476" s="91">
        <v>24</v>
      </c>
      <c r="H1476" s="89" t="str">
        <f>LOOKUP(G1476,Komplexní!$A$40:$A$82,Komplexní!$B$40:$B$82)</f>
        <v>JACER - CZ a.s.</v>
      </c>
      <c r="I1476" s="92">
        <f t="array" ref="I1476">SUM(IF((Komplexní!$A$3:$A$38=A1476)*(Komplexní!$D$1:$AJ$1=G1476),Komplexní!$D$3:$AJ$38))</f>
        <v>0</v>
      </c>
      <c r="J1476" s="116" t="str">
        <f t="shared" ref="J1476:J1539" si="3">IF(I1476=0,"",I1476)</f>
        <v/>
      </c>
      <c r="K1476" s="93">
        <f t="shared" si="1"/>
        <v>1</v>
      </c>
    </row>
    <row r="1477" spans="1:11" hidden="1">
      <c r="A1477" s="87">
        <v>30</v>
      </c>
      <c r="B1477" s="88">
        <f>LOOKUP(A1477,Seznamy!$A$3:$A$38,Seznamy!$B$3:$B$38)</f>
        <v>247002</v>
      </c>
      <c r="C1477" s="89" t="str">
        <f>LOOKUP(A1477,Seznamy!$A$3:$A$38,Seznamy!$C$3:$C$38)</f>
        <v>Tanvald</v>
      </c>
      <c r="D1477" s="90">
        <f>LOOKUP(A1477,Seznamy!$A$3:$A$38,Seznamy!$F$3:$F$38)</f>
        <v>9376</v>
      </c>
      <c r="E1477" s="90">
        <f>LOOKUP(A1477,Seznamy!$A$3:$A$38,Seznamy!$G$3:$G$38)</f>
        <v>134854</v>
      </c>
      <c r="F1477" s="91">
        <f>LOOKUP(A1477,Seznamy!$A$3:$A$38,Seznamy!$J$3:$J$38)</f>
        <v>60</v>
      </c>
      <c r="G1477" s="91">
        <v>25</v>
      </c>
      <c r="H1477" s="89" t="str">
        <f>LOOKUP(G1477,Komplexní!$A$40:$A$82,Komplexní!$B$40:$B$82)</f>
        <v>KATR a.s.</v>
      </c>
      <c r="I1477" s="92">
        <f t="array" ref="I1477">SUM(IF((Komplexní!$A$3:$A$38=A1477)*(Komplexní!$D$1:$AJ$1=G1477),Komplexní!$D$3:$AJ$38))</f>
        <v>0</v>
      </c>
      <c r="J1477" s="116" t="str">
        <f t="shared" si="3"/>
        <v/>
      </c>
      <c r="K1477" s="93">
        <f t="shared" si="1"/>
        <v>1</v>
      </c>
    </row>
    <row r="1478" spans="1:11" hidden="1">
      <c r="A1478" s="87">
        <v>30</v>
      </c>
      <c r="B1478" s="88">
        <f>LOOKUP(A1478,Seznamy!$A$3:$A$38,Seznamy!$B$3:$B$38)</f>
        <v>247002</v>
      </c>
      <c r="C1478" s="89" t="str">
        <f>LOOKUP(A1478,Seznamy!$A$3:$A$38,Seznamy!$C$3:$C$38)</f>
        <v>Tanvald</v>
      </c>
      <c r="D1478" s="90">
        <f>LOOKUP(A1478,Seznamy!$A$3:$A$38,Seznamy!$F$3:$F$38)</f>
        <v>9376</v>
      </c>
      <c r="E1478" s="90">
        <f>LOOKUP(A1478,Seznamy!$A$3:$A$38,Seznamy!$G$3:$G$38)</f>
        <v>134854</v>
      </c>
      <c r="F1478" s="91">
        <f>LOOKUP(A1478,Seznamy!$A$3:$A$38,Seznamy!$J$3:$J$38)</f>
        <v>60</v>
      </c>
      <c r="G1478" s="91">
        <v>26</v>
      </c>
      <c r="H1478" s="89" t="str">
        <f>LOOKUP(G1478,Komplexní!$A$40:$A$82,Komplexní!$B$40:$B$82)</f>
        <v>DEBLICE - lesy s.r.o.</v>
      </c>
      <c r="I1478" s="92">
        <f t="array" ref="I1478">SUM(IF((Komplexní!$A$3:$A$38=A1478)*(Komplexní!$D$1:$AJ$1=G1478),Komplexní!$D$3:$AJ$38))</f>
        <v>0</v>
      </c>
      <c r="J1478" s="116" t="str">
        <f t="shared" si="3"/>
        <v/>
      </c>
      <c r="K1478" s="93">
        <f t="shared" si="1"/>
        <v>1</v>
      </c>
    </row>
    <row r="1479" spans="1:11" hidden="1">
      <c r="A1479" s="87">
        <v>30</v>
      </c>
      <c r="B1479" s="88">
        <f>LOOKUP(A1479,Seznamy!$A$3:$A$38,Seznamy!$B$3:$B$38)</f>
        <v>247002</v>
      </c>
      <c r="C1479" s="89" t="str">
        <f>LOOKUP(A1479,Seznamy!$A$3:$A$38,Seznamy!$C$3:$C$38)</f>
        <v>Tanvald</v>
      </c>
      <c r="D1479" s="90">
        <f>LOOKUP(A1479,Seznamy!$A$3:$A$38,Seznamy!$F$3:$F$38)</f>
        <v>9376</v>
      </c>
      <c r="E1479" s="90">
        <f>LOOKUP(A1479,Seznamy!$A$3:$A$38,Seznamy!$G$3:$G$38)</f>
        <v>134854</v>
      </c>
      <c r="F1479" s="91">
        <f>LOOKUP(A1479,Seznamy!$A$3:$A$38,Seznamy!$J$3:$J$38)</f>
        <v>60</v>
      </c>
      <c r="G1479" s="91">
        <v>27</v>
      </c>
      <c r="H1479" s="89">
        <f>LOOKUP(G1479,Komplexní!$A$40:$A$82,Komplexní!$B$40:$B$82)</f>
        <v>0</v>
      </c>
      <c r="I1479" s="92">
        <f t="array" ref="I1479">SUM(IF((Komplexní!$A$3:$A$38=A1479)*(Komplexní!$D$1:$AJ$1=G1479),Komplexní!$D$3:$AJ$38))</f>
        <v>0</v>
      </c>
      <c r="J1479" s="116" t="str">
        <f t="shared" si="3"/>
        <v/>
      </c>
      <c r="K1479" s="93">
        <f t="shared" si="1"/>
        <v>1</v>
      </c>
    </row>
    <row r="1480" spans="1:11" hidden="1">
      <c r="A1480" s="87">
        <v>30</v>
      </c>
      <c r="B1480" s="88">
        <f>LOOKUP(A1480,Seznamy!$A$3:$A$38,Seznamy!$B$3:$B$38)</f>
        <v>247002</v>
      </c>
      <c r="C1480" s="89" t="str">
        <f>LOOKUP(A1480,Seznamy!$A$3:$A$38,Seznamy!$C$3:$C$38)</f>
        <v>Tanvald</v>
      </c>
      <c r="D1480" s="90">
        <f>LOOKUP(A1480,Seznamy!$A$3:$A$38,Seznamy!$F$3:$F$38)</f>
        <v>9376</v>
      </c>
      <c r="E1480" s="90">
        <f>LOOKUP(A1480,Seznamy!$A$3:$A$38,Seznamy!$G$3:$G$38)</f>
        <v>134854</v>
      </c>
      <c r="F1480" s="91">
        <f>LOOKUP(A1480,Seznamy!$A$3:$A$38,Seznamy!$J$3:$J$38)</f>
        <v>60</v>
      </c>
      <c r="G1480" s="91">
        <v>28</v>
      </c>
      <c r="H1480" s="89">
        <f>LOOKUP(G1480,Komplexní!$A$40:$A$82,Komplexní!$B$40:$B$82)</f>
        <v>0</v>
      </c>
      <c r="I1480" s="92">
        <f t="array" ref="I1480">SUM(IF((Komplexní!$A$3:$A$38=A1480)*(Komplexní!$D$1:$AJ$1=G1480),Komplexní!$D$3:$AJ$38))</f>
        <v>0</v>
      </c>
      <c r="J1480" s="116" t="str">
        <f t="shared" si="3"/>
        <v/>
      </c>
      <c r="K1480" s="93">
        <f t="shared" si="1"/>
        <v>1</v>
      </c>
    </row>
    <row r="1481" spans="1:11" hidden="1">
      <c r="A1481" s="87">
        <v>30</v>
      </c>
      <c r="B1481" s="88">
        <f>LOOKUP(A1481,Seznamy!$A$3:$A$38,Seznamy!$B$3:$B$38)</f>
        <v>247002</v>
      </c>
      <c r="C1481" s="89" t="str">
        <f>LOOKUP(A1481,Seznamy!$A$3:$A$38,Seznamy!$C$3:$C$38)</f>
        <v>Tanvald</v>
      </c>
      <c r="D1481" s="90">
        <f>LOOKUP(A1481,Seznamy!$A$3:$A$38,Seznamy!$F$3:$F$38)</f>
        <v>9376</v>
      </c>
      <c r="E1481" s="90">
        <f>LOOKUP(A1481,Seznamy!$A$3:$A$38,Seznamy!$G$3:$G$38)</f>
        <v>134854</v>
      </c>
      <c r="F1481" s="91">
        <f>LOOKUP(A1481,Seznamy!$A$3:$A$38,Seznamy!$J$3:$J$38)</f>
        <v>60</v>
      </c>
      <c r="G1481" s="91">
        <v>29</v>
      </c>
      <c r="H1481" s="89">
        <f>LOOKUP(G1481,Komplexní!$A$40:$A$82,Komplexní!$B$40:$B$82)</f>
        <v>0</v>
      </c>
      <c r="I1481" s="92">
        <f t="array" ref="I1481">SUM(IF((Komplexní!$A$3:$A$38=A1481)*(Komplexní!$D$1:$AJ$1=G1481),Komplexní!$D$3:$AJ$38))</f>
        <v>0</v>
      </c>
      <c r="J1481" s="116" t="str">
        <f t="shared" si="3"/>
        <v/>
      </c>
      <c r="K1481" s="93">
        <f t="shared" si="1"/>
        <v>1</v>
      </c>
    </row>
    <row r="1482" spans="1:11" hidden="1">
      <c r="A1482" s="87">
        <v>30</v>
      </c>
      <c r="B1482" s="88">
        <f>LOOKUP(A1482,Seznamy!$A$3:$A$38,Seznamy!$B$3:$B$38)</f>
        <v>247002</v>
      </c>
      <c r="C1482" s="89" t="str">
        <f>LOOKUP(A1482,Seznamy!$A$3:$A$38,Seznamy!$C$3:$C$38)</f>
        <v>Tanvald</v>
      </c>
      <c r="D1482" s="90">
        <f>LOOKUP(A1482,Seznamy!$A$3:$A$38,Seznamy!$F$3:$F$38)</f>
        <v>9376</v>
      </c>
      <c r="E1482" s="90">
        <f>LOOKUP(A1482,Seznamy!$A$3:$A$38,Seznamy!$G$3:$G$38)</f>
        <v>134854</v>
      </c>
      <c r="F1482" s="91">
        <f>LOOKUP(A1482,Seznamy!$A$3:$A$38,Seznamy!$J$3:$J$38)</f>
        <v>60</v>
      </c>
      <c r="G1482" s="91">
        <v>30</v>
      </c>
      <c r="H1482" s="89">
        <f>LOOKUP(G1482,Komplexní!$A$40:$A$82,Komplexní!$B$40:$B$82)</f>
        <v>0</v>
      </c>
      <c r="I1482" s="92">
        <f t="array" ref="I1482">SUM(IF((Komplexní!$A$3:$A$38=A1482)*(Komplexní!$D$1:$AJ$1=G1482),Komplexní!$D$3:$AJ$38))</f>
        <v>0</v>
      </c>
      <c r="J1482" s="116" t="str">
        <f t="shared" si="3"/>
        <v/>
      </c>
      <c r="K1482" s="93">
        <f t="shared" si="1"/>
        <v>1</v>
      </c>
    </row>
    <row r="1483" spans="1:11" hidden="1">
      <c r="A1483" s="87">
        <v>30</v>
      </c>
      <c r="B1483" s="88">
        <f>LOOKUP(A1483,Seznamy!$A$3:$A$38,Seznamy!$B$3:$B$38)</f>
        <v>247002</v>
      </c>
      <c r="C1483" s="89" t="str">
        <f>LOOKUP(A1483,Seznamy!$A$3:$A$38,Seznamy!$C$3:$C$38)</f>
        <v>Tanvald</v>
      </c>
      <c r="D1483" s="90">
        <f>LOOKUP(A1483,Seznamy!$A$3:$A$38,Seznamy!$F$3:$F$38)</f>
        <v>9376</v>
      </c>
      <c r="E1483" s="90">
        <f>LOOKUP(A1483,Seznamy!$A$3:$A$38,Seznamy!$G$3:$G$38)</f>
        <v>134854</v>
      </c>
      <c r="F1483" s="91">
        <f>LOOKUP(A1483,Seznamy!$A$3:$A$38,Seznamy!$J$3:$J$38)</f>
        <v>60</v>
      </c>
      <c r="G1483" s="91">
        <v>31</v>
      </c>
      <c r="H1483" s="89">
        <f>LOOKUP(G1483,Komplexní!$A$40:$A$82,Komplexní!$B$40:$B$82)</f>
        <v>0</v>
      </c>
      <c r="I1483" s="92">
        <f t="array" ref="I1483">SUM(IF((Komplexní!$A$3:$A$38=A1483)*(Komplexní!$D$1:$AJ$1=G1483),Komplexní!$D$3:$AJ$38))</f>
        <v>0</v>
      </c>
      <c r="J1483" s="116" t="str">
        <f t="shared" si="3"/>
        <v/>
      </c>
      <c r="K1483" s="93">
        <f t="shared" si="1"/>
        <v>1</v>
      </c>
    </row>
    <row r="1484" spans="1:11" hidden="1">
      <c r="A1484" s="87">
        <v>30</v>
      </c>
      <c r="B1484" s="88">
        <f>LOOKUP(A1484,Seznamy!$A$3:$A$38,Seznamy!$B$3:$B$38)</f>
        <v>247002</v>
      </c>
      <c r="C1484" s="89" t="str">
        <f>LOOKUP(A1484,Seznamy!$A$3:$A$38,Seznamy!$C$3:$C$38)</f>
        <v>Tanvald</v>
      </c>
      <c r="D1484" s="90">
        <f>LOOKUP(A1484,Seznamy!$A$3:$A$38,Seznamy!$F$3:$F$38)</f>
        <v>9376</v>
      </c>
      <c r="E1484" s="90">
        <f>LOOKUP(A1484,Seznamy!$A$3:$A$38,Seznamy!$G$3:$G$38)</f>
        <v>134854</v>
      </c>
      <c r="F1484" s="91">
        <f>LOOKUP(A1484,Seznamy!$A$3:$A$38,Seznamy!$J$3:$J$38)</f>
        <v>60</v>
      </c>
      <c r="G1484" s="91">
        <v>32</v>
      </c>
      <c r="H1484" s="89">
        <f>LOOKUP(G1484,Komplexní!$A$40:$A$82,Komplexní!$B$40:$B$82)</f>
        <v>0</v>
      </c>
      <c r="I1484" s="92">
        <f t="array" ref="I1484">SUM(IF((Komplexní!$A$3:$A$38=A1484)*(Komplexní!$D$1:$AJ$1=G1484),Komplexní!$D$3:$AJ$38))</f>
        <v>0</v>
      </c>
      <c r="J1484" s="116" t="str">
        <f t="shared" si="3"/>
        <v/>
      </c>
      <c r="K1484" s="93">
        <f t="shared" si="1"/>
        <v>1</v>
      </c>
    </row>
    <row r="1485" spans="1:11" hidden="1">
      <c r="A1485" s="87">
        <v>30</v>
      </c>
      <c r="B1485" s="88">
        <f>LOOKUP(A1485,Seznamy!$A$3:$A$38,Seznamy!$B$3:$B$38)</f>
        <v>247002</v>
      </c>
      <c r="C1485" s="89" t="str">
        <f>LOOKUP(A1485,Seznamy!$A$3:$A$38,Seznamy!$C$3:$C$38)</f>
        <v>Tanvald</v>
      </c>
      <c r="D1485" s="90">
        <f>LOOKUP(A1485,Seznamy!$A$3:$A$38,Seznamy!$F$3:$F$38)</f>
        <v>9376</v>
      </c>
      <c r="E1485" s="90">
        <f>LOOKUP(A1485,Seznamy!$A$3:$A$38,Seznamy!$G$3:$G$38)</f>
        <v>134854</v>
      </c>
      <c r="F1485" s="91">
        <f>LOOKUP(A1485,Seznamy!$A$3:$A$38,Seznamy!$J$3:$J$38)</f>
        <v>60</v>
      </c>
      <c r="G1485" s="91">
        <v>33</v>
      </c>
      <c r="H1485" s="89">
        <f>LOOKUP(G1485,Komplexní!$A$40:$A$82,Komplexní!$B$40:$B$82)</f>
        <v>0</v>
      </c>
      <c r="I1485" s="92">
        <f t="array" ref="I1485">SUM(IF((Komplexní!$A$3:$A$38=A1485)*(Komplexní!$D$1:$AJ$1=G1485),Komplexní!$D$3:$AJ$38))</f>
        <v>0</v>
      </c>
      <c r="J1485" s="116" t="str">
        <f t="shared" si="3"/>
        <v/>
      </c>
      <c r="K1485" s="93">
        <f t="shared" ref="K1485:K1502" si="4">IF(I1485=MIN($J$1453:$J$1502),1,"")</f>
        <v>1</v>
      </c>
    </row>
    <row r="1486" spans="1:11" hidden="1">
      <c r="A1486" s="87">
        <v>30</v>
      </c>
      <c r="B1486" s="88">
        <f>LOOKUP(A1486,Seznamy!$A$3:$A$38,Seznamy!$B$3:$B$38)</f>
        <v>247002</v>
      </c>
      <c r="C1486" s="89" t="str">
        <f>LOOKUP(A1486,Seznamy!$A$3:$A$38,Seznamy!$C$3:$C$38)</f>
        <v>Tanvald</v>
      </c>
      <c r="D1486" s="90">
        <f>LOOKUP(A1486,Seznamy!$A$3:$A$38,Seznamy!$F$3:$F$38)</f>
        <v>9376</v>
      </c>
      <c r="E1486" s="90">
        <f>LOOKUP(A1486,Seznamy!$A$3:$A$38,Seznamy!$G$3:$G$38)</f>
        <v>134854</v>
      </c>
      <c r="F1486" s="91">
        <f>LOOKUP(A1486,Seznamy!$A$3:$A$38,Seznamy!$J$3:$J$38)</f>
        <v>60</v>
      </c>
      <c r="G1486" s="91">
        <v>34</v>
      </c>
      <c r="H1486" s="89">
        <f>LOOKUP(G1486,Komplexní!$A$40:$A$82,Komplexní!$B$40:$B$82)</f>
        <v>0</v>
      </c>
      <c r="I1486" s="92">
        <f t="array" ref="I1486">SUM(IF((Komplexní!$A$3:$A$38=A1486)*(Komplexní!$D$1:$AJ$1=G1486),Komplexní!$D$3:$AJ$38))</f>
        <v>0</v>
      </c>
      <c r="J1486" s="116" t="str">
        <f t="shared" si="3"/>
        <v/>
      </c>
      <c r="K1486" s="93">
        <f t="shared" si="4"/>
        <v>1</v>
      </c>
    </row>
    <row r="1487" spans="1:11" hidden="1">
      <c r="A1487" s="87">
        <v>30</v>
      </c>
      <c r="B1487" s="88">
        <f>LOOKUP(A1487,Seznamy!$A$3:$A$38,Seznamy!$B$3:$B$38)</f>
        <v>247002</v>
      </c>
      <c r="C1487" s="89" t="str">
        <f>LOOKUP(A1487,Seznamy!$A$3:$A$38,Seznamy!$C$3:$C$38)</f>
        <v>Tanvald</v>
      </c>
      <c r="D1487" s="90">
        <f>LOOKUP(A1487,Seznamy!$A$3:$A$38,Seznamy!$F$3:$F$38)</f>
        <v>9376</v>
      </c>
      <c r="E1487" s="90">
        <f>LOOKUP(A1487,Seznamy!$A$3:$A$38,Seznamy!$G$3:$G$38)</f>
        <v>134854</v>
      </c>
      <c r="F1487" s="91">
        <f>LOOKUP(A1487,Seznamy!$A$3:$A$38,Seznamy!$J$3:$J$38)</f>
        <v>60</v>
      </c>
      <c r="G1487" s="91">
        <v>35</v>
      </c>
      <c r="H1487" s="89">
        <f>LOOKUP(G1487,Komplexní!$A$40:$A$82,Komplexní!$B$40:$B$82)</f>
        <v>0</v>
      </c>
      <c r="I1487" s="92">
        <f t="array" ref="I1487">SUM(IF((Komplexní!$A$3:$A$38=A1487)*(Komplexní!$D$1:$AJ$1=G1487),Komplexní!$D$3:$AJ$38))</f>
        <v>0</v>
      </c>
      <c r="J1487" s="116" t="str">
        <f t="shared" si="3"/>
        <v/>
      </c>
      <c r="K1487" s="93">
        <f t="shared" si="4"/>
        <v>1</v>
      </c>
    </row>
    <row r="1488" spans="1:11" hidden="1">
      <c r="A1488" s="87">
        <v>30</v>
      </c>
      <c r="B1488" s="88">
        <f>LOOKUP(A1488,Seznamy!$A$3:$A$38,Seznamy!$B$3:$B$38)</f>
        <v>247002</v>
      </c>
      <c r="C1488" s="89" t="str">
        <f>LOOKUP(A1488,Seznamy!$A$3:$A$38,Seznamy!$C$3:$C$38)</f>
        <v>Tanvald</v>
      </c>
      <c r="D1488" s="90">
        <f>LOOKUP(A1488,Seznamy!$A$3:$A$38,Seznamy!$F$3:$F$38)</f>
        <v>9376</v>
      </c>
      <c r="E1488" s="90">
        <f>LOOKUP(A1488,Seznamy!$A$3:$A$38,Seznamy!$G$3:$G$38)</f>
        <v>134854</v>
      </c>
      <c r="F1488" s="91">
        <f>LOOKUP(A1488,Seznamy!$A$3:$A$38,Seznamy!$J$3:$J$38)</f>
        <v>60</v>
      </c>
      <c r="G1488" s="91">
        <v>36</v>
      </c>
      <c r="H1488" s="89">
        <f>LOOKUP(G1488,Komplexní!$A$40:$A$82,Komplexní!$B$40:$B$82)</f>
        <v>0</v>
      </c>
      <c r="I1488" s="92">
        <f t="array" ref="I1488">SUM(IF((Komplexní!$A$3:$A$38=A1488)*(Komplexní!$D$1:$AJ$1=G1488),Komplexní!$D$3:$AJ$38))</f>
        <v>0</v>
      </c>
      <c r="J1488" s="116" t="str">
        <f t="shared" si="3"/>
        <v/>
      </c>
      <c r="K1488" s="93">
        <f t="shared" si="4"/>
        <v>1</v>
      </c>
    </row>
    <row r="1489" spans="1:11" hidden="1">
      <c r="A1489" s="87">
        <v>30</v>
      </c>
      <c r="B1489" s="88">
        <f>LOOKUP(A1489,Seznamy!$A$3:$A$38,Seznamy!$B$3:$B$38)</f>
        <v>247002</v>
      </c>
      <c r="C1489" s="89" t="str">
        <f>LOOKUP(A1489,Seznamy!$A$3:$A$38,Seznamy!$C$3:$C$38)</f>
        <v>Tanvald</v>
      </c>
      <c r="D1489" s="90">
        <f>LOOKUP(A1489,Seznamy!$A$3:$A$38,Seznamy!$F$3:$F$38)</f>
        <v>9376</v>
      </c>
      <c r="E1489" s="90">
        <f>LOOKUP(A1489,Seznamy!$A$3:$A$38,Seznamy!$G$3:$G$38)</f>
        <v>134854</v>
      </c>
      <c r="F1489" s="91">
        <f>LOOKUP(A1489,Seznamy!$A$3:$A$38,Seznamy!$J$3:$J$38)</f>
        <v>60</v>
      </c>
      <c r="G1489" s="91">
        <v>37</v>
      </c>
      <c r="H1489" s="89">
        <f>LOOKUP(G1489,Komplexní!$A$40:$A$82,Komplexní!$B$40:$B$82)</f>
        <v>0</v>
      </c>
      <c r="I1489" s="92">
        <f t="array" ref="I1489">SUM(IF((Komplexní!$A$3:$A$38=A1489)*(Komplexní!$D$1:$AJ$1=G1489),Komplexní!$D$3:$AJ$38))</f>
        <v>0</v>
      </c>
      <c r="J1489" s="116" t="str">
        <f t="shared" si="3"/>
        <v/>
      </c>
      <c r="K1489" s="93">
        <f t="shared" si="4"/>
        <v>1</v>
      </c>
    </row>
    <row r="1490" spans="1:11" hidden="1">
      <c r="A1490" s="87">
        <v>30</v>
      </c>
      <c r="B1490" s="88">
        <f>LOOKUP(A1490,Seznamy!$A$3:$A$38,Seznamy!$B$3:$B$38)</f>
        <v>247002</v>
      </c>
      <c r="C1490" s="89" t="str">
        <f>LOOKUP(A1490,Seznamy!$A$3:$A$38,Seznamy!$C$3:$C$38)</f>
        <v>Tanvald</v>
      </c>
      <c r="D1490" s="90">
        <f>LOOKUP(A1490,Seznamy!$A$3:$A$38,Seznamy!$F$3:$F$38)</f>
        <v>9376</v>
      </c>
      <c r="E1490" s="90">
        <f>LOOKUP(A1490,Seznamy!$A$3:$A$38,Seznamy!$G$3:$G$38)</f>
        <v>134854</v>
      </c>
      <c r="F1490" s="91">
        <f>LOOKUP(A1490,Seznamy!$A$3:$A$38,Seznamy!$J$3:$J$38)</f>
        <v>60</v>
      </c>
      <c r="G1490" s="91">
        <v>38</v>
      </c>
      <c r="H1490" s="89">
        <f>LOOKUP(G1490,Komplexní!$A$40:$A$82,Komplexní!$B$40:$B$82)</f>
        <v>0</v>
      </c>
      <c r="I1490" s="92">
        <f t="array" ref="I1490">SUM(IF((Komplexní!$A$3:$A$38=A1490)*(Komplexní!$D$1:$AJ$1=G1490),Komplexní!$D$3:$AJ$38))</f>
        <v>0</v>
      </c>
      <c r="J1490" s="116" t="str">
        <f t="shared" si="3"/>
        <v/>
      </c>
      <c r="K1490" s="93">
        <f t="shared" si="4"/>
        <v>1</v>
      </c>
    </row>
    <row r="1491" spans="1:11" hidden="1">
      <c r="A1491" s="87">
        <v>30</v>
      </c>
      <c r="B1491" s="88">
        <f>LOOKUP(A1491,Seznamy!$A$3:$A$38,Seznamy!$B$3:$B$38)</f>
        <v>247002</v>
      </c>
      <c r="C1491" s="89" t="str">
        <f>LOOKUP(A1491,Seznamy!$A$3:$A$38,Seznamy!$C$3:$C$38)</f>
        <v>Tanvald</v>
      </c>
      <c r="D1491" s="90">
        <f>LOOKUP(A1491,Seznamy!$A$3:$A$38,Seznamy!$F$3:$F$38)</f>
        <v>9376</v>
      </c>
      <c r="E1491" s="90">
        <f>LOOKUP(A1491,Seznamy!$A$3:$A$38,Seznamy!$G$3:$G$38)</f>
        <v>134854</v>
      </c>
      <c r="F1491" s="91">
        <f>LOOKUP(A1491,Seznamy!$A$3:$A$38,Seznamy!$J$3:$J$38)</f>
        <v>60</v>
      </c>
      <c r="G1491" s="91">
        <v>39</v>
      </c>
      <c r="H1491" s="89">
        <f>LOOKUP(G1491,Komplexní!$A$40:$A$82,Komplexní!$B$40:$B$82)</f>
        <v>0</v>
      </c>
      <c r="I1491" s="92">
        <f t="array" ref="I1491">SUM(IF((Komplexní!$A$3:$A$38=A1491)*(Komplexní!$D$1:$AJ$1=G1491),Komplexní!$D$3:$AJ$38))</f>
        <v>0</v>
      </c>
      <c r="J1491" s="116" t="str">
        <f t="shared" si="3"/>
        <v/>
      </c>
      <c r="K1491" s="93">
        <f t="shared" si="4"/>
        <v>1</v>
      </c>
    </row>
    <row r="1492" spans="1:11" hidden="1">
      <c r="A1492" s="87">
        <v>30</v>
      </c>
      <c r="B1492" s="88">
        <f>LOOKUP(A1492,Seznamy!$A$3:$A$38,Seznamy!$B$3:$B$38)</f>
        <v>247002</v>
      </c>
      <c r="C1492" s="89" t="str">
        <f>LOOKUP(A1492,Seznamy!$A$3:$A$38,Seznamy!$C$3:$C$38)</f>
        <v>Tanvald</v>
      </c>
      <c r="D1492" s="90">
        <f>LOOKUP(A1492,Seznamy!$A$3:$A$38,Seznamy!$F$3:$F$38)</f>
        <v>9376</v>
      </c>
      <c r="E1492" s="90">
        <f>LOOKUP(A1492,Seznamy!$A$3:$A$38,Seznamy!$G$3:$G$38)</f>
        <v>134854</v>
      </c>
      <c r="F1492" s="91">
        <f>LOOKUP(A1492,Seznamy!$A$3:$A$38,Seznamy!$J$3:$J$38)</f>
        <v>60</v>
      </c>
      <c r="G1492" s="91">
        <v>40</v>
      </c>
      <c r="H1492" s="89">
        <f>LOOKUP(G1492,Komplexní!$A$40:$A$82,Komplexní!$B$40:$B$82)</f>
        <v>0</v>
      </c>
      <c r="I1492" s="92">
        <f t="array" ref="I1492">SUM(IF((Komplexní!$A$3:$A$38=A1492)*(Komplexní!$D$1:$AJ$1=G1492),Komplexní!$D$3:$AJ$38))</f>
        <v>0</v>
      </c>
      <c r="J1492" s="116" t="str">
        <f t="shared" si="3"/>
        <v/>
      </c>
      <c r="K1492" s="93">
        <f t="shared" si="4"/>
        <v>1</v>
      </c>
    </row>
    <row r="1493" spans="1:11" hidden="1">
      <c r="A1493" s="87">
        <v>30</v>
      </c>
      <c r="B1493" s="88">
        <f>LOOKUP(A1493,Seznamy!$A$3:$A$38,Seznamy!$B$3:$B$38)</f>
        <v>247002</v>
      </c>
      <c r="C1493" s="89" t="str">
        <f>LOOKUP(A1493,Seznamy!$A$3:$A$38,Seznamy!$C$3:$C$38)</f>
        <v>Tanvald</v>
      </c>
      <c r="D1493" s="90">
        <f>LOOKUP(A1493,Seznamy!$A$3:$A$38,Seznamy!$F$3:$F$38)</f>
        <v>9376</v>
      </c>
      <c r="E1493" s="90">
        <f>LOOKUP(A1493,Seznamy!$A$3:$A$38,Seznamy!$G$3:$G$38)</f>
        <v>134854</v>
      </c>
      <c r="F1493" s="91">
        <f>LOOKUP(A1493,Seznamy!$A$3:$A$38,Seznamy!$J$3:$J$38)</f>
        <v>60</v>
      </c>
      <c r="G1493" s="91">
        <v>41</v>
      </c>
      <c r="H1493" s="89">
        <f>LOOKUP(G1493,Komplexní!$A$40:$A$82,Komplexní!$B$40:$B$82)</f>
        <v>0</v>
      </c>
      <c r="I1493" s="92">
        <f t="array" ref="I1493">SUM(IF((Komplexní!$A$3:$A$38=A1493)*(Komplexní!$D$1:$AJ$1=G1493),Komplexní!$D$3:$AJ$38))</f>
        <v>0</v>
      </c>
      <c r="J1493" s="116" t="str">
        <f t="shared" si="3"/>
        <v/>
      </c>
      <c r="K1493" s="93">
        <f t="shared" si="4"/>
        <v>1</v>
      </c>
    </row>
    <row r="1494" spans="1:11" hidden="1">
      <c r="A1494" s="87">
        <v>30</v>
      </c>
      <c r="B1494" s="88">
        <f>LOOKUP(A1494,Seznamy!$A$3:$A$38,Seznamy!$B$3:$B$38)</f>
        <v>247002</v>
      </c>
      <c r="C1494" s="89" t="str">
        <f>LOOKUP(A1494,Seznamy!$A$3:$A$38,Seznamy!$C$3:$C$38)</f>
        <v>Tanvald</v>
      </c>
      <c r="D1494" s="90">
        <f>LOOKUP(A1494,Seznamy!$A$3:$A$38,Seznamy!$F$3:$F$38)</f>
        <v>9376</v>
      </c>
      <c r="E1494" s="90">
        <f>LOOKUP(A1494,Seznamy!$A$3:$A$38,Seznamy!$G$3:$G$38)</f>
        <v>134854</v>
      </c>
      <c r="F1494" s="91">
        <f>LOOKUP(A1494,Seznamy!$A$3:$A$38,Seznamy!$J$3:$J$38)</f>
        <v>60</v>
      </c>
      <c r="G1494" s="91">
        <v>42</v>
      </c>
      <c r="H1494" s="89">
        <f>LOOKUP(G1494,Komplexní!$A$40:$A$82,Komplexní!$B$40:$B$82)</f>
        <v>0</v>
      </c>
      <c r="I1494" s="92">
        <f t="array" ref="I1494">SUM(IF((Komplexní!$A$3:$A$38=A1494)*(Komplexní!$D$1:$AJ$1=G1494),Komplexní!$D$3:$AJ$38))</f>
        <v>0</v>
      </c>
      <c r="J1494" s="116" t="str">
        <f t="shared" si="3"/>
        <v/>
      </c>
      <c r="K1494" s="93">
        <f t="shared" si="4"/>
        <v>1</v>
      </c>
    </row>
    <row r="1495" spans="1:11" hidden="1">
      <c r="A1495" s="87">
        <v>30</v>
      </c>
      <c r="B1495" s="88">
        <f>LOOKUP(A1495,Seznamy!$A$3:$A$38,Seznamy!$B$3:$B$38)</f>
        <v>247002</v>
      </c>
      <c r="C1495" s="89" t="str">
        <f>LOOKUP(A1495,Seznamy!$A$3:$A$38,Seznamy!$C$3:$C$38)</f>
        <v>Tanvald</v>
      </c>
      <c r="D1495" s="90">
        <f>LOOKUP(A1495,Seznamy!$A$3:$A$38,Seznamy!$F$3:$F$38)</f>
        <v>9376</v>
      </c>
      <c r="E1495" s="90">
        <f>LOOKUP(A1495,Seznamy!$A$3:$A$38,Seznamy!$G$3:$G$38)</f>
        <v>134854</v>
      </c>
      <c r="F1495" s="91">
        <f>LOOKUP(A1495,Seznamy!$A$3:$A$38,Seznamy!$J$3:$J$38)</f>
        <v>60</v>
      </c>
      <c r="G1495" s="91">
        <v>43</v>
      </c>
      <c r="H1495" s="89">
        <f>LOOKUP(G1495,Komplexní!$A$40:$A$82,Komplexní!$B$40:$B$82)</f>
        <v>0</v>
      </c>
      <c r="I1495" s="92">
        <f t="array" ref="I1495">SUM(IF((Komplexní!$A$3:$A$38=A1495)*(Komplexní!$D$1:$AJ$1=G1495),Komplexní!$D$3:$AJ$38))</f>
        <v>0</v>
      </c>
      <c r="J1495" s="116" t="str">
        <f t="shared" si="3"/>
        <v/>
      </c>
      <c r="K1495" s="93">
        <f t="shared" si="4"/>
        <v>1</v>
      </c>
    </row>
    <row r="1496" spans="1:11" hidden="1">
      <c r="A1496" s="87">
        <v>30</v>
      </c>
      <c r="B1496" s="88">
        <f>LOOKUP(A1496,Seznamy!$A$3:$A$38,Seznamy!$B$3:$B$38)</f>
        <v>247002</v>
      </c>
      <c r="C1496" s="89" t="str">
        <f>LOOKUP(A1496,Seznamy!$A$3:$A$38,Seznamy!$C$3:$C$38)</f>
        <v>Tanvald</v>
      </c>
      <c r="D1496" s="90">
        <f>LOOKUP(A1496,Seznamy!$A$3:$A$38,Seznamy!$F$3:$F$38)</f>
        <v>9376</v>
      </c>
      <c r="E1496" s="90">
        <f>LOOKUP(A1496,Seznamy!$A$3:$A$38,Seznamy!$G$3:$G$38)</f>
        <v>134854</v>
      </c>
      <c r="F1496" s="91">
        <f>LOOKUP(A1496,Seznamy!$A$3:$A$38,Seznamy!$J$3:$J$38)</f>
        <v>60</v>
      </c>
      <c r="G1496" s="91">
        <v>44</v>
      </c>
      <c r="H1496" s="89">
        <f>LOOKUP(G1496,Komplexní!$A$40:$A$82,Komplexní!$B$40:$B$82)</f>
        <v>0</v>
      </c>
      <c r="I1496" s="92">
        <f t="array" ref="I1496">SUM(IF((Komplexní!$A$3:$A$38=A1496)*(Komplexní!$D$1:$AJ$1=G1496),Komplexní!$D$3:$AJ$38))</f>
        <v>0</v>
      </c>
      <c r="J1496" s="116" t="str">
        <f t="shared" si="3"/>
        <v/>
      </c>
      <c r="K1496" s="93">
        <f t="shared" si="4"/>
        <v>1</v>
      </c>
    </row>
    <row r="1497" spans="1:11" hidden="1">
      <c r="A1497" s="87">
        <v>30</v>
      </c>
      <c r="B1497" s="88">
        <f>LOOKUP(A1497,Seznamy!$A$3:$A$38,Seznamy!$B$3:$B$38)</f>
        <v>247002</v>
      </c>
      <c r="C1497" s="89" t="str">
        <f>LOOKUP(A1497,Seznamy!$A$3:$A$38,Seznamy!$C$3:$C$38)</f>
        <v>Tanvald</v>
      </c>
      <c r="D1497" s="90">
        <f>LOOKUP(A1497,Seznamy!$A$3:$A$38,Seznamy!$F$3:$F$38)</f>
        <v>9376</v>
      </c>
      <c r="E1497" s="90">
        <f>LOOKUP(A1497,Seznamy!$A$3:$A$38,Seznamy!$G$3:$G$38)</f>
        <v>134854</v>
      </c>
      <c r="F1497" s="91">
        <f>LOOKUP(A1497,Seznamy!$A$3:$A$38,Seznamy!$J$3:$J$38)</f>
        <v>60</v>
      </c>
      <c r="G1497" s="91">
        <v>45</v>
      </c>
      <c r="H1497" s="89">
        <f>LOOKUP(G1497,Komplexní!$A$40:$A$82,Komplexní!$B$40:$B$82)</f>
        <v>0</v>
      </c>
      <c r="I1497" s="92">
        <f t="array" ref="I1497">SUM(IF((Komplexní!$A$3:$A$38=A1497)*(Komplexní!$D$1:$AJ$1=G1497),Komplexní!$D$3:$AJ$38))</f>
        <v>0</v>
      </c>
      <c r="J1497" s="116" t="str">
        <f t="shared" si="3"/>
        <v/>
      </c>
      <c r="K1497" s="93">
        <f t="shared" si="4"/>
        <v>1</v>
      </c>
    </row>
    <row r="1498" spans="1:11" hidden="1">
      <c r="A1498" s="87">
        <v>30</v>
      </c>
      <c r="B1498" s="88">
        <f>LOOKUP(A1498,Seznamy!$A$3:$A$38,Seznamy!$B$3:$B$38)</f>
        <v>247002</v>
      </c>
      <c r="C1498" s="89" t="str">
        <f>LOOKUP(A1498,Seznamy!$A$3:$A$38,Seznamy!$C$3:$C$38)</f>
        <v>Tanvald</v>
      </c>
      <c r="D1498" s="90">
        <f>LOOKUP(A1498,Seznamy!$A$3:$A$38,Seznamy!$F$3:$F$38)</f>
        <v>9376</v>
      </c>
      <c r="E1498" s="90">
        <f>LOOKUP(A1498,Seznamy!$A$3:$A$38,Seznamy!$G$3:$G$38)</f>
        <v>134854</v>
      </c>
      <c r="F1498" s="91">
        <f>LOOKUP(A1498,Seznamy!$A$3:$A$38,Seznamy!$J$3:$J$38)</f>
        <v>60</v>
      </c>
      <c r="G1498" s="91">
        <v>46</v>
      </c>
      <c r="H1498" s="89">
        <f>LOOKUP(G1498,Komplexní!$A$40:$A$82,Komplexní!$B$40:$B$82)</f>
        <v>0</v>
      </c>
      <c r="I1498" s="92">
        <f t="array" ref="I1498">SUM(IF((Komplexní!$A$3:$A$38=A1498)*(Komplexní!$D$1:$AJ$1=G1498),Komplexní!$D$3:$AJ$38))</f>
        <v>0</v>
      </c>
      <c r="J1498" s="116" t="str">
        <f t="shared" si="3"/>
        <v/>
      </c>
      <c r="K1498" s="93">
        <f t="shared" si="4"/>
        <v>1</v>
      </c>
    </row>
    <row r="1499" spans="1:11" hidden="1">
      <c r="A1499" s="87">
        <v>30</v>
      </c>
      <c r="B1499" s="88">
        <f>LOOKUP(A1499,Seznamy!$A$3:$A$38,Seznamy!$B$3:$B$38)</f>
        <v>247002</v>
      </c>
      <c r="C1499" s="89" t="str">
        <f>LOOKUP(A1499,Seznamy!$A$3:$A$38,Seznamy!$C$3:$C$38)</f>
        <v>Tanvald</v>
      </c>
      <c r="D1499" s="90">
        <f>LOOKUP(A1499,Seznamy!$A$3:$A$38,Seznamy!$F$3:$F$38)</f>
        <v>9376</v>
      </c>
      <c r="E1499" s="90">
        <f>LOOKUP(A1499,Seznamy!$A$3:$A$38,Seznamy!$G$3:$G$38)</f>
        <v>134854</v>
      </c>
      <c r="F1499" s="91">
        <f>LOOKUP(A1499,Seznamy!$A$3:$A$38,Seznamy!$J$3:$J$38)</f>
        <v>60</v>
      </c>
      <c r="G1499" s="91">
        <v>47</v>
      </c>
      <c r="H1499" s="89">
        <f>LOOKUP(G1499,Komplexní!$A$40:$A$82,Komplexní!$B$40:$B$82)</f>
        <v>0</v>
      </c>
      <c r="I1499" s="92">
        <f t="array" ref="I1499">SUM(IF((Komplexní!$A$3:$A$38=A1499)*(Komplexní!$D$1:$AJ$1=G1499),Komplexní!$D$3:$AJ$38))</f>
        <v>0</v>
      </c>
      <c r="J1499" s="116" t="str">
        <f t="shared" si="3"/>
        <v/>
      </c>
      <c r="K1499" s="93">
        <f t="shared" si="4"/>
        <v>1</v>
      </c>
    </row>
    <row r="1500" spans="1:11" hidden="1">
      <c r="A1500" s="87">
        <v>30</v>
      </c>
      <c r="B1500" s="88">
        <f>LOOKUP(A1500,Seznamy!$A$3:$A$38,Seznamy!$B$3:$B$38)</f>
        <v>247002</v>
      </c>
      <c r="C1500" s="89" t="str">
        <f>LOOKUP(A1500,Seznamy!$A$3:$A$38,Seznamy!$C$3:$C$38)</f>
        <v>Tanvald</v>
      </c>
      <c r="D1500" s="90">
        <f>LOOKUP(A1500,Seznamy!$A$3:$A$38,Seznamy!$F$3:$F$38)</f>
        <v>9376</v>
      </c>
      <c r="E1500" s="90">
        <f>LOOKUP(A1500,Seznamy!$A$3:$A$38,Seznamy!$G$3:$G$38)</f>
        <v>134854</v>
      </c>
      <c r="F1500" s="91">
        <f>LOOKUP(A1500,Seznamy!$A$3:$A$38,Seznamy!$J$3:$J$38)</f>
        <v>60</v>
      </c>
      <c r="G1500" s="91">
        <v>48</v>
      </c>
      <c r="H1500" s="89">
        <f>LOOKUP(G1500,Komplexní!$A$40:$A$82,Komplexní!$B$40:$B$82)</f>
        <v>0</v>
      </c>
      <c r="I1500" s="92">
        <f t="array" ref="I1500">SUM(IF((Komplexní!$A$3:$A$38=A1500)*(Komplexní!$D$1:$AJ$1=G1500),Komplexní!$D$3:$AJ$38))</f>
        <v>0</v>
      </c>
      <c r="J1500" s="116" t="str">
        <f t="shared" si="3"/>
        <v/>
      </c>
      <c r="K1500" s="93">
        <f t="shared" si="4"/>
        <v>1</v>
      </c>
    </row>
    <row r="1501" spans="1:11" hidden="1">
      <c r="A1501" s="87">
        <v>30</v>
      </c>
      <c r="B1501" s="88">
        <f>LOOKUP(A1501,Seznamy!$A$3:$A$38,Seznamy!$B$3:$B$38)</f>
        <v>247002</v>
      </c>
      <c r="C1501" s="89" t="str">
        <f>LOOKUP(A1501,Seznamy!$A$3:$A$38,Seznamy!$C$3:$C$38)</f>
        <v>Tanvald</v>
      </c>
      <c r="D1501" s="90">
        <f>LOOKUP(A1501,Seznamy!$A$3:$A$38,Seznamy!$F$3:$F$38)</f>
        <v>9376</v>
      </c>
      <c r="E1501" s="90">
        <f>LOOKUP(A1501,Seznamy!$A$3:$A$38,Seznamy!$G$3:$G$38)</f>
        <v>134854</v>
      </c>
      <c r="F1501" s="91">
        <f>LOOKUP(A1501,Seznamy!$A$3:$A$38,Seznamy!$J$3:$J$38)</f>
        <v>60</v>
      </c>
      <c r="G1501" s="91">
        <v>49</v>
      </c>
      <c r="H1501" s="89">
        <f>LOOKUP(G1501,Komplexní!$A$40:$A$82,Komplexní!$B$40:$B$82)</f>
        <v>0</v>
      </c>
      <c r="I1501" s="92">
        <f t="array" ref="I1501">SUM(IF((Komplexní!$A$3:$A$38=A1501)*(Komplexní!$D$1:$AJ$1=G1501),Komplexní!$D$3:$AJ$38))</f>
        <v>0</v>
      </c>
      <c r="J1501" s="116" t="str">
        <f t="shared" si="3"/>
        <v/>
      </c>
      <c r="K1501" s="93">
        <f t="shared" si="4"/>
        <v>1</v>
      </c>
    </row>
    <row r="1502" spans="1:11" hidden="1">
      <c r="A1502" s="87">
        <v>30</v>
      </c>
      <c r="B1502" s="88">
        <f>LOOKUP(A1502,Seznamy!$A$3:$A$38,Seznamy!$B$3:$B$38)</f>
        <v>247002</v>
      </c>
      <c r="C1502" s="89" t="str">
        <f>LOOKUP(A1502,Seznamy!$A$3:$A$38,Seznamy!$C$3:$C$38)</f>
        <v>Tanvald</v>
      </c>
      <c r="D1502" s="90">
        <f>LOOKUP(A1502,Seznamy!$A$3:$A$38,Seznamy!$F$3:$F$38)</f>
        <v>9376</v>
      </c>
      <c r="E1502" s="90">
        <f>LOOKUP(A1502,Seznamy!$A$3:$A$38,Seznamy!$G$3:$G$38)</f>
        <v>134854</v>
      </c>
      <c r="F1502" s="91">
        <f>LOOKUP(A1502,Seznamy!$A$3:$A$38,Seznamy!$J$3:$J$38)</f>
        <v>60</v>
      </c>
      <c r="G1502" s="91">
        <v>50</v>
      </c>
      <c r="H1502" s="89">
        <f>LOOKUP(G1502,Komplexní!$A$40:$A$82,Komplexní!$B$40:$B$82)</f>
        <v>0</v>
      </c>
      <c r="I1502" s="92">
        <f t="array" ref="I1502">SUM(IF((Komplexní!$A$3:$A$38=A1502)*(Komplexní!$D$1:$AJ$1=G1502),Komplexní!$D$3:$AJ$38))</f>
        <v>0</v>
      </c>
      <c r="J1502" s="116" t="str">
        <f t="shared" si="3"/>
        <v/>
      </c>
      <c r="K1502" s="93">
        <f t="shared" si="4"/>
        <v>1</v>
      </c>
    </row>
    <row r="1503" spans="1:11" hidden="1">
      <c r="A1503" s="53">
        <v>31</v>
      </c>
      <c r="B1503" s="54">
        <f>LOOKUP(A1503,Seznamy!$A$3:$A$38,Seznamy!$B$3:$B$38)</f>
        <v>247002</v>
      </c>
      <c r="C1503" s="55" t="str">
        <f>LOOKUP(A1503,Seznamy!$A$3:$A$38,Seznamy!$C$3:$C$38)</f>
        <v>Tanvald</v>
      </c>
      <c r="D1503" s="56">
        <f>LOOKUP(A1503,Seznamy!$A$3:$A$38,Seznamy!$F$3:$F$38)</f>
        <v>9376</v>
      </c>
      <c r="E1503" s="56">
        <f>LOOKUP(A1503,Seznamy!$A$3:$A$38,Seznamy!$G$3:$G$38)</f>
        <v>134854</v>
      </c>
      <c r="F1503" s="57">
        <f>LOOKUP(A1503,Seznamy!$A$3:$A$38,Seznamy!$J$3:$J$38)</f>
        <v>60</v>
      </c>
      <c r="G1503" s="57">
        <v>1</v>
      </c>
      <c r="H1503" s="55" t="str">
        <f>LOOKUP(G1503,Komplexní!$A$40:$A$82,Komplexní!$B$40:$B$82)</f>
        <v>KAISER s.r.o.</v>
      </c>
      <c r="I1503" s="58">
        <f t="array" ref="I1503">SUM(IF((Komplexní!$A$3:$A$38=A1503)*(Komplexní!$D$1:$AJ$1=G1503),Komplexní!$D$3:$AJ$38))</f>
        <v>0</v>
      </c>
      <c r="J1503" s="115" t="str">
        <f t="shared" si="3"/>
        <v/>
      </c>
      <c r="K1503" s="59">
        <f t="shared" ref="K1503:K1534" si="5">IF(I1503=MIN($J$1503:$J$1552),1,"")</f>
        <v>1</v>
      </c>
    </row>
    <row r="1504" spans="1:11" hidden="1">
      <c r="A1504" s="53">
        <v>31</v>
      </c>
      <c r="B1504" s="54">
        <f>LOOKUP(A1504,Seznamy!$A$3:$A$38,Seznamy!$B$3:$B$38)</f>
        <v>247002</v>
      </c>
      <c r="C1504" s="55" t="str">
        <f>LOOKUP(A1504,Seznamy!$A$3:$A$38,Seznamy!$C$3:$C$38)</f>
        <v>Tanvald</v>
      </c>
      <c r="D1504" s="56">
        <f>LOOKUP(A1504,Seznamy!$A$3:$A$38,Seznamy!$F$3:$F$38)</f>
        <v>9376</v>
      </c>
      <c r="E1504" s="56">
        <f>LOOKUP(A1504,Seznamy!$A$3:$A$38,Seznamy!$G$3:$G$38)</f>
        <v>134854</v>
      </c>
      <c r="F1504" s="57">
        <f>LOOKUP(A1504,Seznamy!$A$3:$A$38,Seznamy!$J$3:$J$38)</f>
        <v>60</v>
      </c>
      <c r="G1504" s="57">
        <v>2</v>
      </c>
      <c r="H1504" s="55" t="str">
        <f>LOOKUP(G1504,Komplexní!$A$40:$A$82,Komplexní!$B$40:$B$82)</f>
        <v>Lesní společnost Přimda, a.s.</v>
      </c>
      <c r="I1504" s="58">
        <f t="array" ref="I1504">SUM(IF((Komplexní!$A$3:$A$38=A1504)*(Komplexní!$D$1:$AJ$1=G1504),Komplexní!$D$3:$AJ$38))</f>
        <v>0</v>
      </c>
      <c r="J1504" s="115" t="str">
        <f t="shared" si="3"/>
        <v/>
      </c>
      <c r="K1504" s="59">
        <f t="shared" si="5"/>
        <v>1</v>
      </c>
    </row>
    <row r="1505" spans="1:11" hidden="1">
      <c r="A1505" s="53">
        <v>31</v>
      </c>
      <c r="B1505" s="54">
        <f>LOOKUP(A1505,Seznamy!$A$3:$A$38,Seznamy!$B$3:$B$38)</f>
        <v>247002</v>
      </c>
      <c r="C1505" s="55" t="str">
        <f>LOOKUP(A1505,Seznamy!$A$3:$A$38,Seznamy!$C$3:$C$38)</f>
        <v>Tanvald</v>
      </c>
      <c r="D1505" s="56">
        <f>LOOKUP(A1505,Seznamy!$A$3:$A$38,Seznamy!$F$3:$F$38)</f>
        <v>9376</v>
      </c>
      <c r="E1505" s="56">
        <f>LOOKUP(A1505,Seznamy!$A$3:$A$38,Seznamy!$G$3:$G$38)</f>
        <v>134854</v>
      </c>
      <c r="F1505" s="57">
        <f>LOOKUP(A1505,Seznamy!$A$3:$A$38,Seznamy!$J$3:$J$38)</f>
        <v>60</v>
      </c>
      <c r="G1505" s="57">
        <v>3</v>
      </c>
      <c r="H1505" s="55" t="str">
        <f>LOOKUP(G1505,Komplexní!$A$40:$A$82,Komplexní!$B$40:$B$82)</f>
        <v>ACLESIA, spol. s r.o.</v>
      </c>
      <c r="I1505" s="58">
        <f t="array" ref="I1505">SUM(IF((Komplexní!$A$3:$A$38=A1505)*(Komplexní!$D$1:$AJ$1=G1505),Komplexní!$D$3:$AJ$38))</f>
        <v>0</v>
      </c>
      <c r="J1505" s="115" t="str">
        <f t="shared" si="3"/>
        <v/>
      </c>
      <c r="K1505" s="59">
        <f t="shared" si="5"/>
        <v>1</v>
      </c>
    </row>
    <row r="1506" spans="1:11" hidden="1">
      <c r="A1506" s="53">
        <v>31</v>
      </c>
      <c r="B1506" s="54">
        <f>LOOKUP(A1506,Seznamy!$A$3:$A$38,Seznamy!$B$3:$B$38)</f>
        <v>247002</v>
      </c>
      <c r="C1506" s="55" t="str">
        <f>LOOKUP(A1506,Seznamy!$A$3:$A$38,Seznamy!$C$3:$C$38)</f>
        <v>Tanvald</v>
      </c>
      <c r="D1506" s="56">
        <f>LOOKUP(A1506,Seznamy!$A$3:$A$38,Seznamy!$F$3:$F$38)</f>
        <v>9376</v>
      </c>
      <c r="E1506" s="56">
        <f>LOOKUP(A1506,Seznamy!$A$3:$A$38,Seznamy!$G$3:$G$38)</f>
        <v>134854</v>
      </c>
      <c r="F1506" s="57">
        <f>LOOKUP(A1506,Seznamy!$A$3:$A$38,Seznamy!$J$3:$J$38)</f>
        <v>60</v>
      </c>
      <c r="G1506" s="57">
        <v>4</v>
      </c>
      <c r="H1506" s="55" t="str">
        <f>LOOKUP(G1506,Komplexní!$A$40:$A$82,Komplexní!$B$40:$B$82)</f>
        <v>LST a.s.</v>
      </c>
      <c r="I1506" s="58">
        <f t="array" ref="I1506">SUM(IF((Komplexní!$A$3:$A$38=A1506)*(Komplexní!$D$1:$AJ$1=G1506),Komplexní!$D$3:$AJ$38))</f>
        <v>0</v>
      </c>
      <c r="J1506" s="115" t="str">
        <f t="shared" si="3"/>
        <v/>
      </c>
      <c r="K1506" s="59">
        <f t="shared" si="5"/>
        <v>1</v>
      </c>
    </row>
    <row r="1507" spans="1:11" hidden="1">
      <c r="A1507" s="53">
        <v>31</v>
      </c>
      <c r="B1507" s="54">
        <f>LOOKUP(A1507,Seznamy!$A$3:$A$38,Seznamy!$B$3:$B$38)</f>
        <v>247002</v>
      </c>
      <c r="C1507" s="55" t="str">
        <f>LOOKUP(A1507,Seznamy!$A$3:$A$38,Seznamy!$C$3:$C$38)</f>
        <v>Tanvald</v>
      </c>
      <c r="D1507" s="56">
        <f>LOOKUP(A1507,Seznamy!$A$3:$A$38,Seznamy!$F$3:$F$38)</f>
        <v>9376</v>
      </c>
      <c r="E1507" s="56">
        <f>LOOKUP(A1507,Seznamy!$A$3:$A$38,Seznamy!$G$3:$G$38)</f>
        <v>134854</v>
      </c>
      <c r="F1507" s="57">
        <f>LOOKUP(A1507,Seznamy!$A$3:$A$38,Seznamy!$J$3:$J$38)</f>
        <v>60</v>
      </c>
      <c r="G1507" s="57">
        <v>5</v>
      </c>
      <c r="H1507" s="55" t="str">
        <f>LOOKUP(G1507,Komplexní!$A$40:$A$82,Komplexní!$B$40:$B$82)</f>
        <v>T.E.P. HOLZ, s.r.o.</v>
      </c>
      <c r="I1507" s="58">
        <f t="array" ref="I1507">SUM(IF((Komplexní!$A$3:$A$38=A1507)*(Komplexní!$D$1:$AJ$1=G1507),Komplexní!$D$3:$AJ$38))</f>
        <v>0</v>
      </c>
      <c r="J1507" s="115" t="str">
        <f t="shared" si="3"/>
        <v/>
      </c>
      <c r="K1507" s="59">
        <f t="shared" si="5"/>
        <v>1</v>
      </c>
    </row>
    <row r="1508" spans="1:11" hidden="1">
      <c r="A1508" s="53">
        <v>31</v>
      </c>
      <c r="B1508" s="54">
        <f>LOOKUP(A1508,Seznamy!$A$3:$A$38,Seznamy!$B$3:$B$38)</f>
        <v>247002</v>
      </c>
      <c r="C1508" s="55" t="str">
        <f>LOOKUP(A1508,Seznamy!$A$3:$A$38,Seznamy!$C$3:$C$38)</f>
        <v>Tanvald</v>
      </c>
      <c r="D1508" s="56">
        <f>LOOKUP(A1508,Seznamy!$A$3:$A$38,Seznamy!$F$3:$F$38)</f>
        <v>9376</v>
      </c>
      <c r="E1508" s="56">
        <f>LOOKUP(A1508,Seznamy!$A$3:$A$38,Seznamy!$G$3:$G$38)</f>
        <v>134854</v>
      </c>
      <c r="F1508" s="57">
        <f>LOOKUP(A1508,Seznamy!$A$3:$A$38,Seznamy!$J$3:$J$38)</f>
        <v>60</v>
      </c>
      <c r="G1508" s="57">
        <v>6</v>
      </c>
      <c r="H1508" s="55" t="str">
        <f>LOOKUP(G1508,Komplexní!$A$40:$A$82,Komplexní!$B$40:$B$82)</f>
        <v>Petra spol. s r.o.</v>
      </c>
      <c r="I1508" s="58">
        <f t="array" ref="I1508">SUM(IF((Komplexní!$A$3:$A$38=A1508)*(Komplexní!$D$1:$AJ$1=G1508),Komplexní!$D$3:$AJ$38))</f>
        <v>0</v>
      </c>
      <c r="J1508" s="115" t="str">
        <f t="shared" si="3"/>
        <v/>
      </c>
      <c r="K1508" s="59">
        <f t="shared" si="5"/>
        <v>1</v>
      </c>
    </row>
    <row r="1509" spans="1:11" hidden="1">
      <c r="A1509" s="53">
        <v>31</v>
      </c>
      <c r="B1509" s="54">
        <f>LOOKUP(A1509,Seznamy!$A$3:$A$38,Seznamy!$B$3:$B$38)</f>
        <v>247002</v>
      </c>
      <c r="C1509" s="55" t="str">
        <f>LOOKUP(A1509,Seznamy!$A$3:$A$38,Seznamy!$C$3:$C$38)</f>
        <v>Tanvald</v>
      </c>
      <c r="D1509" s="56">
        <f>LOOKUP(A1509,Seznamy!$A$3:$A$38,Seznamy!$F$3:$F$38)</f>
        <v>9376</v>
      </c>
      <c r="E1509" s="56">
        <f>LOOKUP(A1509,Seznamy!$A$3:$A$38,Seznamy!$G$3:$G$38)</f>
        <v>134854</v>
      </c>
      <c r="F1509" s="57">
        <f>LOOKUP(A1509,Seznamy!$A$3:$A$38,Seznamy!$J$3:$J$38)</f>
        <v>60</v>
      </c>
      <c r="G1509" s="57">
        <v>7</v>
      </c>
      <c r="H1509" s="55" t="str">
        <f>LOOKUP(G1509,Komplexní!$A$40:$A$82,Komplexní!$B$40:$B$82)</f>
        <v>Sušická lesní a obchodní s.r.o.</v>
      </c>
      <c r="I1509" s="58">
        <f t="array" ref="I1509">SUM(IF((Komplexní!$A$3:$A$38=A1509)*(Komplexní!$D$1:$AJ$1=G1509),Komplexní!$D$3:$AJ$38))</f>
        <v>0</v>
      </c>
      <c r="J1509" s="115" t="str">
        <f t="shared" si="3"/>
        <v/>
      </c>
      <c r="K1509" s="59">
        <f t="shared" si="5"/>
        <v>1</v>
      </c>
    </row>
    <row r="1510" spans="1:11" hidden="1">
      <c r="A1510" s="53">
        <v>31</v>
      </c>
      <c r="B1510" s="54">
        <f>LOOKUP(A1510,Seznamy!$A$3:$A$38,Seznamy!$B$3:$B$38)</f>
        <v>247002</v>
      </c>
      <c r="C1510" s="55" t="str">
        <f>LOOKUP(A1510,Seznamy!$A$3:$A$38,Seznamy!$C$3:$C$38)</f>
        <v>Tanvald</v>
      </c>
      <c r="D1510" s="56">
        <f>LOOKUP(A1510,Seznamy!$A$3:$A$38,Seznamy!$F$3:$F$38)</f>
        <v>9376</v>
      </c>
      <c r="E1510" s="56">
        <f>LOOKUP(A1510,Seznamy!$A$3:$A$38,Seznamy!$G$3:$G$38)</f>
        <v>134854</v>
      </c>
      <c r="F1510" s="57">
        <f>LOOKUP(A1510,Seznamy!$A$3:$A$38,Seznamy!$J$3:$J$38)</f>
        <v>60</v>
      </c>
      <c r="G1510" s="57">
        <v>8</v>
      </c>
      <c r="H1510" s="55" t="str">
        <f>LOOKUP(G1510,Komplexní!$A$40:$A$82,Komplexní!$B$40:$B$82)</f>
        <v>ARBOLES s.r.o.</v>
      </c>
      <c r="I1510" s="58">
        <f t="array" ref="I1510">SUM(IF((Komplexní!$A$3:$A$38=A1510)*(Komplexní!$D$1:$AJ$1=G1510),Komplexní!$D$3:$AJ$38))</f>
        <v>0</v>
      </c>
      <c r="J1510" s="115" t="str">
        <f t="shared" si="3"/>
        <v/>
      </c>
      <c r="K1510" s="59">
        <f t="shared" si="5"/>
        <v>1</v>
      </c>
    </row>
    <row r="1511" spans="1:11" hidden="1">
      <c r="A1511" s="53">
        <v>31</v>
      </c>
      <c r="B1511" s="54">
        <f>LOOKUP(A1511,Seznamy!$A$3:$A$38,Seznamy!$B$3:$B$38)</f>
        <v>247002</v>
      </c>
      <c r="C1511" s="55" t="str">
        <f>LOOKUP(A1511,Seznamy!$A$3:$A$38,Seznamy!$C$3:$C$38)</f>
        <v>Tanvald</v>
      </c>
      <c r="D1511" s="56">
        <f>LOOKUP(A1511,Seznamy!$A$3:$A$38,Seznamy!$F$3:$F$38)</f>
        <v>9376</v>
      </c>
      <c r="E1511" s="56">
        <f>LOOKUP(A1511,Seznamy!$A$3:$A$38,Seznamy!$G$3:$G$38)</f>
        <v>134854</v>
      </c>
      <c r="F1511" s="57">
        <f>LOOKUP(A1511,Seznamy!$A$3:$A$38,Seznamy!$J$3:$J$38)</f>
        <v>60</v>
      </c>
      <c r="G1511" s="57">
        <v>9</v>
      </c>
      <c r="H1511" s="55" t="str">
        <f>LOOKUP(G1511,Komplexní!$A$40:$A$82,Komplexní!$B$40:$B$82)</f>
        <v>Stora Enso Wood Products Planá s.r.o.</v>
      </c>
      <c r="I1511" s="58">
        <f t="array" ref="I1511">SUM(IF((Komplexní!$A$3:$A$38=A1511)*(Komplexní!$D$1:$AJ$1=G1511),Komplexní!$D$3:$AJ$38))</f>
        <v>0</v>
      </c>
      <c r="J1511" s="115" t="str">
        <f t="shared" si="3"/>
        <v/>
      </c>
      <c r="K1511" s="59">
        <f t="shared" si="5"/>
        <v>1</v>
      </c>
    </row>
    <row r="1512" spans="1:11" hidden="1">
      <c r="A1512" s="53">
        <v>31</v>
      </c>
      <c r="B1512" s="54">
        <f>LOOKUP(A1512,Seznamy!$A$3:$A$38,Seznamy!$B$3:$B$38)</f>
        <v>247002</v>
      </c>
      <c r="C1512" s="55" t="str">
        <f>LOOKUP(A1512,Seznamy!$A$3:$A$38,Seznamy!$C$3:$C$38)</f>
        <v>Tanvald</v>
      </c>
      <c r="D1512" s="56">
        <f>LOOKUP(A1512,Seznamy!$A$3:$A$38,Seznamy!$F$3:$F$38)</f>
        <v>9376</v>
      </c>
      <c r="E1512" s="56">
        <f>LOOKUP(A1512,Seznamy!$A$3:$A$38,Seznamy!$G$3:$G$38)</f>
        <v>134854</v>
      </c>
      <c r="F1512" s="57">
        <f>LOOKUP(A1512,Seznamy!$A$3:$A$38,Seznamy!$J$3:$J$38)</f>
        <v>60</v>
      </c>
      <c r="G1512" s="57">
        <v>10</v>
      </c>
      <c r="H1512" s="55" t="str">
        <f>LOOKUP(G1512,Komplexní!$A$40:$A$82,Komplexní!$B$40:$B$82)</f>
        <v>Stora Enso Wood Products Ždírec s.r.o.</v>
      </c>
      <c r="I1512" s="58">
        <f t="array" ref="I1512">SUM(IF((Komplexní!$A$3:$A$38=A1512)*(Komplexní!$D$1:$AJ$1=G1512),Komplexní!$D$3:$AJ$38))</f>
        <v>0</v>
      </c>
      <c r="J1512" s="115" t="str">
        <f t="shared" si="3"/>
        <v/>
      </c>
      <c r="K1512" s="59">
        <f t="shared" si="5"/>
        <v>1</v>
      </c>
    </row>
    <row r="1513" spans="1:11" hidden="1">
      <c r="A1513" s="53">
        <v>31</v>
      </c>
      <c r="B1513" s="54">
        <f>LOOKUP(A1513,Seznamy!$A$3:$A$38,Seznamy!$B$3:$B$38)</f>
        <v>247002</v>
      </c>
      <c r="C1513" s="55" t="str">
        <f>LOOKUP(A1513,Seznamy!$A$3:$A$38,Seznamy!$C$3:$C$38)</f>
        <v>Tanvald</v>
      </c>
      <c r="D1513" s="56">
        <f>LOOKUP(A1513,Seznamy!$A$3:$A$38,Seznamy!$F$3:$F$38)</f>
        <v>9376</v>
      </c>
      <c r="E1513" s="56">
        <f>LOOKUP(A1513,Seznamy!$A$3:$A$38,Seznamy!$G$3:$G$38)</f>
        <v>134854</v>
      </c>
      <c r="F1513" s="57">
        <f>LOOKUP(A1513,Seznamy!$A$3:$A$38,Seznamy!$J$3:$J$38)</f>
        <v>60</v>
      </c>
      <c r="G1513" s="57">
        <v>11</v>
      </c>
      <c r="H1513" s="55" t="str">
        <f>LOOKUP(G1513,Komplexní!$A$40:$A$82,Komplexní!$B$40:$B$82)</f>
        <v>UNILES a.s.</v>
      </c>
      <c r="I1513" s="58">
        <f t="array" ref="I1513">SUM(IF((Komplexní!$A$3:$A$38=A1513)*(Komplexní!$D$1:$AJ$1=G1513),Komplexní!$D$3:$AJ$38))</f>
        <v>0</v>
      </c>
      <c r="J1513" s="115" t="str">
        <f t="shared" si="3"/>
        <v/>
      </c>
      <c r="K1513" s="59">
        <f t="shared" si="5"/>
        <v>1</v>
      </c>
    </row>
    <row r="1514" spans="1:11" hidden="1">
      <c r="A1514" s="53">
        <v>31</v>
      </c>
      <c r="B1514" s="54">
        <f>LOOKUP(A1514,Seznamy!$A$3:$A$38,Seznamy!$B$3:$B$38)</f>
        <v>247002</v>
      </c>
      <c r="C1514" s="55" t="str">
        <f>LOOKUP(A1514,Seznamy!$A$3:$A$38,Seznamy!$C$3:$C$38)</f>
        <v>Tanvald</v>
      </c>
      <c r="D1514" s="56">
        <f>LOOKUP(A1514,Seznamy!$A$3:$A$38,Seznamy!$F$3:$F$38)</f>
        <v>9376</v>
      </c>
      <c r="E1514" s="56">
        <f>LOOKUP(A1514,Seznamy!$A$3:$A$38,Seznamy!$G$3:$G$38)</f>
        <v>134854</v>
      </c>
      <c r="F1514" s="57">
        <f>LOOKUP(A1514,Seznamy!$A$3:$A$38,Seznamy!$J$3:$J$38)</f>
        <v>60</v>
      </c>
      <c r="G1514" s="57">
        <v>12</v>
      </c>
      <c r="H1514" s="55" t="str">
        <f>LOOKUP(G1514,Komplexní!$A$40:$A$82,Komplexní!$B$40:$B$82)</f>
        <v>Jihozápadní dřevařská a.s.</v>
      </c>
      <c r="I1514" s="58">
        <f t="array" ref="I1514">SUM(IF((Komplexní!$A$3:$A$38=A1514)*(Komplexní!$D$1:$AJ$1=G1514),Komplexní!$D$3:$AJ$38))</f>
        <v>0</v>
      </c>
      <c r="J1514" s="115" t="str">
        <f t="shared" si="3"/>
        <v/>
      </c>
      <c r="K1514" s="59">
        <f t="shared" si="5"/>
        <v>1</v>
      </c>
    </row>
    <row r="1515" spans="1:11" hidden="1">
      <c r="A1515" s="53">
        <v>31</v>
      </c>
      <c r="B1515" s="54">
        <f>LOOKUP(A1515,Seznamy!$A$3:$A$38,Seznamy!$B$3:$B$38)</f>
        <v>247002</v>
      </c>
      <c r="C1515" s="55" t="str">
        <f>LOOKUP(A1515,Seznamy!$A$3:$A$38,Seznamy!$C$3:$C$38)</f>
        <v>Tanvald</v>
      </c>
      <c r="D1515" s="56">
        <f>LOOKUP(A1515,Seznamy!$A$3:$A$38,Seznamy!$F$3:$F$38)</f>
        <v>9376</v>
      </c>
      <c r="E1515" s="56">
        <f>LOOKUP(A1515,Seznamy!$A$3:$A$38,Seznamy!$G$3:$G$38)</f>
        <v>134854</v>
      </c>
      <c r="F1515" s="57">
        <f>LOOKUP(A1515,Seznamy!$A$3:$A$38,Seznamy!$J$3:$J$38)</f>
        <v>60</v>
      </c>
      <c r="G1515" s="57">
        <v>13</v>
      </c>
      <c r="H1515" s="55" t="str">
        <f>LOOKUP(G1515,Komplexní!$A$40:$A$82,Komplexní!$B$40:$B$82)</f>
        <v>LDF Rožnov a.s.</v>
      </c>
      <c r="I1515" s="58">
        <f t="array" ref="I1515">SUM(IF((Komplexní!$A$3:$A$38=A1515)*(Komplexní!$D$1:$AJ$1=G1515),Komplexní!$D$3:$AJ$38))</f>
        <v>0</v>
      </c>
      <c r="J1515" s="115" t="str">
        <f t="shared" si="3"/>
        <v/>
      </c>
      <c r="K1515" s="59">
        <f t="shared" si="5"/>
        <v>1</v>
      </c>
    </row>
    <row r="1516" spans="1:11" hidden="1">
      <c r="A1516" s="53">
        <v>31</v>
      </c>
      <c r="B1516" s="54">
        <f>LOOKUP(A1516,Seznamy!$A$3:$A$38,Seznamy!$B$3:$B$38)</f>
        <v>247002</v>
      </c>
      <c r="C1516" s="55" t="str">
        <f>LOOKUP(A1516,Seznamy!$A$3:$A$38,Seznamy!$C$3:$C$38)</f>
        <v>Tanvald</v>
      </c>
      <c r="D1516" s="56">
        <f>LOOKUP(A1516,Seznamy!$A$3:$A$38,Seznamy!$F$3:$F$38)</f>
        <v>9376</v>
      </c>
      <c r="E1516" s="56">
        <f>LOOKUP(A1516,Seznamy!$A$3:$A$38,Seznamy!$G$3:$G$38)</f>
        <v>134854</v>
      </c>
      <c r="F1516" s="57">
        <f>LOOKUP(A1516,Seznamy!$A$3:$A$38,Seznamy!$J$3:$J$38)</f>
        <v>60</v>
      </c>
      <c r="G1516" s="57">
        <v>14</v>
      </c>
      <c r="H1516" s="55" t="str">
        <f>LOOKUP(G1516,Komplexní!$A$40:$A$82,Komplexní!$B$40:$B$82)</f>
        <v>Kloboucká lesní s.r.o.</v>
      </c>
      <c r="I1516" s="58">
        <f t="array" ref="I1516">SUM(IF((Komplexní!$A$3:$A$38=A1516)*(Komplexní!$D$1:$AJ$1=G1516),Komplexní!$D$3:$AJ$38))</f>
        <v>0</v>
      </c>
      <c r="J1516" s="115" t="str">
        <f t="shared" si="3"/>
        <v/>
      </c>
      <c r="K1516" s="59">
        <f t="shared" si="5"/>
        <v>1</v>
      </c>
    </row>
    <row r="1517" spans="1:11" hidden="1">
      <c r="A1517" s="53">
        <v>31</v>
      </c>
      <c r="B1517" s="54">
        <f>LOOKUP(A1517,Seznamy!$A$3:$A$38,Seznamy!$B$3:$B$38)</f>
        <v>247002</v>
      </c>
      <c r="C1517" s="55" t="str">
        <f>LOOKUP(A1517,Seznamy!$A$3:$A$38,Seznamy!$C$3:$C$38)</f>
        <v>Tanvald</v>
      </c>
      <c r="D1517" s="56">
        <f>LOOKUP(A1517,Seznamy!$A$3:$A$38,Seznamy!$F$3:$F$38)</f>
        <v>9376</v>
      </c>
      <c r="E1517" s="56">
        <f>LOOKUP(A1517,Seznamy!$A$3:$A$38,Seznamy!$G$3:$G$38)</f>
        <v>134854</v>
      </c>
      <c r="F1517" s="57">
        <f>LOOKUP(A1517,Seznamy!$A$3:$A$38,Seznamy!$J$3:$J$38)</f>
        <v>60</v>
      </c>
      <c r="G1517" s="57">
        <v>15</v>
      </c>
      <c r="H1517" s="55" t="str">
        <f>LOOKUP(G1517,Komplexní!$A$40:$A$82,Komplexní!$B$40:$B$82)</f>
        <v>Opavská lesní a.s.</v>
      </c>
      <c r="I1517" s="58">
        <f t="array" ref="I1517">SUM(IF((Komplexní!$A$3:$A$38=A1517)*(Komplexní!$D$1:$AJ$1=G1517),Komplexní!$D$3:$AJ$38))</f>
        <v>0</v>
      </c>
      <c r="J1517" s="115" t="str">
        <f t="shared" si="3"/>
        <v/>
      </c>
      <c r="K1517" s="59">
        <f t="shared" si="5"/>
        <v>1</v>
      </c>
    </row>
    <row r="1518" spans="1:11" hidden="1">
      <c r="A1518" s="53">
        <v>31</v>
      </c>
      <c r="B1518" s="54">
        <f>LOOKUP(A1518,Seznamy!$A$3:$A$38,Seznamy!$B$3:$B$38)</f>
        <v>247002</v>
      </c>
      <c r="C1518" s="55" t="str">
        <f>LOOKUP(A1518,Seznamy!$A$3:$A$38,Seznamy!$C$3:$C$38)</f>
        <v>Tanvald</v>
      </c>
      <c r="D1518" s="56">
        <f>LOOKUP(A1518,Seznamy!$A$3:$A$38,Seznamy!$F$3:$F$38)</f>
        <v>9376</v>
      </c>
      <c r="E1518" s="56">
        <f>LOOKUP(A1518,Seznamy!$A$3:$A$38,Seznamy!$G$3:$G$38)</f>
        <v>134854</v>
      </c>
      <c r="F1518" s="57">
        <f>LOOKUP(A1518,Seznamy!$A$3:$A$38,Seznamy!$J$3:$J$38)</f>
        <v>60</v>
      </c>
      <c r="G1518" s="57">
        <v>16</v>
      </c>
      <c r="H1518" s="55" t="str">
        <f>LOOKUP(G1518,Komplexní!$A$40:$A$82,Komplexní!$B$40:$B$82)</f>
        <v>Lesostavby Frýdek-Místek a.s.</v>
      </c>
      <c r="I1518" s="58">
        <f t="array" ref="I1518">SUM(IF((Komplexní!$A$3:$A$38=A1518)*(Komplexní!$D$1:$AJ$1=G1518),Komplexní!$D$3:$AJ$38))</f>
        <v>0</v>
      </c>
      <c r="J1518" s="115" t="str">
        <f t="shared" si="3"/>
        <v/>
      </c>
      <c r="K1518" s="59">
        <f t="shared" si="5"/>
        <v>1</v>
      </c>
    </row>
    <row r="1519" spans="1:11" hidden="1">
      <c r="A1519" s="53">
        <v>31</v>
      </c>
      <c r="B1519" s="54">
        <f>LOOKUP(A1519,Seznamy!$A$3:$A$38,Seznamy!$B$3:$B$38)</f>
        <v>247002</v>
      </c>
      <c r="C1519" s="55" t="str">
        <f>LOOKUP(A1519,Seznamy!$A$3:$A$38,Seznamy!$C$3:$C$38)</f>
        <v>Tanvald</v>
      </c>
      <c r="D1519" s="56">
        <f>LOOKUP(A1519,Seznamy!$A$3:$A$38,Seznamy!$F$3:$F$38)</f>
        <v>9376</v>
      </c>
      <c r="E1519" s="56">
        <f>LOOKUP(A1519,Seznamy!$A$3:$A$38,Seznamy!$G$3:$G$38)</f>
        <v>134854</v>
      </c>
      <c r="F1519" s="57">
        <f>LOOKUP(A1519,Seznamy!$A$3:$A$38,Seznamy!$J$3:$J$38)</f>
        <v>60</v>
      </c>
      <c r="G1519" s="57">
        <v>17</v>
      </c>
      <c r="H1519" s="55" t="str">
        <f>LOOKUP(G1519,Komplexní!$A$40:$A$82,Komplexní!$B$40:$B$82)</f>
        <v>Drevo-Málek s.r.o.</v>
      </c>
      <c r="I1519" s="58">
        <f t="array" ref="I1519">SUM(IF((Komplexní!$A$3:$A$38=A1519)*(Komplexní!$D$1:$AJ$1=G1519),Komplexní!$D$3:$AJ$38))</f>
        <v>0</v>
      </c>
      <c r="J1519" s="115" t="str">
        <f t="shared" si="3"/>
        <v/>
      </c>
      <c r="K1519" s="59">
        <f t="shared" si="5"/>
        <v>1</v>
      </c>
    </row>
    <row r="1520" spans="1:11" hidden="1">
      <c r="A1520" s="53">
        <v>31</v>
      </c>
      <c r="B1520" s="54">
        <f>LOOKUP(A1520,Seznamy!$A$3:$A$38,Seznamy!$B$3:$B$38)</f>
        <v>247002</v>
      </c>
      <c r="C1520" s="55" t="str">
        <f>LOOKUP(A1520,Seznamy!$A$3:$A$38,Seznamy!$C$3:$C$38)</f>
        <v>Tanvald</v>
      </c>
      <c r="D1520" s="56">
        <f>LOOKUP(A1520,Seznamy!$A$3:$A$38,Seznamy!$F$3:$F$38)</f>
        <v>9376</v>
      </c>
      <c r="E1520" s="56">
        <f>LOOKUP(A1520,Seznamy!$A$3:$A$38,Seznamy!$G$3:$G$38)</f>
        <v>134854</v>
      </c>
      <c r="F1520" s="57">
        <f>LOOKUP(A1520,Seznamy!$A$3:$A$38,Seznamy!$J$3:$J$38)</f>
        <v>60</v>
      </c>
      <c r="G1520" s="57">
        <v>18</v>
      </c>
      <c r="H1520" s="55" t="str">
        <f>LOOKUP(G1520,Komplexní!$A$40:$A$82,Komplexní!$B$40:$B$82)</f>
        <v>Lesní společnost Bečov, s.r.o.</v>
      </c>
      <c r="I1520" s="58">
        <f t="array" ref="I1520">SUM(IF((Komplexní!$A$3:$A$38=A1520)*(Komplexní!$D$1:$AJ$1=G1520),Komplexní!$D$3:$AJ$38))</f>
        <v>0</v>
      </c>
      <c r="J1520" s="115" t="str">
        <f t="shared" si="3"/>
        <v/>
      </c>
      <c r="K1520" s="59">
        <f t="shared" si="5"/>
        <v>1</v>
      </c>
    </row>
    <row r="1521" spans="1:11" hidden="1">
      <c r="A1521" s="53">
        <v>31</v>
      </c>
      <c r="B1521" s="54">
        <f>LOOKUP(A1521,Seznamy!$A$3:$A$38,Seznamy!$B$3:$B$38)</f>
        <v>247002</v>
      </c>
      <c r="C1521" s="55" t="str">
        <f>LOOKUP(A1521,Seznamy!$A$3:$A$38,Seznamy!$C$3:$C$38)</f>
        <v>Tanvald</v>
      </c>
      <c r="D1521" s="56">
        <f>LOOKUP(A1521,Seznamy!$A$3:$A$38,Seznamy!$F$3:$F$38)</f>
        <v>9376</v>
      </c>
      <c r="E1521" s="56">
        <f>LOOKUP(A1521,Seznamy!$A$3:$A$38,Seznamy!$G$3:$G$38)</f>
        <v>134854</v>
      </c>
      <c r="F1521" s="57">
        <f>LOOKUP(A1521,Seznamy!$A$3:$A$38,Seznamy!$J$3:$J$38)</f>
        <v>60</v>
      </c>
      <c r="G1521" s="57">
        <v>19</v>
      </c>
      <c r="H1521" s="55" t="str">
        <f>LOOKUP(G1521,Komplexní!$A$40:$A$82,Komplexní!$B$40:$B$82)</f>
        <v>SOLITERA spol. s r.o.</v>
      </c>
      <c r="I1521" s="58">
        <f t="array" ref="I1521">SUM(IF((Komplexní!$A$3:$A$38=A1521)*(Komplexní!$D$1:$AJ$1=G1521),Komplexní!$D$3:$AJ$38))</f>
        <v>0</v>
      </c>
      <c r="J1521" s="115" t="str">
        <f t="shared" si="3"/>
        <v/>
      </c>
      <c r="K1521" s="59">
        <f t="shared" si="5"/>
        <v>1</v>
      </c>
    </row>
    <row r="1522" spans="1:11" hidden="1">
      <c r="A1522" s="53">
        <v>31</v>
      </c>
      <c r="B1522" s="54">
        <f>LOOKUP(A1522,Seznamy!$A$3:$A$38,Seznamy!$B$3:$B$38)</f>
        <v>247002</v>
      </c>
      <c r="C1522" s="55" t="str">
        <f>LOOKUP(A1522,Seznamy!$A$3:$A$38,Seznamy!$C$3:$C$38)</f>
        <v>Tanvald</v>
      </c>
      <c r="D1522" s="56">
        <f>LOOKUP(A1522,Seznamy!$A$3:$A$38,Seznamy!$F$3:$F$38)</f>
        <v>9376</v>
      </c>
      <c r="E1522" s="56">
        <f>LOOKUP(A1522,Seznamy!$A$3:$A$38,Seznamy!$G$3:$G$38)</f>
        <v>134854</v>
      </c>
      <c r="F1522" s="57">
        <f>LOOKUP(A1522,Seznamy!$A$3:$A$38,Seznamy!$J$3:$J$38)</f>
        <v>60</v>
      </c>
      <c r="G1522" s="57">
        <v>20</v>
      </c>
      <c r="H1522" s="55" t="str">
        <f>LOOKUP(G1522,Komplexní!$A$40:$A$82,Komplexní!$B$40:$B$82)</f>
        <v>Lesy Beskydy, a.s.</v>
      </c>
      <c r="I1522" s="58">
        <f t="array" ref="I1522">SUM(IF((Komplexní!$A$3:$A$38=A1522)*(Komplexní!$D$1:$AJ$1=G1522),Komplexní!$D$3:$AJ$38))</f>
        <v>0</v>
      </c>
      <c r="J1522" s="115" t="str">
        <f t="shared" si="3"/>
        <v/>
      </c>
      <c r="K1522" s="59">
        <f t="shared" si="5"/>
        <v>1</v>
      </c>
    </row>
    <row r="1523" spans="1:11" hidden="1">
      <c r="A1523" s="53">
        <v>31</v>
      </c>
      <c r="B1523" s="54">
        <f>LOOKUP(A1523,Seznamy!$A$3:$A$38,Seznamy!$B$3:$B$38)</f>
        <v>247002</v>
      </c>
      <c r="C1523" s="55" t="str">
        <f>LOOKUP(A1523,Seznamy!$A$3:$A$38,Seznamy!$C$3:$C$38)</f>
        <v>Tanvald</v>
      </c>
      <c r="D1523" s="56">
        <f>LOOKUP(A1523,Seznamy!$A$3:$A$38,Seznamy!$F$3:$F$38)</f>
        <v>9376</v>
      </c>
      <c r="E1523" s="56">
        <f>LOOKUP(A1523,Seznamy!$A$3:$A$38,Seznamy!$G$3:$G$38)</f>
        <v>134854</v>
      </c>
      <c r="F1523" s="57">
        <f>LOOKUP(A1523,Seznamy!$A$3:$A$38,Seznamy!$J$3:$J$38)</f>
        <v>60</v>
      </c>
      <c r="G1523" s="57">
        <v>21</v>
      </c>
      <c r="H1523" s="55" t="str">
        <f>LOOKUP(G1523,Komplexní!$A$40:$A$82,Komplexní!$B$40:$B$82)</f>
        <v>Triumfa Energo s.r.o.</v>
      </c>
      <c r="I1523" s="58">
        <f t="array" ref="I1523">SUM(IF((Komplexní!$A$3:$A$38=A1523)*(Komplexní!$D$1:$AJ$1=G1523),Komplexní!$D$3:$AJ$38))</f>
        <v>0</v>
      </c>
      <c r="J1523" s="115" t="str">
        <f t="shared" si="3"/>
        <v/>
      </c>
      <c r="K1523" s="59">
        <f t="shared" si="5"/>
        <v>1</v>
      </c>
    </row>
    <row r="1524" spans="1:11" hidden="1">
      <c r="A1524" s="53">
        <v>31</v>
      </c>
      <c r="B1524" s="54">
        <f>LOOKUP(A1524,Seznamy!$A$3:$A$38,Seznamy!$B$3:$B$38)</f>
        <v>247002</v>
      </c>
      <c r="C1524" s="55" t="str">
        <f>LOOKUP(A1524,Seznamy!$A$3:$A$38,Seznamy!$C$3:$C$38)</f>
        <v>Tanvald</v>
      </c>
      <c r="D1524" s="56">
        <f>LOOKUP(A1524,Seznamy!$A$3:$A$38,Seznamy!$F$3:$F$38)</f>
        <v>9376</v>
      </c>
      <c r="E1524" s="56">
        <f>LOOKUP(A1524,Seznamy!$A$3:$A$38,Seznamy!$G$3:$G$38)</f>
        <v>134854</v>
      </c>
      <c r="F1524" s="57">
        <f>LOOKUP(A1524,Seznamy!$A$3:$A$38,Seznamy!$J$3:$J$38)</f>
        <v>60</v>
      </c>
      <c r="G1524" s="57">
        <v>22</v>
      </c>
      <c r="H1524" s="55" t="str">
        <f>LOOKUP(G1524,Komplexní!$A$40:$A$82,Komplexní!$B$40:$B$82)</f>
        <v>Lesní společnost Ledeč nad Sázavou, a.s.</v>
      </c>
      <c r="I1524" s="58">
        <f t="array" ref="I1524">SUM(IF((Komplexní!$A$3:$A$38=A1524)*(Komplexní!$D$1:$AJ$1=G1524),Komplexní!$D$3:$AJ$38))</f>
        <v>0</v>
      </c>
      <c r="J1524" s="115" t="str">
        <f t="shared" si="3"/>
        <v/>
      </c>
      <c r="K1524" s="59">
        <f t="shared" si="5"/>
        <v>1</v>
      </c>
    </row>
    <row r="1525" spans="1:11" hidden="1">
      <c r="A1525" s="53">
        <v>31</v>
      </c>
      <c r="B1525" s="54">
        <f>LOOKUP(A1525,Seznamy!$A$3:$A$38,Seznamy!$B$3:$B$38)</f>
        <v>247002</v>
      </c>
      <c r="C1525" s="55" t="str">
        <f>LOOKUP(A1525,Seznamy!$A$3:$A$38,Seznamy!$C$3:$C$38)</f>
        <v>Tanvald</v>
      </c>
      <c r="D1525" s="56">
        <f>LOOKUP(A1525,Seznamy!$A$3:$A$38,Seznamy!$F$3:$F$38)</f>
        <v>9376</v>
      </c>
      <c r="E1525" s="56">
        <f>LOOKUP(A1525,Seznamy!$A$3:$A$38,Seznamy!$G$3:$G$38)</f>
        <v>134854</v>
      </c>
      <c r="F1525" s="57">
        <f>LOOKUP(A1525,Seznamy!$A$3:$A$38,Seznamy!$J$3:$J$38)</f>
        <v>60</v>
      </c>
      <c r="G1525" s="57">
        <v>23</v>
      </c>
      <c r="H1525" s="55" t="str">
        <f>LOOKUP(G1525,Komplexní!$A$40:$A$82,Komplexní!$B$40:$B$82)</f>
        <v>Pradědský lesní závod, a.s.</v>
      </c>
      <c r="I1525" s="58">
        <f t="array" ref="I1525">SUM(IF((Komplexní!$A$3:$A$38=A1525)*(Komplexní!$D$1:$AJ$1=G1525),Komplexní!$D$3:$AJ$38))</f>
        <v>0</v>
      </c>
      <c r="J1525" s="115" t="str">
        <f t="shared" si="3"/>
        <v/>
      </c>
      <c r="K1525" s="59">
        <f t="shared" si="5"/>
        <v>1</v>
      </c>
    </row>
    <row r="1526" spans="1:11" hidden="1">
      <c r="A1526" s="53">
        <v>31</v>
      </c>
      <c r="B1526" s="54">
        <f>LOOKUP(A1526,Seznamy!$A$3:$A$38,Seznamy!$B$3:$B$38)</f>
        <v>247002</v>
      </c>
      <c r="C1526" s="55" t="str">
        <f>LOOKUP(A1526,Seznamy!$A$3:$A$38,Seznamy!$C$3:$C$38)</f>
        <v>Tanvald</v>
      </c>
      <c r="D1526" s="56">
        <f>LOOKUP(A1526,Seznamy!$A$3:$A$38,Seznamy!$F$3:$F$38)</f>
        <v>9376</v>
      </c>
      <c r="E1526" s="56">
        <f>LOOKUP(A1526,Seznamy!$A$3:$A$38,Seznamy!$G$3:$G$38)</f>
        <v>134854</v>
      </c>
      <c r="F1526" s="57">
        <f>LOOKUP(A1526,Seznamy!$A$3:$A$38,Seznamy!$J$3:$J$38)</f>
        <v>60</v>
      </c>
      <c r="G1526" s="57">
        <v>24</v>
      </c>
      <c r="H1526" s="55" t="str">
        <f>LOOKUP(G1526,Komplexní!$A$40:$A$82,Komplexní!$B$40:$B$82)</f>
        <v>JACER - CZ a.s.</v>
      </c>
      <c r="I1526" s="58">
        <f t="array" ref="I1526">SUM(IF((Komplexní!$A$3:$A$38=A1526)*(Komplexní!$D$1:$AJ$1=G1526),Komplexní!$D$3:$AJ$38))</f>
        <v>0</v>
      </c>
      <c r="J1526" s="115" t="str">
        <f t="shared" si="3"/>
        <v/>
      </c>
      <c r="K1526" s="59">
        <f t="shared" si="5"/>
        <v>1</v>
      </c>
    </row>
    <row r="1527" spans="1:11" hidden="1">
      <c r="A1527" s="53">
        <v>31</v>
      </c>
      <c r="B1527" s="54">
        <f>LOOKUP(A1527,Seznamy!$A$3:$A$38,Seznamy!$B$3:$B$38)</f>
        <v>247002</v>
      </c>
      <c r="C1527" s="55" t="str">
        <f>LOOKUP(A1527,Seznamy!$A$3:$A$38,Seznamy!$C$3:$C$38)</f>
        <v>Tanvald</v>
      </c>
      <c r="D1527" s="56">
        <f>LOOKUP(A1527,Seznamy!$A$3:$A$38,Seznamy!$F$3:$F$38)</f>
        <v>9376</v>
      </c>
      <c r="E1527" s="56">
        <f>LOOKUP(A1527,Seznamy!$A$3:$A$38,Seznamy!$G$3:$G$38)</f>
        <v>134854</v>
      </c>
      <c r="F1527" s="57">
        <f>LOOKUP(A1527,Seznamy!$A$3:$A$38,Seznamy!$J$3:$J$38)</f>
        <v>60</v>
      </c>
      <c r="G1527" s="57">
        <v>25</v>
      </c>
      <c r="H1527" s="55" t="str">
        <f>LOOKUP(G1527,Komplexní!$A$40:$A$82,Komplexní!$B$40:$B$82)</f>
        <v>KATR a.s.</v>
      </c>
      <c r="I1527" s="58">
        <f t="array" ref="I1527">SUM(IF((Komplexní!$A$3:$A$38=A1527)*(Komplexní!$D$1:$AJ$1=G1527),Komplexní!$D$3:$AJ$38))</f>
        <v>0</v>
      </c>
      <c r="J1527" s="115" t="str">
        <f t="shared" si="3"/>
        <v/>
      </c>
      <c r="K1527" s="59">
        <f t="shared" si="5"/>
        <v>1</v>
      </c>
    </row>
    <row r="1528" spans="1:11" hidden="1">
      <c r="A1528" s="53">
        <v>31</v>
      </c>
      <c r="B1528" s="54">
        <f>LOOKUP(A1528,Seznamy!$A$3:$A$38,Seznamy!$B$3:$B$38)</f>
        <v>247002</v>
      </c>
      <c r="C1528" s="55" t="str">
        <f>LOOKUP(A1528,Seznamy!$A$3:$A$38,Seznamy!$C$3:$C$38)</f>
        <v>Tanvald</v>
      </c>
      <c r="D1528" s="56">
        <f>LOOKUP(A1528,Seznamy!$A$3:$A$38,Seznamy!$F$3:$F$38)</f>
        <v>9376</v>
      </c>
      <c r="E1528" s="56">
        <f>LOOKUP(A1528,Seznamy!$A$3:$A$38,Seznamy!$G$3:$G$38)</f>
        <v>134854</v>
      </c>
      <c r="F1528" s="57">
        <f>LOOKUP(A1528,Seznamy!$A$3:$A$38,Seznamy!$J$3:$J$38)</f>
        <v>60</v>
      </c>
      <c r="G1528" s="57">
        <v>26</v>
      </c>
      <c r="H1528" s="55" t="str">
        <f>LOOKUP(G1528,Komplexní!$A$40:$A$82,Komplexní!$B$40:$B$82)</f>
        <v>DEBLICE - lesy s.r.o.</v>
      </c>
      <c r="I1528" s="58">
        <f t="array" ref="I1528">SUM(IF((Komplexní!$A$3:$A$38=A1528)*(Komplexní!$D$1:$AJ$1=G1528),Komplexní!$D$3:$AJ$38))</f>
        <v>0</v>
      </c>
      <c r="J1528" s="115" t="str">
        <f t="shared" si="3"/>
        <v/>
      </c>
      <c r="K1528" s="59">
        <f t="shared" si="5"/>
        <v>1</v>
      </c>
    </row>
    <row r="1529" spans="1:11" hidden="1">
      <c r="A1529" s="53">
        <v>31</v>
      </c>
      <c r="B1529" s="54">
        <f>LOOKUP(A1529,Seznamy!$A$3:$A$38,Seznamy!$B$3:$B$38)</f>
        <v>247002</v>
      </c>
      <c r="C1529" s="55" t="str">
        <f>LOOKUP(A1529,Seznamy!$A$3:$A$38,Seznamy!$C$3:$C$38)</f>
        <v>Tanvald</v>
      </c>
      <c r="D1529" s="56">
        <f>LOOKUP(A1529,Seznamy!$A$3:$A$38,Seznamy!$F$3:$F$38)</f>
        <v>9376</v>
      </c>
      <c r="E1529" s="56">
        <f>LOOKUP(A1529,Seznamy!$A$3:$A$38,Seznamy!$G$3:$G$38)</f>
        <v>134854</v>
      </c>
      <c r="F1529" s="57">
        <f>LOOKUP(A1529,Seznamy!$A$3:$A$38,Seznamy!$J$3:$J$38)</f>
        <v>60</v>
      </c>
      <c r="G1529" s="57">
        <v>27</v>
      </c>
      <c r="H1529" s="55">
        <f>LOOKUP(G1529,Komplexní!$A$40:$A$82,Komplexní!$B$40:$B$82)</f>
        <v>0</v>
      </c>
      <c r="I1529" s="58">
        <f t="array" ref="I1529">SUM(IF((Komplexní!$A$3:$A$38=A1529)*(Komplexní!$D$1:$AJ$1=G1529),Komplexní!$D$3:$AJ$38))</f>
        <v>0</v>
      </c>
      <c r="J1529" s="115" t="str">
        <f t="shared" si="3"/>
        <v/>
      </c>
      <c r="K1529" s="59">
        <f t="shared" si="5"/>
        <v>1</v>
      </c>
    </row>
    <row r="1530" spans="1:11" hidden="1">
      <c r="A1530" s="53">
        <v>31</v>
      </c>
      <c r="B1530" s="54">
        <f>LOOKUP(A1530,Seznamy!$A$3:$A$38,Seznamy!$B$3:$B$38)</f>
        <v>247002</v>
      </c>
      <c r="C1530" s="55" t="str">
        <f>LOOKUP(A1530,Seznamy!$A$3:$A$38,Seznamy!$C$3:$C$38)</f>
        <v>Tanvald</v>
      </c>
      <c r="D1530" s="56">
        <f>LOOKUP(A1530,Seznamy!$A$3:$A$38,Seznamy!$F$3:$F$38)</f>
        <v>9376</v>
      </c>
      <c r="E1530" s="56">
        <f>LOOKUP(A1530,Seznamy!$A$3:$A$38,Seznamy!$G$3:$G$38)</f>
        <v>134854</v>
      </c>
      <c r="F1530" s="57">
        <f>LOOKUP(A1530,Seznamy!$A$3:$A$38,Seznamy!$J$3:$J$38)</f>
        <v>60</v>
      </c>
      <c r="G1530" s="57">
        <v>28</v>
      </c>
      <c r="H1530" s="55">
        <f>LOOKUP(G1530,Komplexní!$A$40:$A$82,Komplexní!$B$40:$B$82)</f>
        <v>0</v>
      </c>
      <c r="I1530" s="58">
        <f t="array" ref="I1530">SUM(IF((Komplexní!$A$3:$A$38=A1530)*(Komplexní!$D$1:$AJ$1=G1530),Komplexní!$D$3:$AJ$38))</f>
        <v>0</v>
      </c>
      <c r="J1530" s="115" t="str">
        <f t="shared" si="3"/>
        <v/>
      </c>
      <c r="K1530" s="59">
        <f t="shared" si="5"/>
        <v>1</v>
      </c>
    </row>
    <row r="1531" spans="1:11" hidden="1">
      <c r="A1531" s="53">
        <v>31</v>
      </c>
      <c r="B1531" s="54">
        <f>LOOKUP(A1531,Seznamy!$A$3:$A$38,Seznamy!$B$3:$B$38)</f>
        <v>247002</v>
      </c>
      <c r="C1531" s="55" t="str">
        <f>LOOKUP(A1531,Seznamy!$A$3:$A$38,Seznamy!$C$3:$C$38)</f>
        <v>Tanvald</v>
      </c>
      <c r="D1531" s="56">
        <f>LOOKUP(A1531,Seznamy!$A$3:$A$38,Seznamy!$F$3:$F$38)</f>
        <v>9376</v>
      </c>
      <c r="E1531" s="56">
        <f>LOOKUP(A1531,Seznamy!$A$3:$A$38,Seznamy!$G$3:$G$38)</f>
        <v>134854</v>
      </c>
      <c r="F1531" s="57">
        <f>LOOKUP(A1531,Seznamy!$A$3:$A$38,Seznamy!$J$3:$J$38)</f>
        <v>60</v>
      </c>
      <c r="G1531" s="57">
        <v>29</v>
      </c>
      <c r="H1531" s="55">
        <f>LOOKUP(G1531,Komplexní!$A$40:$A$82,Komplexní!$B$40:$B$82)</f>
        <v>0</v>
      </c>
      <c r="I1531" s="58">
        <f t="array" ref="I1531">SUM(IF((Komplexní!$A$3:$A$38=A1531)*(Komplexní!$D$1:$AJ$1=G1531),Komplexní!$D$3:$AJ$38))</f>
        <v>0</v>
      </c>
      <c r="J1531" s="115" t="str">
        <f t="shared" si="3"/>
        <v/>
      </c>
      <c r="K1531" s="59">
        <f t="shared" si="5"/>
        <v>1</v>
      </c>
    </row>
    <row r="1532" spans="1:11" hidden="1">
      <c r="A1532" s="53">
        <v>31</v>
      </c>
      <c r="B1532" s="54">
        <f>LOOKUP(A1532,Seznamy!$A$3:$A$38,Seznamy!$B$3:$B$38)</f>
        <v>247002</v>
      </c>
      <c r="C1532" s="55" t="str">
        <f>LOOKUP(A1532,Seznamy!$A$3:$A$38,Seznamy!$C$3:$C$38)</f>
        <v>Tanvald</v>
      </c>
      <c r="D1532" s="56">
        <f>LOOKUP(A1532,Seznamy!$A$3:$A$38,Seznamy!$F$3:$F$38)</f>
        <v>9376</v>
      </c>
      <c r="E1532" s="56">
        <f>LOOKUP(A1532,Seznamy!$A$3:$A$38,Seznamy!$G$3:$G$38)</f>
        <v>134854</v>
      </c>
      <c r="F1532" s="57">
        <f>LOOKUP(A1532,Seznamy!$A$3:$A$38,Seznamy!$J$3:$J$38)</f>
        <v>60</v>
      </c>
      <c r="G1532" s="57">
        <v>30</v>
      </c>
      <c r="H1532" s="55">
        <f>LOOKUP(G1532,Komplexní!$A$40:$A$82,Komplexní!$B$40:$B$82)</f>
        <v>0</v>
      </c>
      <c r="I1532" s="58">
        <f t="array" ref="I1532">SUM(IF((Komplexní!$A$3:$A$38=A1532)*(Komplexní!$D$1:$AJ$1=G1532),Komplexní!$D$3:$AJ$38))</f>
        <v>0</v>
      </c>
      <c r="J1532" s="115" t="str">
        <f t="shared" si="3"/>
        <v/>
      </c>
      <c r="K1532" s="59">
        <f t="shared" si="5"/>
        <v>1</v>
      </c>
    </row>
    <row r="1533" spans="1:11" hidden="1">
      <c r="A1533" s="53">
        <v>31</v>
      </c>
      <c r="B1533" s="54">
        <f>LOOKUP(A1533,Seznamy!$A$3:$A$38,Seznamy!$B$3:$B$38)</f>
        <v>247002</v>
      </c>
      <c r="C1533" s="55" t="str">
        <f>LOOKUP(A1533,Seznamy!$A$3:$A$38,Seznamy!$C$3:$C$38)</f>
        <v>Tanvald</v>
      </c>
      <c r="D1533" s="56">
        <f>LOOKUP(A1533,Seznamy!$A$3:$A$38,Seznamy!$F$3:$F$38)</f>
        <v>9376</v>
      </c>
      <c r="E1533" s="56">
        <f>LOOKUP(A1533,Seznamy!$A$3:$A$38,Seznamy!$G$3:$G$38)</f>
        <v>134854</v>
      </c>
      <c r="F1533" s="57">
        <f>LOOKUP(A1533,Seznamy!$A$3:$A$38,Seznamy!$J$3:$J$38)</f>
        <v>60</v>
      </c>
      <c r="G1533" s="57">
        <v>31</v>
      </c>
      <c r="H1533" s="55">
        <f>LOOKUP(G1533,Komplexní!$A$40:$A$82,Komplexní!$B$40:$B$82)</f>
        <v>0</v>
      </c>
      <c r="I1533" s="58">
        <f t="array" ref="I1533">SUM(IF((Komplexní!$A$3:$A$38=A1533)*(Komplexní!$D$1:$AJ$1=G1533),Komplexní!$D$3:$AJ$38))</f>
        <v>0</v>
      </c>
      <c r="J1533" s="115" t="str">
        <f t="shared" si="3"/>
        <v/>
      </c>
      <c r="K1533" s="59">
        <f t="shared" si="5"/>
        <v>1</v>
      </c>
    </row>
    <row r="1534" spans="1:11" hidden="1">
      <c r="A1534" s="53">
        <v>31</v>
      </c>
      <c r="B1534" s="54">
        <f>LOOKUP(A1534,Seznamy!$A$3:$A$38,Seznamy!$B$3:$B$38)</f>
        <v>247002</v>
      </c>
      <c r="C1534" s="55" t="str">
        <f>LOOKUP(A1534,Seznamy!$A$3:$A$38,Seznamy!$C$3:$C$38)</f>
        <v>Tanvald</v>
      </c>
      <c r="D1534" s="56">
        <f>LOOKUP(A1534,Seznamy!$A$3:$A$38,Seznamy!$F$3:$F$38)</f>
        <v>9376</v>
      </c>
      <c r="E1534" s="56">
        <f>LOOKUP(A1534,Seznamy!$A$3:$A$38,Seznamy!$G$3:$G$38)</f>
        <v>134854</v>
      </c>
      <c r="F1534" s="57">
        <f>LOOKUP(A1534,Seznamy!$A$3:$A$38,Seznamy!$J$3:$J$38)</f>
        <v>60</v>
      </c>
      <c r="G1534" s="57">
        <v>32</v>
      </c>
      <c r="H1534" s="55">
        <f>LOOKUP(G1534,Komplexní!$A$40:$A$82,Komplexní!$B$40:$B$82)</f>
        <v>0</v>
      </c>
      <c r="I1534" s="58">
        <f t="array" ref="I1534">SUM(IF((Komplexní!$A$3:$A$38=A1534)*(Komplexní!$D$1:$AJ$1=G1534),Komplexní!$D$3:$AJ$38))</f>
        <v>0</v>
      </c>
      <c r="J1534" s="115" t="str">
        <f t="shared" si="3"/>
        <v/>
      </c>
      <c r="K1534" s="59">
        <f t="shared" si="5"/>
        <v>1</v>
      </c>
    </row>
    <row r="1535" spans="1:11" hidden="1">
      <c r="A1535" s="53">
        <v>31</v>
      </c>
      <c r="B1535" s="54">
        <f>LOOKUP(A1535,Seznamy!$A$3:$A$38,Seznamy!$B$3:$B$38)</f>
        <v>247002</v>
      </c>
      <c r="C1535" s="55" t="str">
        <f>LOOKUP(A1535,Seznamy!$A$3:$A$38,Seznamy!$C$3:$C$38)</f>
        <v>Tanvald</v>
      </c>
      <c r="D1535" s="56">
        <f>LOOKUP(A1535,Seznamy!$A$3:$A$38,Seznamy!$F$3:$F$38)</f>
        <v>9376</v>
      </c>
      <c r="E1535" s="56">
        <f>LOOKUP(A1535,Seznamy!$A$3:$A$38,Seznamy!$G$3:$G$38)</f>
        <v>134854</v>
      </c>
      <c r="F1535" s="57">
        <f>LOOKUP(A1535,Seznamy!$A$3:$A$38,Seznamy!$J$3:$J$38)</f>
        <v>60</v>
      </c>
      <c r="G1535" s="57">
        <v>33</v>
      </c>
      <c r="H1535" s="55">
        <f>LOOKUP(G1535,Komplexní!$A$40:$A$82,Komplexní!$B$40:$B$82)</f>
        <v>0</v>
      </c>
      <c r="I1535" s="58">
        <f t="array" ref="I1535">SUM(IF((Komplexní!$A$3:$A$38=A1535)*(Komplexní!$D$1:$AJ$1=G1535),Komplexní!$D$3:$AJ$38))</f>
        <v>0</v>
      </c>
      <c r="J1535" s="115" t="str">
        <f t="shared" si="3"/>
        <v/>
      </c>
      <c r="K1535" s="59">
        <f t="shared" ref="K1535:K1552" si="6">IF(I1535=MIN($J$1503:$J$1552),1,"")</f>
        <v>1</v>
      </c>
    </row>
    <row r="1536" spans="1:11" hidden="1">
      <c r="A1536" s="53">
        <v>31</v>
      </c>
      <c r="B1536" s="54">
        <f>LOOKUP(A1536,Seznamy!$A$3:$A$38,Seznamy!$B$3:$B$38)</f>
        <v>247002</v>
      </c>
      <c r="C1536" s="55" t="str">
        <f>LOOKUP(A1536,Seznamy!$A$3:$A$38,Seznamy!$C$3:$C$38)</f>
        <v>Tanvald</v>
      </c>
      <c r="D1536" s="56">
        <f>LOOKUP(A1536,Seznamy!$A$3:$A$38,Seznamy!$F$3:$F$38)</f>
        <v>9376</v>
      </c>
      <c r="E1536" s="56">
        <f>LOOKUP(A1536,Seznamy!$A$3:$A$38,Seznamy!$G$3:$G$38)</f>
        <v>134854</v>
      </c>
      <c r="F1536" s="57">
        <f>LOOKUP(A1536,Seznamy!$A$3:$A$38,Seznamy!$J$3:$J$38)</f>
        <v>60</v>
      </c>
      <c r="G1536" s="57">
        <v>34</v>
      </c>
      <c r="H1536" s="55">
        <f>LOOKUP(G1536,Komplexní!$A$40:$A$82,Komplexní!$B$40:$B$82)</f>
        <v>0</v>
      </c>
      <c r="I1536" s="58">
        <f t="array" ref="I1536">SUM(IF((Komplexní!$A$3:$A$38=A1536)*(Komplexní!$D$1:$AJ$1=G1536),Komplexní!$D$3:$AJ$38))</f>
        <v>0</v>
      </c>
      <c r="J1536" s="115" t="str">
        <f t="shared" si="3"/>
        <v/>
      </c>
      <c r="K1536" s="59">
        <f t="shared" si="6"/>
        <v>1</v>
      </c>
    </row>
    <row r="1537" spans="1:11" hidden="1">
      <c r="A1537" s="53">
        <v>31</v>
      </c>
      <c r="B1537" s="54">
        <f>LOOKUP(A1537,Seznamy!$A$3:$A$38,Seznamy!$B$3:$B$38)</f>
        <v>247002</v>
      </c>
      <c r="C1537" s="55" t="str">
        <f>LOOKUP(A1537,Seznamy!$A$3:$A$38,Seznamy!$C$3:$C$38)</f>
        <v>Tanvald</v>
      </c>
      <c r="D1537" s="56">
        <f>LOOKUP(A1537,Seznamy!$A$3:$A$38,Seznamy!$F$3:$F$38)</f>
        <v>9376</v>
      </c>
      <c r="E1537" s="56">
        <f>LOOKUP(A1537,Seznamy!$A$3:$A$38,Seznamy!$G$3:$G$38)</f>
        <v>134854</v>
      </c>
      <c r="F1537" s="57">
        <f>LOOKUP(A1537,Seznamy!$A$3:$A$38,Seznamy!$J$3:$J$38)</f>
        <v>60</v>
      </c>
      <c r="G1537" s="57">
        <v>35</v>
      </c>
      <c r="H1537" s="55">
        <f>LOOKUP(G1537,Komplexní!$A$40:$A$82,Komplexní!$B$40:$B$82)</f>
        <v>0</v>
      </c>
      <c r="I1537" s="58">
        <f t="array" ref="I1537">SUM(IF((Komplexní!$A$3:$A$38=A1537)*(Komplexní!$D$1:$AJ$1=G1537),Komplexní!$D$3:$AJ$38))</f>
        <v>0</v>
      </c>
      <c r="J1537" s="115" t="str">
        <f t="shared" si="3"/>
        <v/>
      </c>
      <c r="K1537" s="59">
        <f t="shared" si="6"/>
        <v>1</v>
      </c>
    </row>
    <row r="1538" spans="1:11" hidden="1">
      <c r="A1538" s="53">
        <v>31</v>
      </c>
      <c r="B1538" s="54">
        <f>LOOKUP(A1538,Seznamy!$A$3:$A$38,Seznamy!$B$3:$B$38)</f>
        <v>247002</v>
      </c>
      <c r="C1538" s="55" t="str">
        <f>LOOKUP(A1538,Seznamy!$A$3:$A$38,Seznamy!$C$3:$C$38)</f>
        <v>Tanvald</v>
      </c>
      <c r="D1538" s="56">
        <f>LOOKUP(A1538,Seznamy!$A$3:$A$38,Seznamy!$F$3:$F$38)</f>
        <v>9376</v>
      </c>
      <c r="E1538" s="56">
        <f>LOOKUP(A1538,Seznamy!$A$3:$A$38,Seznamy!$G$3:$G$38)</f>
        <v>134854</v>
      </c>
      <c r="F1538" s="57">
        <f>LOOKUP(A1538,Seznamy!$A$3:$A$38,Seznamy!$J$3:$J$38)</f>
        <v>60</v>
      </c>
      <c r="G1538" s="57">
        <v>36</v>
      </c>
      <c r="H1538" s="55">
        <f>LOOKUP(G1538,Komplexní!$A$40:$A$82,Komplexní!$B$40:$B$82)</f>
        <v>0</v>
      </c>
      <c r="I1538" s="58">
        <f t="array" ref="I1538">SUM(IF((Komplexní!$A$3:$A$38=A1538)*(Komplexní!$D$1:$AJ$1=G1538),Komplexní!$D$3:$AJ$38))</f>
        <v>0</v>
      </c>
      <c r="J1538" s="115" t="str">
        <f t="shared" si="3"/>
        <v/>
      </c>
      <c r="K1538" s="59">
        <f t="shared" si="6"/>
        <v>1</v>
      </c>
    </row>
    <row r="1539" spans="1:11" hidden="1">
      <c r="A1539" s="53">
        <v>31</v>
      </c>
      <c r="B1539" s="54">
        <f>LOOKUP(A1539,Seznamy!$A$3:$A$38,Seznamy!$B$3:$B$38)</f>
        <v>247002</v>
      </c>
      <c r="C1539" s="55" t="str">
        <f>LOOKUP(A1539,Seznamy!$A$3:$A$38,Seznamy!$C$3:$C$38)</f>
        <v>Tanvald</v>
      </c>
      <c r="D1539" s="56">
        <f>LOOKUP(A1539,Seznamy!$A$3:$A$38,Seznamy!$F$3:$F$38)</f>
        <v>9376</v>
      </c>
      <c r="E1539" s="56">
        <f>LOOKUP(A1539,Seznamy!$A$3:$A$38,Seznamy!$G$3:$G$38)</f>
        <v>134854</v>
      </c>
      <c r="F1539" s="57">
        <f>LOOKUP(A1539,Seznamy!$A$3:$A$38,Seznamy!$J$3:$J$38)</f>
        <v>60</v>
      </c>
      <c r="G1539" s="57">
        <v>37</v>
      </c>
      <c r="H1539" s="55">
        <f>LOOKUP(G1539,Komplexní!$A$40:$A$82,Komplexní!$B$40:$B$82)</f>
        <v>0</v>
      </c>
      <c r="I1539" s="58">
        <f t="array" ref="I1539">SUM(IF((Komplexní!$A$3:$A$38=A1539)*(Komplexní!$D$1:$AJ$1=G1539),Komplexní!$D$3:$AJ$38))</f>
        <v>0</v>
      </c>
      <c r="J1539" s="115" t="str">
        <f t="shared" si="3"/>
        <v/>
      </c>
      <c r="K1539" s="59">
        <f t="shared" si="6"/>
        <v>1</v>
      </c>
    </row>
    <row r="1540" spans="1:11" hidden="1">
      <c r="A1540" s="53">
        <v>31</v>
      </c>
      <c r="B1540" s="54">
        <f>LOOKUP(A1540,Seznamy!$A$3:$A$38,Seznamy!$B$3:$B$38)</f>
        <v>247002</v>
      </c>
      <c r="C1540" s="55" t="str">
        <f>LOOKUP(A1540,Seznamy!$A$3:$A$38,Seznamy!$C$3:$C$38)</f>
        <v>Tanvald</v>
      </c>
      <c r="D1540" s="56">
        <f>LOOKUP(A1540,Seznamy!$A$3:$A$38,Seznamy!$F$3:$F$38)</f>
        <v>9376</v>
      </c>
      <c r="E1540" s="56">
        <f>LOOKUP(A1540,Seznamy!$A$3:$A$38,Seznamy!$G$3:$G$38)</f>
        <v>134854</v>
      </c>
      <c r="F1540" s="57">
        <f>LOOKUP(A1540,Seznamy!$A$3:$A$38,Seznamy!$J$3:$J$38)</f>
        <v>60</v>
      </c>
      <c r="G1540" s="57">
        <v>38</v>
      </c>
      <c r="H1540" s="55">
        <f>LOOKUP(G1540,Komplexní!$A$40:$A$82,Komplexní!$B$40:$B$82)</f>
        <v>0</v>
      </c>
      <c r="I1540" s="58">
        <f t="array" ref="I1540">SUM(IF((Komplexní!$A$3:$A$38=A1540)*(Komplexní!$D$1:$AJ$1=G1540),Komplexní!$D$3:$AJ$38))</f>
        <v>0</v>
      </c>
      <c r="J1540" s="115" t="str">
        <f t="shared" ref="J1540:J1603" si="7">IF(I1540=0,"",I1540)</f>
        <v/>
      </c>
      <c r="K1540" s="59">
        <f t="shared" si="6"/>
        <v>1</v>
      </c>
    </row>
    <row r="1541" spans="1:11" hidden="1">
      <c r="A1541" s="53">
        <v>31</v>
      </c>
      <c r="B1541" s="54">
        <f>LOOKUP(A1541,Seznamy!$A$3:$A$38,Seznamy!$B$3:$B$38)</f>
        <v>247002</v>
      </c>
      <c r="C1541" s="55" t="str">
        <f>LOOKUP(A1541,Seznamy!$A$3:$A$38,Seznamy!$C$3:$C$38)</f>
        <v>Tanvald</v>
      </c>
      <c r="D1541" s="56">
        <f>LOOKUP(A1541,Seznamy!$A$3:$A$38,Seznamy!$F$3:$F$38)</f>
        <v>9376</v>
      </c>
      <c r="E1541" s="56">
        <f>LOOKUP(A1541,Seznamy!$A$3:$A$38,Seznamy!$G$3:$G$38)</f>
        <v>134854</v>
      </c>
      <c r="F1541" s="57">
        <f>LOOKUP(A1541,Seznamy!$A$3:$A$38,Seznamy!$J$3:$J$38)</f>
        <v>60</v>
      </c>
      <c r="G1541" s="57">
        <v>39</v>
      </c>
      <c r="H1541" s="55">
        <f>LOOKUP(G1541,Komplexní!$A$40:$A$82,Komplexní!$B$40:$B$82)</f>
        <v>0</v>
      </c>
      <c r="I1541" s="58">
        <f t="array" ref="I1541">SUM(IF((Komplexní!$A$3:$A$38=A1541)*(Komplexní!$D$1:$AJ$1=G1541),Komplexní!$D$3:$AJ$38))</f>
        <v>0</v>
      </c>
      <c r="J1541" s="115" t="str">
        <f t="shared" si="7"/>
        <v/>
      </c>
      <c r="K1541" s="59">
        <f t="shared" si="6"/>
        <v>1</v>
      </c>
    </row>
    <row r="1542" spans="1:11" hidden="1">
      <c r="A1542" s="53">
        <v>31</v>
      </c>
      <c r="B1542" s="54">
        <f>LOOKUP(A1542,Seznamy!$A$3:$A$38,Seznamy!$B$3:$B$38)</f>
        <v>247002</v>
      </c>
      <c r="C1542" s="55" t="str">
        <f>LOOKUP(A1542,Seznamy!$A$3:$A$38,Seznamy!$C$3:$C$38)</f>
        <v>Tanvald</v>
      </c>
      <c r="D1542" s="56">
        <f>LOOKUP(A1542,Seznamy!$A$3:$A$38,Seznamy!$F$3:$F$38)</f>
        <v>9376</v>
      </c>
      <c r="E1542" s="56">
        <f>LOOKUP(A1542,Seznamy!$A$3:$A$38,Seznamy!$G$3:$G$38)</f>
        <v>134854</v>
      </c>
      <c r="F1542" s="57">
        <f>LOOKUP(A1542,Seznamy!$A$3:$A$38,Seznamy!$J$3:$J$38)</f>
        <v>60</v>
      </c>
      <c r="G1542" s="57">
        <v>40</v>
      </c>
      <c r="H1542" s="55">
        <f>LOOKUP(G1542,Komplexní!$A$40:$A$82,Komplexní!$B$40:$B$82)</f>
        <v>0</v>
      </c>
      <c r="I1542" s="58">
        <f t="array" ref="I1542">SUM(IF((Komplexní!$A$3:$A$38=A1542)*(Komplexní!$D$1:$AJ$1=G1542),Komplexní!$D$3:$AJ$38))</f>
        <v>0</v>
      </c>
      <c r="J1542" s="115" t="str">
        <f t="shared" si="7"/>
        <v/>
      </c>
      <c r="K1542" s="59">
        <f t="shared" si="6"/>
        <v>1</v>
      </c>
    </row>
    <row r="1543" spans="1:11" hidden="1">
      <c r="A1543" s="53">
        <v>31</v>
      </c>
      <c r="B1543" s="54">
        <f>LOOKUP(A1543,Seznamy!$A$3:$A$38,Seznamy!$B$3:$B$38)</f>
        <v>247002</v>
      </c>
      <c r="C1543" s="55" t="str">
        <f>LOOKUP(A1543,Seznamy!$A$3:$A$38,Seznamy!$C$3:$C$38)</f>
        <v>Tanvald</v>
      </c>
      <c r="D1543" s="56">
        <f>LOOKUP(A1543,Seznamy!$A$3:$A$38,Seznamy!$F$3:$F$38)</f>
        <v>9376</v>
      </c>
      <c r="E1543" s="56">
        <f>LOOKUP(A1543,Seznamy!$A$3:$A$38,Seznamy!$G$3:$G$38)</f>
        <v>134854</v>
      </c>
      <c r="F1543" s="57">
        <f>LOOKUP(A1543,Seznamy!$A$3:$A$38,Seznamy!$J$3:$J$38)</f>
        <v>60</v>
      </c>
      <c r="G1543" s="57">
        <v>41</v>
      </c>
      <c r="H1543" s="55">
        <f>LOOKUP(G1543,Komplexní!$A$40:$A$82,Komplexní!$B$40:$B$82)</f>
        <v>0</v>
      </c>
      <c r="I1543" s="58">
        <f t="array" ref="I1543">SUM(IF((Komplexní!$A$3:$A$38=A1543)*(Komplexní!$D$1:$AJ$1=G1543),Komplexní!$D$3:$AJ$38))</f>
        <v>0</v>
      </c>
      <c r="J1543" s="115" t="str">
        <f t="shared" si="7"/>
        <v/>
      </c>
      <c r="K1543" s="59">
        <f t="shared" si="6"/>
        <v>1</v>
      </c>
    </row>
    <row r="1544" spans="1:11" hidden="1">
      <c r="A1544" s="53">
        <v>31</v>
      </c>
      <c r="B1544" s="54">
        <f>LOOKUP(A1544,Seznamy!$A$3:$A$38,Seznamy!$B$3:$B$38)</f>
        <v>247002</v>
      </c>
      <c r="C1544" s="55" t="str">
        <f>LOOKUP(A1544,Seznamy!$A$3:$A$38,Seznamy!$C$3:$C$38)</f>
        <v>Tanvald</v>
      </c>
      <c r="D1544" s="56">
        <f>LOOKUP(A1544,Seznamy!$A$3:$A$38,Seznamy!$F$3:$F$38)</f>
        <v>9376</v>
      </c>
      <c r="E1544" s="56">
        <f>LOOKUP(A1544,Seznamy!$A$3:$A$38,Seznamy!$G$3:$G$38)</f>
        <v>134854</v>
      </c>
      <c r="F1544" s="57">
        <f>LOOKUP(A1544,Seznamy!$A$3:$A$38,Seznamy!$J$3:$J$38)</f>
        <v>60</v>
      </c>
      <c r="G1544" s="57">
        <v>42</v>
      </c>
      <c r="H1544" s="55">
        <f>LOOKUP(G1544,Komplexní!$A$40:$A$82,Komplexní!$B$40:$B$82)</f>
        <v>0</v>
      </c>
      <c r="I1544" s="58">
        <f t="array" ref="I1544">SUM(IF((Komplexní!$A$3:$A$38=A1544)*(Komplexní!$D$1:$AJ$1=G1544),Komplexní!$D$3:$AJ$38))</f>
        <v>0</v>
      </c>
      <c r="J1544" s="115" t="str">
        <f t="shared" si="7"/>
        <v/>
      </c>
      <c r="K1544" s="59">
        <f t="shared" si="6"/>
        <v>1</v>
      </c>
    </row>
    <row r="1545" spans="1:11" hidden="1">
      <c r="A1545" s="53">
        <v>31</v>
      </c>
      <c r="B1545" s="54">
        <f>LOOKUP(A1545,Seznamy!$A$3:$A$38,Seznamy!$B$3:$B$38)</f>
        <v>247002</v>
      </c>
      <c r="C1545" s="55" t="str">
        <f>LOOKUP(A1545,Seznamy!$A$3:$A$38,Seznamy!$C$3:$C$38)</f>
        <v>Tanvald</v>
      </c>
      <c r="D1545" s="56">
        <f>LOOKUP(A1545,Seznamy!$A$3:$A$38,Seznamy!$F$3:$F$38)</f>
        <v>9376</v>
      </c>
      <c r="E1545" s="56">
        <f>LOOKUP(A1545,Seznamy!$A$3:$A$38,Seznamy!$G$3:$G$38)</f>
        <v>134854</v>
      </c>
      <c r="F1545" s="57">
        <f>LOOKUP(A1545,Seznamy!$A$3:$A$38,Seznamy!$J$3:$J$38)</f>
        <v>60</v>
      </c>
      <c r="G1545" s="57">
        <v>43</v>
      </c>
      <c r="H1545" s="55">
        <f>LOOKUP(G1545,Komplexní!$A$40:$A$82,Komplexní!$B$40:$B$82)</f>
        <v>0</v>
      </c>
      <c r="I1545" s="58">
        <f t="array" ref="I1545">SUM(IF((Komplexní!$A$3:$A$38=A1545)*(Komplexní!$D$1:$AJ$1=G1545),Komplexní!$D$3:$AJ$38))</f>
        <v>0</v>
      </c>
      <c r="J1545" s="115" t="str">
        <f t="shared" si="7"/>
        <v/>
      </c>
      <c r="K1545" s="59">
        <f t="shared" si="6"/>
        <v>1</v>
      </c>
    </row>
    <row r="1546" spans="1:11" hidden="1">
      <c r="A1546" s="53">
        <v>31</v>
      </c>
      <c r="B1546" s="54">
        <f>LOOKUP(A1546,Seznamy!$A$3:$A$38,Seznamy!$B$3:$B$38)</f>
        <v>247002</v>
      </c>
      <c r="C1546" s="55" t="str">
        <f>LOOKUP(A1546,Seznamy!$A$3:$A$38,Seznamy!$C$3:$C$38)</f>
        <v>Tanvald</v>
      </c>
      <c r="D1546" s="56">
        <f>LOOKUP(A1546,Seznamy!$A$3:$A$38,Seznamy!$F$3:$F$38)</f>
        <v>9376</v>
      </c>
      <c r="E1546" s="56">
        <f>LOOKUP(A1546,Seznamy!$A$3:$A$38,Seznamy!$G$3:$G$38)</f>
        <v>134854</v>
      </c>
      <c r="F1546" s="57">
        <f>LOOKUP(A1546,Seznamy!$A$3:$A$38,Seznamy!$J$3:$J$38)</f>
        <v>60</v>
      </c>
      <c r="G1546" s="57">
        <v>44</v>
      </c>
      <c r="H1546" s="55">
        <f>LOOKUP(G1546,Komplexní!$A$40:$A$82,Komplexní!$B$40:$B$82)</f>
        <v>0</v>
      </c>
      <c r="I1546" s="58">
        <f t="array" ref="I1546">SUM(IF((Komplexní!$A$3:$A$38=A1546)*(Komplexní!$D$1:$AJ$1=G1546),Komplexní!$D$3:$AJ$38))</f>
        <v>0</v>
      </c>
      <c r="J1546" s="115" t="str">
        <f t="shared" si="7"/>
        <v/>
      </c>
      <c r="K1546" s="59">
        <f t="shared" si="6"/>
        <v>1</v>
      </c>
    </row>
    <row r="1547" spans="1:11" hidden="1">
      <c r="A1547" s="53">
        <v>31</v>
      </c>
      <c r="B1547" s="54">
        <f>LOOKUP(A1547,Seznamy!$A$3:$A$38,Seznamy!$B$3:$B$38)</f>
        <v>247002</v>
      </c>
      <c r="C1547" s="55" t="str">
        <f>LOOKUP(A1547,Seznamy!$A$3:$A$38,Seznamy!$C$3:$C$38)</f>
        <v>Tanvald</v>
      </c>
      <c r="D1547" s="56">
        <f>LOOKUP(A1547,Seznamy!$A$3:$A$38,Seznamy!$F$3:$F$38)</f>
        <v>9376</v>
      </c>
      <c r="E1547" s="56">
        <f>LOOKUP(A1547,Seznamy!$A$3:$A$38,Seznamy!$G$3:$G$38)</f>
        <v>134854</v>
      </c>
      <c r="F1547" s="57">
        <f>LOOKUP(A1547,Seznamy!$A$3:$A$38,Seznamy!$J$3:$J$38)</f>
        <v>60</v>
      </c>
      <c r="G1547" s="57">
        <v>45</v>
      </c>
      <c r="H1547" s="55">
        <f>LOOKUP(G1547,Komplexní!$A$40:$A$82,Komplexní!$B$40:$B$82)</f>
        <v>0</v>
      </c>
      <c r="I1547" s="58">
        <f t="array" ref="I1547">SUM(IF((Komplexní!$A$3:$A$38=A1547)*(Komplexní!$D$1:$AJ$1=G1547),Komplexní!$D$3:$AJ$38))</f>
        <v>0</v>
      </c>
      <c r="J1547" s="115" t="str">
        <f t="shared" si="7"/>
        <v/>
      </c>
      <c r="K1547" s="59">
        <f t="shared" si="6"/>
        <v>1</v>
      </c>
    </row>
    <row r="1548" spans="1:11" hidden="1">
      <c r="A1548" s="53">
        <v>31</v>
      </c>
      <c r="B1548" s="54">
        <f>LOOKUP(A1548,Seznamy!$A$3:$A$38,Seznamy!$B$3:$B$38)</f>
        <v>247002</v>
      </c>
      <c r="C1548" s="55" t="str">
        <f>LOOKUP(A1548,Seznamy!$A$3:$A$38,Seznamy!$C$3:$C$38)</f>
        <v>Tanvald</v>
      </c>
      <c r="D1548" s="56">
        <f>LOOKUP(A1548,Seznamy!$A$3:$A$38,Seznamy!$F$3:$F$38)</f>
        <v>9376</v>
      </c>
      <c r="E1548" s="56">
        <f>LOOKUP(A1548,Seznamy!$A$3:$A$38,Seznamy!$G$3:$G$38)</f>
        <v>134854</v>
      </c>
      <c r="F1548" s="57">
        <f>LOOKUP(A1548,Seznamy!$A$3:$A$38,Seznamy!$J$3:$J$38)</f>
        <v>60</v>
      </c>
      <c r="G1548" s="57">
        <v>46</v>
      </c>
      <c r="H1548" s="55">
        <f>LOOKUP(G1548,Komplexní!$A$40:$A$82,Komplexní!$B$40:$B$82)</f>
        <v>0</v>
      </c>
      <c r="I1548" s="58">
        <f t="array" ref="I1548">SUM(IF((Komplexní!$A$3:$A$38=A1548)*(Komplexní!$D$1:$AJ$1=G1548),Komplexní!$D$3:$AJ$38))</f>
        <v>0</v>
      </c>
      <c r="J1548" s="115" t="str">
        <f t="shared" si="7"/>
        <v/>
      </c>
      <c r="K1548" s="59">
        <f t="shared" si="6"/>
        <v>1</v>
      </c>
    </row>
    <row r="1549" spans="1:11" hidden="1">
      <c r="A1549" s="53">
        <v>31</v>
      </c>
      <c r="B1549" s="54">
        <f>LOOKUP(A1549,Seznamy!$A$3:$A$38,Seznamy!$B$3:$B$38)</f>
        <v>247002</v>
      </c>
      <c r="C1549" s="55" t="str">
        <f>LOOKUP(A1549,Seznamy!$A$3:$A$38,Seznamy!$C$3:$C$38)</f>
        <v>Tanvald</v>
      </c>
      <c r="D1549" s="56">
        <f>LOOKUP(A1549,Seznamy!$A$3:$A$38,Seznamy!$F$3:$F$38)</f>
        <v>9376</v>
      </c>
      <c r="E1549" s="56">
        <f>LOOKUP(A1549,Seznamy!$A$3:$A$38,Seznamy!$G$3:$G$38)</f>
        <v>134854</v>
      </c>
      <c r="F1549" s="57">
        <f>LOOKUP(A1549,Seznamy!$A$3:$A$38,Seznamy!$J$3:$J$38)</f>
        <v>60</v>
      </c>
      <c r="G1549" s="57">
        <v>47</v>
      </c>
      <c r="H1549" s="55">
        <f>LOOKUP(G1549,Komplexní!$A$40:$A$82,Komplexní!$B$40:$B$82)</f>
        <v>0</v>
      </c>
      <c r="I1549" s="58">
        <f t="array" ref="I1549">SUM(IF((Komplexní!$A$3:$A$38=A1549)*(Komplexní!$D$1:$AJ$1=G1549),Komplexní!$D$3:$AJ$38))</f>
        <v>0</v>
      </c>
      <c r="J1549" s="115" t="str">
        <f t="shared" si="7"/>
        <v/>
      </c>
      <c r="K1549" s="59">
        <f t="shared" si="6"/>
        <v>1</v>
      </c>
    </row>
    <row r="1550" spans="1:11" hidden="1">
      <c r="A1550" s="53">
        <v>31</v>
      </c>
      <c r="B1550" s="54">
        <f>LOOKUP(A1550,Seznamy!$A$3:$A$38,Seznamy!$B$3:$B$38)</f>
        <v>247002</v>
      </c>
      <c r="C1550" s="55" t="str">
        <f>LOOKUP(A1550,Seznamy!$A$3:$A$38,Seznamy!$C$3:$C$38)</f>
        <v>Tanvald</v>
      </c>
      <c r="D1550" s="56">
        <f>LOOKUP(A1550,Seznamy!$A$3:$A$38,Seznamy!$F$3:$F$38)</f>
        <v>9376</v>
      </c>
      <c r="E1550" s="56">
        <f>LOOKUP(A1550,Seznamy!$A$3:$A$38,Seznamy!$G$3:$G$38)</f>
        <v>134854</v>
      </c>
      <c r="F1550" s="57">
        <f>LOOKUP(A1550,Seznamy!$A$3:$A$38,Seznamy!$J$3:$J$38)</f>
        <v>60</v>
      </c>
      <c r="G1550" s="57">
        <v>48</v>
      </c>
      <c r="H1550" s="55">
        <f>LOOKUP(G1550,Komplexní!$A$40:$A$82,Komplexní!$B$40:$B$82)</f>
        <v>0</v>
      </c>
      <c r="I1550" s="58">
        <f t="array" ref="I1550">SUM(IF((Komplexní!$A$3:$A$38=A1550)*(Komplexní!$D$1:$AJ$1=G1550),Komplexní!$D$3:$AJ$38))</f>
        <v>0</v>
      </c>
      <c r="J1550" s="115" t="str">
        <f t="shared" si="7"/>
        <v/>
      </c>
      <c r="K1550" s="59">
        <f t="shared" si="6"/>
        <v>1</v>
      </c>
    </row>
    <row r="1551" spans="1:11" hidden="1">
      <c r="A1551" s="53">
        <v>31</v>
      </c>
      <c r="B1551" s="54">
        <f>LOOKUP(A1551,Seznamy!$A$3:$A$38,Seznamy!$B$3:$B$38)</f>
        <v>247002</v>
      </c>
      <c r="C1551" s="55" t="str">
        <f>LOOKUP(A1551,Seznamy!$A$3:$A$38,Seznamy!$C$3:$C$38)</f>
        <v>Tanvald</v>
      </c>
      <c r="D1551" s="56">
        <f>LOOKUP(A1551,Seznamy!$A$3:$A$38,Seznamy!$F$3:$F$38)</f>
        <v>9376</v>
      </c>
      <c r="E1551" s="56">
        <f>LOOKUP(A1551,Seznamy!$A$3:$A$38,Seznamy!$G$3:$G$38)</f>
        <v>134854</v>
      </c>
      <c r="F1551" s="57">
        <f>LOOKUP(A1551,Seznamy!$A$3:$A$38,Seznamy!$J$3:$J$38)</f>
        <v>60</v>
      </c>
      <c r="G1551" s="57">
        <v>49</v>
      </c>
      <c r="H1551" s="55">
        <f>LOOKUP(G1551,Komplexní!$A$40:$A$82,Komplexní!$B$40:$B$82)</f>
        <v>0</v>
      </c>
      <c r="I1551" s="58">
        <f t="array" ref="I1551">SUM(IF((Komplexní!$A$3:$A$38=A1551)*(Komplexní!$D$1:$AJ$1=G1551),Komplexní!$D$3:$AJ$38))</f>
        <v>0</v>
      </c>
      <c r="J1551" s="115" t="str">
        <f t="shared" si="7"/>
        <v/>
      </c>
      <c r="K1551" s="59">
        <f t="shared" si="6"/>
        <v>1</v>
      </c>
    </row>
    <row r="1552" spans="1:11" hidden="1">
      <c r="A1552" s="53">
        <v>31</v>
      </c>
      <c r="B1552" s="54">
        <f>LOOKUP(A1552,Seznamy!$A$3:$A$38,Seznamy!$B$3:$B$38)</f>
        <v>247002</v>
      </c>
      <c r="C1552" s="55" t="str">
        <f>LOOKUP(A1552,Seznamy!$A$3:$A$38,Seznamy!$C$3:$C$38)</f>
        <v>Tanvald</v>
      </c>
      <c r="D1552" s="56">
        <f>LOOKUP(A1552,Seznamy!$A$3:$A$38,Seznamy!$F$3:$F$38)</f>
        <v>9376</v>
      </c>
      <c r="E1552" s="56">
        <f>LOOKUP(A1552,Seznamy!$A$3:$A$38,Seznamy!$G$3:$G$38)</f>
        <v>134854</v>
      </c>
      <c r="F1552" s="57">
        <f>LOOKUP(A1552,Seznamy!$A$3:$A$38,Seznamy!$J$3:$J$38)</f>
        <v>60</v>
      </c>
      <c r="G1552" s="57">
        <v>50</v>
      </c>
      <c r="H1552" s="55">
        <f>LOOKUP(G1552,Komplexní!$A$40:$A$82,Komplexní!$B$40:$B$82)</f>
        <v>0</v>
      </c>
      <c r="I1552" s="58">
        <f t="array" ref="I1552">SUM(IF((Komplexní!$A$3:$A$38=A1552)*(Komplexní!$D$1:$AJ$1=G1552),Komplexní!$D$3:$AJ$38))</f>
        <v>0</v>
      </c>
      <c r="J1552" s="115" t="str">
        <f t="shared" si="7"/>
        <v/>
      </c>
      <c r="K1552" s="59">
        <f t="shared" si="6"/>
        <v>1</v>
      </c>
    </row>
    <row r="1553" spans="1:11" hidden="1">
      <c r="A1553" s="87">
        <v>32</v>
      </c>
      <c r="B1553" s="88">
        <f>LOOKUP(A1553,Seznamy!$A$3:$A$38,Seznamy!$B$3:$B$38)</f>
        <v>247002</v>
      </c>
      <c r="C1553" s="89" t="str">
        <f>LOOKUP(A1553,Seznamy!$A$3:$A$38,Seznamy!$C$3:$C$38)</f>
        <v>Tanvald</v>
      </c>
      <c r="D1553" s="90">
        <f>LOOKUP(A1553,Seznamy!$A$3:$A$38,Seznamy!$F$3:$F$38)</f>
        <v>9376</v>
      </c>
      <c r="E1553" s="90">
        <f>LOOKUP(A1553,Seznamy!$A$3:$A$38,Seznamy!$G$3:$G$38)</f>
        <v>134854</v>
      </c>
      <c r="F1553" s="91">
        <f>LOOKUP(A1553,Seznamy!$A$3:$A$38,Seznamy!$J$3:$J$38)</f>
        <v>60</v>
      </c>
      <c r="G1553" s="91">
        <v>1</v>
      </c>
      <c r="H1553" s="89" t="str">
        <f>LOOKUP(G1553,Komplexní!$A$40:$A$82,Komplexní!$B$40:$B$82)</f>
        <v>KAISER s.r.o.</v>
      </c>
      <c r="I1553" s="92">
        <f t="array" ref="I1553">SUM(IF((Komplexní!$A$3:$A$38=A1553)*(Komplexní!$D$1:$AJ$1=G1553),Komplexní!$D$3:$AJ$38))</f>
        <v>0</v>
      </c>
      <c r="J1553" s="116" t="str">
        <f t="shared" si="7"/>
        <v/>
      </c>
      <c r="K1553" s="93">
        <f t="shared" ref="K1553:K1584" si="8">IF(I1553=MIN($J$1553:$J$1602),1,"")</f>
        <v>1</v>
      </c>
    </row>
    <row r="1554" spans="1:11" hidden="1">
      <c r="A1554" s="87">
        <v>32</v>
      </c>
      <c r="B1554" s="88">
        <f>LOOKUP(A1554,Seznamy!$A$3:$A$38,Seznamy!$B$3:$B$38)</f>
        <v>247002</v>
      </c>
      <c r="C1554" s="89" t="str">
        <f>LOOKUP(A1554,Seznamy!$A$3:$A$38,Seznamy!$C$3:$C$38)</f>
        <v>Tanvald</v>
      </c>
      <c r="D1554" s="90">
        <f>LOOKUP(A1554,Seznamy!$A$3:$A$38,Seznamy!$F$3:$F$38)</f>
        <v>9376</v>
      </c>
      <c r="E1554" s="90">
        <f>LOOKUP(A1554,Seznamy!$A$3:$A$38,Seznamy!$G$3:$G$38)</f>
        <v>134854</v>
      </c>
      <c r="F1554" s="91">
        <f>LOOKUP(A1554,Seznamy!$A$3:$A$38,Seznamy!$J$3:$J$38)</f>
        <v>60</v>
      </c>
      <c r="G1554" s="91">
        <v>2</v>
      </c>
      <c r="H1554" s="89" t="str">
        <f>LOOKUP(G1554,Komplexní!$A$40:$A$82,Komplexní!$B$40:$B$82)</f>
        <v>Lesní společnost Přimda, a.s.</v>
      </c>
      <c r="I1554" s="92">
        <f t="array" ref="I1554">SUM(IF((Komplexní!$A$3:$A$38=A1554)*(Komplexní!$D$1:$AJ$1=G1554),Komplexní!$D$3:$AJ$38))</f>
        <v>0</v>
      </c>
      <c r="J1554" s="116" t="str">
        <f t="shared" si="7"/>
        <v/>
      </c>
      <c r="K1554" s="93">
        <f t="shared" si="8"/>
        <v>1</v>
      </c>
    </row>
    <row r="1555" spans="1:11" hidden="1">
      <c r="A1555" s="87">
        <v>32</v>
      </c>
      <c r="B1555" s="88">
        <f>LOOKUP(A1555,Seznamy!$A$3:$A$38,Seznamy!$B$3:$B$38)</f>
        <v>247002</v>
      </c>
      <c r="C1555" s="89" t="str">
        <f>LOOKUP(A1555,Seznamy!$A$3:$A$38,Seznamy!$C$3:$C$38)</f>
        <v>Tanvald</v>
      </c>
      <c r="D1555" s="90">
        <f>LOOKUP(A1555,Seznamy!$A$3:$A$38,Seznamy!$F$3:$F$38)</f>
        <v>9376</v>
      </c>
      <c r="E1555" s="90">
        <f>LOOKUP(A1555,Seznamy!$A$3:$A$38,Seznamy!$G$3:$G$38)</f>
        <v>134854</v>
      </c>
      <c r="F1555" s="91">
        <f>LOOKUP(A1555,Seznamy!$A$3:$A$38,Seznamy!$J$3:$J$38)</f>
        <v>60</v>
      </c>
      <c r="G1555" s="91">
        <v>3</v>
      </c>
      <c r="H1555" s="89" t="str">
        <f>LOOKUP(G1555,Komplexní!$A$40:$A$82,Komplexní!$B$40:$B$82)</f>
        <v>ACLESIA, spol. s r.o.</v>
      </c>
      <c r="I1555" s="92">
        <f t="array" ref="I1555">SUM(IF((Komplexní!$A$3:$A$38=A1555)*(Komplexní!$D$1:$AJ$1=G1555),Komplexní!$D$3:$AJ$38))</f>
        <v>0</v>
      </c>
      <c r="J1555" s="116" t="str">
        <f t="shared" si="7"/>
        <v/>
      </c>
      <c r="K1555" s="93">
        <f t="shared" si="8"/>
        <v>1</v>
      </c>
    </row>
    <row r="1556" spans="1:11" hidden="1">
      <c r="A1556" s="87">
        <v>32</v>
      </c>
      <c r="B1556" s="88">
        <f>LOOKUP(A1556,Seznamy!$A$3:$A$38,Seznamy!$B$3:$B$38)</f>
        <v>247002</v>
      </c>
      <c r="C1556" s="89" t="str">
        <f>LOOKUP(A1556,Seznamy!$A$3:$A$38,Seznamy!$C$3:$C$38)</f>
        <v>Tanvald</v>
      </c>
      <c r="D1556" s="90">
        <f>LOOKUP(A1556,Seznamy!$A$3:$A$38,Seznamy!$F$3:$F$38)</f>
        <v>9376</v>
      </c>
      <c r="E1556" s="90">
        <f>LOOKUP(A1556,Seznamy!$A$3:$A$38,Seznamy!$G$3:$G$38)</f>
        <v>134854</v>
      </c>
      <c r="F1556" s="91">
        <f>LOOKUP(A1556,Seznamy!$A$3:$A$38,Seznamy!$J$3:$J$38)</f>
        <v>60</v>
      </c>
      <c r="G1556" s="91">
        <v>4</v>
      </c>
      <c r="H1556" s="89" t="str">
        <f>LOOKUP(G1556,Komplexní!$A$40:$A$82,Komplexní!$B$40:$B$82)</f>
        <v>LST a.s.</v>
      </c>
      <c r="I1556" s="92">
        <f t="array" ref="I1556">SUM(IF((Komplexní!$A$3:$A$38=A1556)*(Komplexní!$D$1:$AJ$1=G1556),Komplexní!$D$3:$AJ$38))</f>
        <v>0</v>
      </c>
      <c r="J1556" s="116" t="str">
        <f t="shared" si="7"/>
        <v/>
      </c>
      <c r="K1556" s="93">
        <f t="shared" si="8"/>
        <v>1</v>
      </c>
    </row>
    <row r="1557" spans="1:11" hidden="1">
      <c r="A1557" s="87">
        <v>32</v>
      </c>
      <c r="B1557" s="88">
        <f>LOOKUP(A1557,Seznamy!$A$3:$A$38,Seznamy!$B$3:$B$38)</f>
        <v>247002</v>
      </c>
      <c r="C1557" s="89" t="str">
        <f>LOOKUP(A1557,Seznamy!$A$3:$A$38,Seznamy!$C$3:$C$38)</f>
        <v>Tanvald</v>
      </c>
      <c r="D1557" s="90">
        <f>LOOKUP(A1557,Seznamy!$A$3:$A$38,Seznamy!$F$3:$F$38)</f>
        <v>9376</v>
      </c>
      <c r="E1557" s="90">
        <f>LOOKUP(A1557,Seznamy!$A$3:$A$38,Seznamy!$G$3:$G$38)</f>
        <v>134854</v>
      </c>
      <c r="F1557" s="91">
        <f>LOOKUP(A1557,Seznamy!$A$3:$A$38,Seznamy!$J$3:$J$38)</f>
        <v>60</v>
      </c>
      <c r="G1557" s="91">
        <v>5</v>
      </c>
      <c r="H1557" s="89" t="str">
        <f>LOOKUP(G1557,Komplexní!$A$40:$A$82,Komplexní!$B$40:$B$82)</f>
        <v>T.E.P. HOLZ, s.r.o.</v>
      </c>
      <c r="I1557" s="92">
        <f t="array" ref="I1557">SUM(IF((Komplexní!$A$3:$A$38=A1557)*(Komplexní!$D$1:$AJ$1=G1557),Komplexní!$D$3:$AJ$38))</f>
        <v>0</v>
      </c>
      <c r="J1557" s="116" t="str">
        <f t="shared" si="7"/>
        <v/>
      </c>
      <c r="K1557" s="93">
        <f t="shared" si="8"/>
        <v>1</v>
      </c>
    </row>
    <row r="1558" spans="1:11" hidden="1">
      <c r="A1558" s="87">
        <v>32</v>
      </c>
      <c r="B1558" s="88">
        <f>LOOKUP(A1558,Seznamy!$A$3:$A$38,Seznamy!$B$3:$B$38)</f>
        <v>247002</v>
      </c>
      <c r="C1558" s="89" t="str">
        <f>LOOKUP(A1558,Seznamy!$A$3:$A$38,Seznamy!$C$3:$C$38)</f>
        <v>Tanvald</v>
      </c>
      <c r="D1558" s="90">
        <f>LOOKUP(A1558,Seznamy!$A$3:$A$38,Seznamy!$F$3:$F$38)</f>
        <v>9376</v>
      </c>
      <c r="E1558" s="90">
        <f>LOOKUP(A1558,Seznamy!$A$3:$A$38,Seznamy!$G$3:$G$38)</f>
        <v>134854</v>
      </c>
      <c r="F1558" s="91">
        <f>LOOKUP(A1558,Seznamy!$A$3:$A$38,Seznamy!$J$3:$J$38)</f>
        <v>60</v>
      </c>
      <c r="G1558" s="91">
        <v>6</v>
      </c>
      <c r="H1558" s="89" t="str">
        <f>LOOKUP(G1558,Komplexní!$A$40:$A$82,Komplexní!$B$40:$B$82)</f>
        <v>Petra spol. s r.o.</v>
      </c>
      <c r="I1558" s="92">
        <f t="array" ref="I1558">SUM(IF((Komplexní!$A$3:$A$38=A1558)*(Komplexní!$D$1:$AJ$1=G1558),Komplexní!$D$3:$AJ$38))</f>
        <v>0</v>
      </c>
      <c r="J1558" s="116" t="str">
        <f t="shared" si="7"/>
        <v/>
      </c>
      <c r="K1558" s="93">
        <f t="shared" si="8"/>
        <v>1</v>
      </c>
    </row>
    <row r="1559" spans="1:11" hidden="1">
      <c r="A1559" s="87">
        <v>32</v>
      </c>
      <c r="B1559" s="88">
        <f>LOOKUP(A1559,Seznamy!$A$3:$A$38,Seznamy!$B$3:$B$38)</f>
        <v>247002</v>
      </c>
      <c r="C1559" s="89" t="str">
        <f>LOOKUP(A1559,Seznamy!$A$3:$A$38,Seznamy!$C$3:$C$38)</f>
        <v>Tanvald</v>
      </c>
      <c r="D1559" s="90">
        <f>LOOKUP(A1559,Seznamy!$A$3:$A$38,Seznamy!$F$3:$F$38)</f>
        <v>9376</v>
      </c>
      <c r="E1559" s="90">
        <f>LOOKUP(A1559,Seznamy!$A$3:$A$38,Seznamy!$G$3:$G$38)</f>
        <v>134854</v>
      </c>
      <c r="F1559" s="91">
        <f>LOOKUP(A1559,Seznamy!$A$3:$A$38,Seznamy!$J$3:$J$38)</f>
        <v>60</v>
      </c>
      <c r="G1559" s="91">
        <v>7</v>
      </c>
      <c r="H1559" s="89" t="str">
        <f>LOOKUP(G1559,Komplexní!$A$40:$A$82,Komplexní!$B$40:$B$82)</f>
        <v>Sušická lesní a obchodní s.r.o.</v>
      </c>
      <c r="I1559" s="92">
        <f t="array" ref="I1559">SUM(IF((Komplexní!$A$3:$A$38=A1559)*(Komplexní!$D$1:$AJ$1=G1559),Komplexní!$D$3:$AJ$38))</f>
        <v>0</v>
      </c>
      <c r="J1559" s="116" t="str">
        <f t="shared" si="7"/>
        <v/>
      </c>
      <c r="K1559" s="93">
        <f t="shared" si="8"/>
        <v>1</v>
      </c>
    </row>
    <row r="1560" spans="1:11" hidden="1">
      <c r="A1560" s="87">
        <v>32</v>
      </c>
      <c r="B1560" s="88">
        <f>LOOKUP(A1560,Seznamy!$A$3:$A$38,Seznamy!$B$3:$B$38)</f>
        <v>247002</v>
      </c>
      <c r="C1560" s="89" t="str">
        <f>LOOKUP(A1560,Seznamy!$A$3:$A$38,Seznamy!$C$3:$C$38)</f>
        <v>Tanvald</v>
      </c>
      <c r="D1560" s="90">
        <f>LOOKUP(A1560,Seznamy!$A$3:$A$38,Seznamy!$F$3:$F$38)</f>
        <v>9376</v>
      </c>
      <c r="E1560" s="90">
        <f>LOOKUP(A1560,Seznamy!$A$3:$A$38,Seznamy!$G$3:$G$38)</f>
        <v>134854</v>
      </c>
      <c r="F1560" s="91">
        <f>LOOKUP(A1560,Seznamy!$A$3:$A$38,Seznamy!$J$3:$J$38)</f>
        <v>60</v>
      </c>
      <c r="G1560" s="91">
        <v>8</v>
      </c>
      <c r="H1560" s="89" t="str">
        <f>LOOKUP(G1560,Komplexní!$A$40:$A$82,Komplexní!$B$40:$B$82)</f>
        <v>ARBOLES s.r.o.</v>
      </c>
      <c r="I1560" s="92">
        <f t="array" ref="I1560">SUM(IF((Komplexní!$A$3:$A$38=A1560)*(Komplexní!$D$1:$AJ$1=G1560),Komplexní!$D$3:$AJ$38))</f>
        <v>0</v>
      </c>
      <c r="J1560" s="116" t="str">
        <f t="shared" si="7"/>
        <v/>
      </c>
      <c r="K1560" s="93">
        <f t="shared" si="8"/>
        <v>1</v>
      </c>
    </row>
    <row r="1561" spans="1:11" hidden="1">
      <c r="A1561" s="87">
        <v>32</v>
      </c>
      <c r="B1561" s="88">
        <f>LOOKUP(A1561,Seznamy!$A$3:$A$38,Seznamy!$B$3:$B$38)</f>
        <v>247002</v>
      </c>
      <c r="C1561" s="89" t="str">
        <f>LOOKUP(A1561,Seznamy!$A$3:$A$38,Seznamy!$C$3:$C$38)</f>
        <v>Tanvald</v>
      </c>
      <c r="D1561" s="90">
        <f>LOOKUP(A1561,Seznamy!$A$3:$A$38,Seznamy!$F$3:$F$38)</f>
        <v>9376</v>
      </c>
      <c r="E1561" s="90">
        <f>LOOKUP(A1561,Seznamy!$A$3:$A$38,Seznamy!$G$3:$G$38)</f>
        <v>134854</v>
      </c>
      <c r="F1561" s="91">
        <f>LOOKUP(A1561,Seznamy!$A$3:$A$38,Seznamy!$J$3:$J$38)</f>
        <v>60</v>
      </c>
      <c r="G1561" s="91">
        <v>9</v>
      </c>
      <c r="H1561" s="89" t="str">
        <f>LOOKUP(G1561,Komplexní!$A$40:$A$82,Komplexní!$B$40:$B$82)</f>
        <v>Stora Enso Wood Products Planá s.r.o.</v>
      </c>
      <c r="I1561" s="92">
        <f t="array" ref="I1561">SUM(IF((Komplexní!$A$3:$A$38=A1561)*(Komplexní!$D$1:$AJ$1=G1561),Komplexní!$D$3:$AJ$38))</f>
        <v>0</v>
      </c>
      <c r="J1561" s="116" t="str">
        <f t="shared" si="7"/>
        <v/>
      </c>
      <c r="K1561" s="93">
        <f t="shared" si="8"/>
        <v>1</v>
      </c>
    </row>
    <row r="1562" spans="1:11" hidden="1">
      <c r="A1562" s="87">
        <v>32</v>
      </c>
      <c r="B1562" s="88">
        <f>LOOKUP(A1562,Seznamy!$A$3:$A$38,Seznamy!$B$3:$B$38)</f>
        <v>247002</v>
      </c>
      <c r="C1562" s="89" t="str">
        <f>LOOKUP(A1562,Seznamy!$A$3:$A$38,Seznamy!$C$3:$C$38)</f>
        <v>Tanvald</v>
      </c>
      <c r="D1562" s="90">
        <f>LOOKUP(A1562,Seznamy!$A$3:$A$38,Seznamy!$F$3:$F$38)</f>
        <v>9376</v>
      </c>
      <c r="E1562" s="90">
        <f>LOOKUP(A1562,Seznamy!$A$3:$A$38,Seznamy!$G$3:$G$38)</f>
        <v>134854</v>
      </c>
      <c r="F1562" s="91">
        <f>LOOKUP(A1562,Seznamy!$A$3:$A$38,Seznamy!$J$3:$J$38)</f>
        <v>60</v>
      </c>
      <c r="G1562" s="91">
        <v>10</v>
      </c>
      <c r="H1562" s="89" t="str">
        <f>LOOKUP(G1562,Komplexní!$A$40:$A$82,Komplexní!$B$40:$B$82)</f>
        <v>Stora Enso Wood Products Ždírec s.r.o.</v>
      </c>
      <c r="I1562" s="92">
        <f t="array" ref="I1562">SUM(IF((Komplexní!$A$3:$A$38=A1562)*(Komplexní!$D$1:$AJ$1=G1562),Komplexní!$D$3:$AJ$38))</f>
        <v>0</v>
      </c>
      <c r="J1562" s="116" t="str">
        <f t="shared" si="7"/>
        <v/>
      </c>
      <c r="K1562" s="93">
        <f t="shared" si="8"/>
        <v>1</v>
      </c>
    </row>
    <row r="1563" spans="1:11" hidden="1">
      <c r="A1563" s="87">
        <v>32</v>
      </c>
      <c r="B1563" s="88">
        <f>LOOKUP(A1563,Seznamy!$A$3:$A$38,Seznamy!$B$3:$B$38)</f>
        <v>247002</v>
      </c>
      <c r="C1563" s="89" t="str">
        <f>LOOKUP(A1563,Seznamy!$A$3:$A$38,Seznamy!$C$3:$C$38)</f>
        <v>Tanvald</v>
      </c>
      <c r="D1563" s="90">
        <f>LOOKUP(A1563,Seznamy!$A$3:$A$38,Seznamy!$F$3:$F$38)</f>
        <v>9376</v>
      </c>
      <c r="E1563" s="90">
        <f>LOOKUP(A1563,Seznamy!$A$3:$A$38,Seznamy!$G$3:$G$38)</f>
        <v>134854</v>
      </c>
      <c r="F1563" s="91">
        <f>LOOKUP(A1563,Seznamy!$A$3:$A$38,Seznamy!$J$3:$J$38)</f>
        <v>60</v>
      </c>
      <c r="G1563" s="91">
        <v>11</v>
      </c>
      <c r="H1563" s="89" t="str">
        <f>LOOKUP(G1563,Komplexní!$A$40:$A$82,Komplexní!$B$40:$B$82)</f>
        <v>UNILES a.s.</v>
      </c>
      <c r="I1563" s="92">
        <f t="array" ref="I1563">SUM(IF((Komplexní!$A$3:$A$38=A1563)*(Komplexní!$D$1:$AJ$1=G1563),Komplexní!$D$3:$AJ$38))</f>
        <v>0</v>
      </c>
      <c r="J1563" s="116" t="str">
        <f t="shared" si="7"/>
        <v/>
      </c>
      <c r="K1563" s="93">
        <f t="shared" si="8"/>
        <v>1</v>
      </c>
    </row>
    <row r="1564" spans="1:11" hidden="1">
      <c r="A1564" s="87">
        <v>32</v>
      </c>
      <c r="B1564" s="88">
        <f>LOOKUP(A1564,Seznamy!$A$3:$A$38,Seznamy!$B$3:$B$38)</f>
        <v>247002</v>
      </c>
      <c r="C1564" s="89" t="str">
        <f>LOOKUP(A1564,Seznamy!$A$3:$A$38,Seznamy!$C$3:$C$38)</f>
        <v>Tanvald</v>
      </c>
      <c r="D1564" s="90">
        <f>LOOKUP(A1564,Seznamy!$A$3:$A$38,Seznamy!$F$3:$F$38)</f>
        <v>9376</v>
      </c>
      <c r="E1564" s="90">
        <f>LOOKUP(A1564,Seznamy!$A$3:$A$38,Seznamy!$G$3:$G$38)</f>
        <v>134854</v>
      </c>
      <c r="F1564" s="91">
        <f>LOOKUP(A1564,Seznamy!$A$3:$A$38,Seznamy!$J$3:$J$38)</f>
        <v>60</v>
      </c>
      <c r="G1564" s="91">
        <v>12</v>
      </c>
      <c r="H1564" s="89" t="str">
        <f>LOOKUP(G1564,Komplexní!$A$40:$A$82,Komplexní!$B$40:$B$82)</f>
        <v>Jihozápadní dřevařská a.s.</v>
      </c>
      <c r="I1564" s="92">
        <f t="array" ref="I1564">SUM(IF((Komplexní!$A$3:$A$38=A1564)*(Komplexní!$D$1:$AJ$1=G1564),Komplexní!$D$3:$AJ$38))</f>
        <v>0</v>
      </c>
      <c r="J1564" s="116" t="str">
        <f t="shared" si="7"/>
        <v/>
      </c>
      <c r="K1564" s="93">
        <f t="shared" si="8"/>
        <v>1</v>
      </c>
    </row>
    <row r="1565" spans="1:11" hidden="1">
      <c r="A1565" s="87">
        <v>32</v>
      </c>
      <c r="B1565" s="88">
        <f>LOOKUP(A1565,Seznamy!$A$3:$A$38,Seznamy!$B$3:$B$38)</f>
        <v>247002</v>
      </c>
      <c r="C1565" s="89" t="str">
        <f>LOOKUP(A1565,Seznamy!$A$3:$A$38,Seznamy!$C$3:$C$38)</f>
        <v>Tanvald</v>
      </c>
      <c r="D1565" s="90">
        <f>LOOKUP(A1565,Seznamy!$A$3:$A$38,Seznamy!$F$3:$F$38)</f>
        <v>9376</v>
      </c>
      <c r="E1565" s="90">
        <f>LOOKUP(A1565,Seznamy!$A$3:$A$38,Seznamy!$G$3:$G$38)</f>
        <v>134854</v>
      </c>
      <c r="F1565" s="91">
        <f>LOOKUP(A1565,Seznamy!$A$3:$A$38,Seznamy!$J$3:$J$38)</f>
        <v>60</v>
      </c>
      <c r="G1565" s="91">
        <v>13</v>
      </c>
      <c r="H1565" s="89" t="str">
        <f>LOOKUP(G1565,Komplexní!$A$40:$A$82,Komplexní!$B$40:$B$82)</f>
        <v>LDF Rožnov a.s.</v>
      </c>
      <c r="I1565" s="92">
        <f t="array" ref="I1565">SUM(IF((Komplexní!$A$3:$A$38=A1565)*(Komplexní!$D$1:$AJ$1=G1565),Komplexní!$D$3:$AJ$38))</f>
        <v>0</v>
      </c>
      <c r="J1565" s="116" t="str">
        <f t="shared" si="7"/>
        <v/>
      </c>
      <c r="K1565" s="93">
        <f t="shared" si="8"/>
        <v>1</v>
      </c>
    </row>
    <row r="1566" spans="1:11" hidden="1">
      <c r="A1566" s="87">
        <v>32</v>
      </c>
      <c r="B1566" s="88">
        <f>LOOKUP(A1566,Seznamy!$A$3:$A$38,Seznamy!$B$3:$B$38)</f>
        <v>247002</v>
      </c>
      <c r="C1566" s="89" t="str">
        <f>LOOKUP(A1566,Seznamy!$A$3:$A$38,Seznamy!$C$3:$C$38)</f>
        <v>Tanvald</v>
      </c>
      <c r="D1566" s="90">
        <f>LOOKUP(A1566,Seznamy!$A$3:$A$38,Seznamy!$F$3:$F$38)</f>
        <v>9376</v>
      </c>
      <c r="E1566" s="90">
        <f>LOOKUP(A1566,Seznamy!$A$3:$A$38,Seznamy!$G$3:$G$38)</f>
        <v>134854</v>
      </c>
      <c r="F1566" s="91">
        <f>LOOKUP(A1566,Seznamy!$A$3:$A$38,Seznamy!$J$3:$J$38)</f>
        <v>60</v>
      </c>
      <c r="G1566" s="91">
        <v>14</v>
      </c>
      <c r="H1566" s="89" t="str">
        <f>LOOKUP(G1566,Komplexní!$A$40:$A$82,Komplexní!$B$40:$B$82)</f>
        <v>Kloboucká lesní s.r.o.</v>
      </c>
      <c r="I1566" s="92">
        <f t="array" ref="I1566">SUM(IF((Komplexní!$A$3:$A$38=A1566)*(Komplexní!$D$1:$AJ$1=G1566),Komplexní!$D$3:$AJ$38))</f>
        <v>0</v>
      </c>
      <c r="J1566" s="116" t="str">
        <f t="shared" si="7"/>
        <v/>
      </c>
      <c r="K1566" s="93">
        <f t="shared" si="8"/>
        <v>1</v>
      </c>
    </row>
    <row r="1567" spans="1:11" hidden="1">
      <c r="A1567" s="87">
        <v>32</v>
      </c>
      <c r="B1567" s="88">
        <f>LOOKUP(A1567,Seznamy!$A$3:$A$38,Seznamy!$B$3:$B$38)</f>
        <v>247002</v>
      </c>
      <c r="C1567" s="89" t="str">
        <f>LOOKUP(A1567,Seznamy!$A$3:$A$38,Seznamy!$C$3:$C$38)</f>
        <v>Tanvald</v>
      </c>
      <c r="D1567" s="90">
        <f>LOOKUP(A1567,Seznamy!$A$3:$A$38,Seznamy!$F$3:$F$38)</f>
        <v>9376</v>
      </c>
      <c r="E1567" s="90">
        <f>LOOKUP(A1567,Seznamy!$A$3:$A$38,Seznamy!$G$3:$G$38)</f>
        <v>134854</v>
      </c>
      <c r="F1567" s="91">
        <f>LOOKUP(A1567,Seznamy!$A$3:$A$38,Seznamy!$J$3:$J$38)</f>
        <v>60</v>
      </c>
      <c r="G1567" s="91">
        <v>15</v>
      </c>
      <c r="H1567" s="89" t="str">
        <f>LOOKUP(G1567,Komplexní!$A$40:$A$82,Komplexní!$B$40:$B$82)</f>
        <v>Opavská lesní a.s.</v>
      </c>
      <c r="I1567" s="92">
        <f t="array" ref="I1567">SUM(IF((Komplexní!$A$3:$A$38=A1567)*(Komplexní!$D$1:$AJ$1=G1567),Komplexní!$D$3:$AJ$38))</f>
        <v>0</v>
      </c>
      <c r="J1567" s="116" t="str">
        <f t="shared" si="7"/>
        <v/>
      </c>
      <c r="K1567" s="93">
        <f t="shared" si="8"/>
        <v>1</v>
      </c>
    </row>
    <row r="1568" spans="1:11" hidden="1">
      <c r="A1568" s="87">
        <v>32</v>
      </c>
      <c r="B1568" s="88">
        <f>LOOKUP(A1568,Seznamy!$A$3:$A$38,Seznamy!$B$3:$B$38)</f>
        <v>247002</v>
      </c>
      <c r="C1568" s="89" t="str">
        <f>LOOKUP(A1568,Seznamy!$A$3:$A$38,Seznamy!$C$3:$C$38)</f>
        <v>Tanvald</v>
      </c>
      <c r="D1568" s="90">
        <f>LOOKUP(A1568,Seznamy!$A$3:$A$38,Seznamy!$F$3:$F$38)</f>
        <v>9376</v>
      </c>
      <c r="E1568" s="90">
        <f>LOOKUP(A1568,Seznamy!$A$3:$A$38,Seznamy!$G$3:$G$38)</f>
        <v>134854</v>
      </c>
      <c r="F1568" s="91">
        <f>LOOKUP(A1568,Seznamy!$A$3:$A$38,Seznamy!$J$3:$J$38)</f>
        <v>60</v>
      </c>
      <c r="G1568" s="91">
        <v>16</v>
      </c>
      <c r="H1568" s="89" t="str">
        <f>LOOKUP(G1568,Komplexní!$A$40:$A$82,Komplexní!$B$40:$B$82)</f>
        <v>Lesostavby Frýdek-Místek a.s.</v>
      </c>
      <c r="I1568" s="92">
        <f t="array" ref="I1568">SUM(IF((Komplexní!$A$3:$A$38=A1568)*(Komplexní!$D$1:$AJ$1=G1568),Komplexní!$D$3:$AJ$38))</f>
        <v>0</v>
      </c>
      <c r="J1568" s="116" t="str">
        <f t="shared" si="7"/>
        <v/>
      </c>
      <c r="K1568" s="93">
        <f t="shared" si="8"/>
        <v>1</v>
      </c>
    </row>
    <row r="1569" spans="1:11" hidden="1">
      <c r="A1569" s="87">
        <v>32</v>
      </c>
      <c r="B1569" s="88">
        <f>LOOKUP(A1569,Seznamy!$A$3:$A$38,Seznamy!$B$3:$B$38)</f>
        <v>247002</v>
      </c>
      <c r="C1569" s="89" t="str">
        <f>LOOKUP(A1569,Seznamy!$A$3:$A$38,Seznamy!$C$3:$C$38)</f>
        <v>Tanvald</v>
      </c>
      <c r="D1569" s="90">
        <f>LOOKUP(A1569,Seznamy!$A$3:$A$38,Seznamy!$F$3:$F$38)</f>
        <v>9376</v>
      </c>
      <c r="E1569" s="90">
        <f>LOOKUP(A1569,Seznamy!$A$3:$A$38,Seznamy!$G$3:$G$38)</f>
        <v>134854</v>
      </c>
      <c r="F1569" s="91">
        <f>LOOKUP(A1569,Seznamy!$A$3:$A$38,Seznamy!$J$3:$J$38)</f>
        <v>60</v>
      </c>
      <c r="G1569" s="91">
        <v>17</v>
      </c>
      <c r="H1569" s="89" t="str">
        <f>LOOKUP(G1569,Komplexní!$A$40:$A$82,Komplexní!$B$40:$B$82)</f>
        <v>Drevo-Málek s.r.o.</v>
      </c>
      <c r="I1569" s="92">
        <f t="array" ref="I1569">SUM(IF((Komplexní!$A$3:$A$38=A1569)*(Komplexní!$D$1:$AJ$1=G1569),Komplexní!$D$3:$AJ$38))</f>
        <v>0</v>
      </c>
      <c r="J1569" s="116" t="str">
        <f t="shared" si="7"/>
        <v/>
      </c>
      <c r="K1569" s="93">
        <f t="shared" si="8"/>
        <v>1</v>
      </c>
    </row>
    <row r="1570" spans="1:11" hidden="1">
      <c r="A1570" s="87">
        <v>32</v>
      </c>
      <c r="B1570" s="88">
        <f>LOOKUP(A1570,Seznamy!$A$3:$A$38,Seznamy!$B$3:$B$38)</f>
        <v>247002</v>
      </c>
      <c r="C1570" s="89" t="str">
        <f>LOOKUP(A1570,Seznamy!$A$3:$A$38,Seznamy!$C$3:$C$38)</f>
        <v>Tanvald</v>
      </c>
      <c r="D1570" s="90">
        <f>LOOKUP(A1570,Seznamy!$A$3:$A$38,Seznamy!$F$3:$F$38)</f>
        <v>9376</v>
      </c>
      <c r="E1570" s="90">
        <f>LOOKUP(A1570,Seznamy!$A$3:$A$38,Seznamy!$G$3:$G$38)</f>
        <v>134854</v>
      </c>
      <c r="F1570" s="91">
        <f>LOOKUP(A1570,Seznamy!$A$3:$A$38,Seznamy!$J$3:$J$38)</f>
        <v>60</v>
      </c>
      <c r="G1570" s="91">
        <v>18</v>
      </c>
      <c r="H1570" s="89" t="str">
        <f>LOOKUP(G1570,Komplexní!$A$40:$A$82,Komplexní!$B$40:$B$82)</f>
        <v>Lesní společnost Bečov, s.r.o.</v>
      </c>
      <c r="I1570" s="92">
        <f t="array" ref="I1570">SUM(IF((Komplexní!$A$3:$A$38=A1570)*(Komplexní!$D$1:$AJ$1=G1570),Komplexní!$D$3:$AJ$38))</f>
        <v>0</v>
      </c>
      <c r="J1570" s="116" t="str">
        <f t="shared" si="7"/>
        <v/>
      </c>
      <c r="K1570" s="93">
        <f t="shared" si="8"/>
        <v>1</v>
      </c>
    </row>
    <row r="1571" spans="1:11" hidden="1">
      <c r="A1571" s="87">
        <v>32</v>
      </c>
      <c r="B1571" s="88">
        <f>LOOKUP(A1571,Seznamy!$A$3:$A$38,Seznamy!$B$3:$B$38)</f>
        <v>247002</v>
      </c>
      <c r="C1571" s="89" t="str">
        <f>LOOKUP(A1571,Seznamy!$A$3:$A$38,Seznamy!$C$3:$C$38)</f>
        <v>Tanvald</v>
      </c>
      <c r="D1571" s="90">
        <f>LOOKUP(A1571,Seznamy!$A$3:$A$38,Seznamy!$F$3:$F$38)</f>
        <v>9376</v>
      </c>
      <c r="E1571" s="90">
        <f>LOOKUP(A1571,Seznamy!$A$3:$A$38,Seznamy!$G$3:$G$38)</f>
        <v>134854</v>
      </c>
      <c r="F1571" s="91">
        <f>LOOKUP(A1571,Seznamy!$A$3:$A$38,Seznamy!$J$3:$J$38)</f>
        <v>60</v>
      </c>
      <c r="G1571" s="91">
        <v>19</v>
      </c>
      <c r="H1571" s="89" t="str">
        <f>LOOKUP(G1571,Komplexní!$A$40:$A$82,Komplexní!$B$40:$B$82)</f>
        <v>SOLITERA spol. s r.o.</v>
      </c>
      <c r="I1571" s="92">
        <f t="array" ref="I1571">SUM(IF((Komplexní!$A$3:$A$38=A1571)*(Komplexní!$D$1:$AJ$1=G1571),Komplexní!$D$3:$AJ$38))</f>
        <v>0</v>
      </c>
      <c r="J1571" s="116" t="str">
        <f t="shared" si="7"/>
        <v/>
      </c>
      <c r="K1571" s="93">
        <f t="shared" si="8"/>
        <v>1</v>
      </c>
    </row>
    <row r="1572" spans="1:11" hidden="1">
      <c r="A1572" s="87">
        <v>32</v>
      </c>
      <c r="B1572" s="88">
        <f>LOOKUP(A1572,Seznamy!$A$3:$A$38,Seznamy!$B$3:$B$38)</f>
        <v>247002</v>
      </c>
      <c r="C1572" s="89" t="str">
        <f>LOOKUP(A1572,Seznamy!$A$3:$A$38,Seznamy!$C$3:$C$38)</f>
        <v>Tanvald</v>
      </c>
      <c r="D1572" s="90">
        <f>LOOKUP(A1572,Seznamy!$A$3:$A$38,Seznamy!$F$3:$F$38)</f>
        <v>9376</v>
      </c>
      <c r="E1572" s="90">
        <f>LOOKUP(A1572,Seznamy!$A$3:$A$38,Seznamy!$G$3:$G$38)</f>
        <v>134854</v>
      </c>
      <c r="F1572" s="91">
        <f>LOOKUP(A1572,Seznamy!$A$3:$A$38,Seznamy!$J$3:$J$38)</f>
        <v>60</v>
      </c>
      <c r="G1572" s="91">
        <v>20</v>
      </c>
      <c r="H1572" s="89" t="str">
        <f>LOOKUP(G1572,Komplexní!$A$40:$A$82,Komplexní!$B$40:$B$82)</f>
        <v>Lesy Beskydy, a.s.</v>
      </c>
      <c r="I1572" s="92">
        <f t="array" ref="I1572">SUM(IF((Komplexní!$A$3:$A$38=A1572)*(Komplexní!$D$1:$AJ$1=G1572),Komplexní!$D$3:$AJ$38))</f>
        <v>0</v>
      </c>
      <c r="J1572" s="116" t="str">
        <f t="shared" si="7"/>
        <v/>
      </c>
      <c r="K1572" s="93">
        <f t="shared" si="8"/>
        <v>1</v>
      </c>
    </row>
    <row r="1573" spans="1:11" hidden="1">
      <c r="A1573" s="87">
        <v>32</v>
      </c>
      <c r="B1573" s="88">
        <f>LOOKUP(A1573,Seznamy!$A$3:$A$38,Seznamy!$B$3:$B$38)</f>
        <v>247002</v>
      </c>
      <c r="C1573" s="89" t="str">
        <f>LOOKUP(A1573,Seznamy!$A$3:$A$38,Seznamy!$C$3:$C$38)</f>
        <v>Tanvald</v>
      </c>
      <c r="D1573" s="90">
        <f>LOOKUP(A1573,Seznamy!$A$3:$A$38,Seznamy!$F$3:$F$38)</f>
        <v>9376</v>
      </c>
      <c r="E1573" s="90">
        <f>LOOKUP(A1573,Seznamy!$A$3:$A$38,Seznamy!$G$3:$G$38)</f>
        <v>134854</v>
      </c>
      <c r="F1573" s="91">
        <f>LOOKUP(A1573,Seznamy!$A$3:$A$38,Seznamy!$J$3:$J$38)</f>
        <v>60</v>
      </c>
      <c r="G1573" s="91">
        <v>21</v>
      </c>
      <c r="H1573" s="89" t="str">
        <f>LOOKUP(G1573,Komplexní!$A$40:$A$82,Komplexní!$B$40:$B$82)</f>
        <v>Triumfa Energo s.r.o.</v>
      </c>
      <c r="I1573" s="92">
        <f t="array" ref="I1573">SUM(IF((Komplexní!$A$3:$A$38=A1573)*(Komplexní!$D$1:$AJ$1=G1573),Komplexní!$D$3:$AJ$38))</f>
        <v>0</v>
      </c>
      <c r="J1573" s="116" t="str">
        <f t="shared" si="7"/>
        <v/>
      </c>
      <c r="K1573" s="93">
        <f t="shared" si="8"/>
        <v>1</v>
      </c>
    </row>
    <row r="1574" spans="1:11" hidden="1">
      <c r="A1574" s="87">
        <v>32</v>
      </c>
      <c r="B1574" s="88">
        <f>LOOKUP(A1574,Seznamy!$A$3:$A$38,Seznamy!$B$3:$B$38)</f>
        <v>247002</v>
      </c>
      <c r="C1574" s="89" t="str">
        <f>LOOKUP(A1574,Seznamy!$A$3:$A$38,Seznamy!$C$3:$C$38)</f>
        <v>Tanvald</v>
      </c>
      <c r="D1574" s="90">
        <f>LOOKUP(A1574,Seznamy!$A$3:$A$38,Seznamy!$F$3:$F$38)</f>
        <v>9376</v>
      </c>
      <c r="E1574" s="90">
        <f>LOOKUP(A1574,Seznamy!$A$3:$A$38,Seznamy!$G$3:$G$38)</f>
        <v>134854</v>
      </c>
      <c r="F1574" s="91">
        <f>LOOKUP(A1574,Seznamy!$A$3:$A$38,Seznamy!$J$3:$J$38)</f>
        <v>60</v>
      </c>
      <c r="G1574" s="91">
        <v>22</v>
      </c>
      <c r="H1574" s="89" t="str">
        <f>LOOKUP(G1574,Komplexní!$A$40:$A$82,Komplexní!$B$40:$B$82)</f>
        <v>Lesní společnost Ledeč nad Sázavou, a.s.</v>
      </c>
      <c r="I1574" s="92">
        <f t="array" ref="I1574">SUM(IF((Komplexní!$A$3:$A$38=A1574)*(Komplexní!$D$1:$AJ$1=G1574),Komplexní!$D$3:$AJ$38))</f>
        <v>0</v>
      </c>
      <c r="J1574" s="116" t="str">
        <f t="shared" si="7"/>
        <v/>
      </c>
      <c r="K1574" s="93">
        <f t="shared" si="8"/>
        <v>1</v>
      </c>
    </row>
    <row r="1575" spans="1:11" hidden="1">
      <c r="A1575" s="87">
        <v>32</v>
      </c>
      <c r="B1575" s="88">
        <f>LOOKUP(A1575,Seznamy!$A$3:$A$38,Seznamy!$B$3:$B$38)</f>
        <v>247002</v>
      </c>
      <c r="C1575" s="89" t="str">
        <f>LOOKUP(A1575,Seznamy!$A$3:$A$38,Seznamy!$C$3:$C$38)</f>
        <v>Tanvald</v>
      </c>
      <c r="D1575" s="90">
        <f>LOOKUP(A1575,Seznamy!$A$3:$A$38,Seznamy!$F$3:$F$38)</f>
        <v>9376</v>
      </c>
      <c r="E1575" s="90">
        <f>LOOKUP(A1575,Seznamy!$A$3:$A$38,Seznamy!$G$3:$G$38)</f>
        <v>134854</v>
      </c>
      <c r="F1575" s="91">
        <f>LOOKUP(A1575,Seznamy!$A$3:$A$38,Seznamy!$J$3:$J$38)</f>
        <v>60</v>
      </c>
      <c r="G1575" s="91">
        <v>23</v>
      </c>
      <c r="H1575" s="89" t="str">
        <f>LOOKUP(G1575,Komplexní!$A$40:$A$82,Komplexní!$B$40:$B$82)</f>
        <v>Pradědský lesní závod, a.s.</v>
      </c>
      <c r="I1575" s="92">
        <f t="array" ref="I1575">SUM(IF((Komplexní!$A$3:$A$38=A1575)*(Komplexní!$D$1:$AJ$1=G1575),Komplexní!$D$3:$AJ$38))</f>
        <v>0</v>
      </c>
      <c r="J1575" s="116" t="str">
        <f t="shared" si="7"/>
        <v/>
      </c>
      <c r="K1575" s="93">
        <f t="shared" si="8"/>
        <v>1</v>
      </c>
    </row>
    <row r="1576" spans="1:11" hidden="1">
      <c r="A1576" s="87">
        <v>32</v>
      </c>
      <c r="B1576" s="88">
        <f>LOOKUP(A1576,Seznamy!$A$3:$A$38,Seznamy!$B$3:$B$38)</f>
        <v>247002</v>
      </c>
      <c r="C1576" s="89" t="str">
        <f>LOOKUP(A1576,Seznamy!$A$3:$A$38,Seznamy!$C$3:$C$38)</f>
        <v>Tanvald</v>
      </c>
      <c r="D1576" s="90">
        <f>LOOKUP(A1576,Seznamy!$A$3:$A$38,Seznamy!$F$3:$F$38)</f>
        <v>9376</v>
      </c>
      <c r="E1576" s="90">
        <f>LOOKUP(A1576,Seznamy!$A$3:$A$38,Seznamy!$G$3:$G$38)</f>
        <v>134854</v>
      </c>
      <c r="F1576" s="91">
        <f>LOOKUP(A1576,Seznamy!$A$3:$A$38,Seznamy!$J$3:$J$38)</f>
        <v>60</v>
      </c>
      <c r="G1576" s="91">
        <v>24</v>
      </c>
      <c r="H1576" s="89" t="str">
        <f>LOOKUP(G1576,Komplexní!$A$40:$A$82,Komplexní!$B$40:$B$82)</f>
        <v>JACER - CZ a.s.</v>
      </c>
      <c r="I1576" s="92">
        <f t="array" ref="I1576">SUM(IF((Komplexní!$A$3:$A$38=A1576)*(Komplexní!$D$1:$AJ$1=G1576),Komplexní!$D$3:$AJ$38))</f>
        <v>0</v>
      </c>
      <c r="J1576" s="116" t="str">
        <f t="shared" si="7"/>
        <v/>
      </c>
      <c r="K1576" s="93">
        <f t="shared" si="8"/>
        <v>1</v>
      </c>
    </row>
    <row r="1577" spans="1:11" hidden="1">
      <c r="A1577" s="87">
        <v>32</v>
      </c>
      <c r="B1577" s="88">
        <f>LOOKUP(A1577,Seznamy!$A$3:$A$38,Seznamy!$B$3:$B$38)</f>
        <v>247002</v>
      </c>
      <c r="C1577" s="89" t="str">
        <f>LOOKUP(A1577,Seznamy!$A$3:$A$38,Seznamy!$C$3:$C$38)</f>
        <v>Tanvald</v>
      </c>
      <c r="D1577" s="90">
        <f>LOOKUP(A1577,Seznamy!$A$3:$A$38,Seznamy!$F$3:$F$38)</f>
        <v>9376</v>
      </c>
      <c r="E1577" s="90">
        <f>LOOKUP(A1577,Seznamy!$A$3:$A$38,Seznamy!$G$3:$G$38)</f>
        <v>134854</v>
      </c>
      <c r="F1577" s="91">
        <f>LOOKUP(A1577,Seznamy!$A$3:$A$38,Seznamy!$J$3:$J$38)</f>
        <v>60</v>
      </c>
      <c r="G1577" s="91">
        <v>25</v>
      </c>
      <c r="H1577" s="89" t="str">
        <f>LOOKUP(G1577,Komplexní!$A$40:$A$82,Komplexní!$B$40:$B$82)</f>
        <v>KATR a.s.</v>
      </c>
      <c r="I1577" s="92">
        <f t="array" ref="I1577">SUM(IF((Komplexní!$A$3:$A$38=A1577)*(Komplexní!$D$1:$AJ$1=G1577),Komplexní!$D$3:$AJ$38))</f>
        <v>0</v>
      </c>
      <c r="J1577" s="116" t="str">
        <f t="shared" si="7"/>
        <v/>
      </c>
      <c r="K1577" s="93">
        <f t="shared" si="8"/>
        <v>1</v>
      </c>
    </row>
    <row r="1578" spans="1:11" hidden="1">
      <c r="A1578" s="87">
        <v>32</v>
      </c>
      <c r="B1578" s="88">
        <f>LOOKUP(A1578,Seznamy!$A$3:$A$38,Seznamy!$B$3:$B$38)</f>
        <v>247002</v>
      </c>
      <c r="C1578" s="89" t="str">
        <f>LOOKUP(A1578,Seznamy!$A$3:$A$38,Seznamy!$C$3:$C$38)</f>
        <v>Tanvald</v>
      </c>
      <c r="D1578" s="90">
        <f>LOOKUP(A1578,Seznamy!$A$3:$A$38,Seznamy!$F$3:$F$38)</f>
        <v>9376</v>
      </c>
      <c r="E1578" s="90">
        <f>LOOKUP(A1578,Seznamy!$A$3:$A$38,Seznamy!$G$3:$G$38)</f>
        <v>134854</v>
      </c>
      <c r="F1578" s="91">
        <f>LOOKUP(A1578,Seznamy!$A$3:$A$38,Seznamy!$J$3:$J$38)</f>
        <v>60</v>
      </c>
      <c r="G1578" s="91">
        <v>26</v>
      </c>
      <c r="H1578" s="89" t="str">
        <f>LOOKUP(G1578,Komplexní!$A$40:$A$82,Komplexní!$B$40:$B$82)</f>
        <v>DEBLICE - lesy s.r.o.</v>
      </c>
      <c r="I1578" s="92">
        <f t="array" ref="I1578">SUM(IF((Komplexní!$A$3:$A$38=A1578)*(Komplexní!$D$1:$AJ$1=G1578),Komplexní!$D$3:$AJ$38))</f>
        <v>0</v>
      </c>
      <c r="J1578" s="116" t="str">
        <f t="shared" si="7"/>
        <v/>
      </c>
      <c r="K1578" s="93">
        <f t="shared" si="8"/>
        <v>1</v>
      </c>
    </row>
    <row r="1579" spans="1:11" hidden="1">
      <c r="A1579" s="87">
        <v>32</v>
      </c>
      <c r="B1579" s="88">
        <f>LOOKUP(A1579,Seznamy!$A$3:$A$38,Seznamy!$B$3:$B$38)</f>
        <v>247002</v>
      </c>
      <c r="C1579" s="89" t="str">
        <f>LOOKUP(A1579,Seznamy!$A$3:$A$38,Seznamy!$C$3:$C$38)</f>
        <v>Tanvald</v>
      </c>
      <c r="D1579" s="90">
        <f>LOOKUP(A1579,Seznamy!$A$3:$A$38,Seznamy!$F$3:$F$38)</f>
        <v>9376</v>
      </c>
      <c r="E1579" s="90">
        <f>LOOKUP(A1579,Seznamy!$A$3:$A$38,Seznamy!$G$3:$G$38)</f>
        <v>134854</v>
      </c>
      <c r="F1579" s="91">
        <f>LOOKUP(A1579,Seznamy!$A$3:$A$38,Seznamy!$J$3:$J$38)</f>
        <v>60</v>
      </c>
      <c r="G1579" s="91">
        <v>27</v>
      </c>
      <c r="H1579" s="89">
        <f>LOOKUP(G1579,Komplexní!$A$40:$A$82,Komplexní!$B$40:$B$82)</f>
        <v>0</v>
      </c>
      <c r="I1579" s="92">
        <f t="array" ref="I1579">SUM(IF((Komplexní!$A$3:$A$38=A1579)*(Komplexní!$D$1:$AJ$1=G1579),Komplexní!$D$3:$AJ$38))</f>
        <v>0</v>
      </c>
      <c r="J1579" s="116" t="str">
        <f t="shared" si="7"/>
        <v/>
      </c>
      <c r="K1579" s="93">
        <f t="shared" si="8"/>
        <v>1</v>
      </c>
    </row>
    <row r="1580" spans="1:11" hidden="1">
      <c r="A1580" s="87">
        <v>32</v>
      </c>
      <c r="B1580" s="88">
        <f>LOOKUP(A1580,Seznamy!$A$3:$A$38,Seznamy!$B$3:$B$38)</f>
        <v>247002</v>
      </c>
      <c r="C1580" s="89" t="str">
        <f>LOOKUP(A1580,Seznamy!$A$3:$A$38,Seznamy!$C$3:$C$38)</f>
        <v>Tanvald</v>
      </c>
      <c r="D1580" s="90">
        <f>LOOKUP(A1580,Seznamy!$A$3:$A$38,Seznamy!$F$3:$F$38)</f>
        <v>9376</v>
      </c>
      <c r="E1580" s="90">
        <f>LOOKUP(A1580,Seznamy!$A$3:$A$38,Seznamy!$G$3:$G$38)</f>
        <v>134854</v>
      </c>
      <c r="F1580" s="91">
        <f>LOOKUP(A1580,Seznamy!$A$3:$A$38,Seznamy!$J$3:$J$38)</f>
        <v>60</v>
      </c>
      <c r="G1580" s="91">
        <v>28</v>
      </c>
      <c r="H1580" s="89">
        <f>LOOKUP(G1580,Komplexní!$A$40:$A$82,Komplexní!$B$40:$B$82)</f>
        <v>0</v>
      </c>
      <c r="I1580" s="92">
        <f t="array" ref="I1580">SUM(IF((Komplexní!$A$3:$A$38=A1580)*(Komplexní!$D$1:$AJ$1=G1580),Komplexní!$D$3:$AJ$38))</f>
        <v>0</v>
      </c>
      <c r="J1580" s="116" t="str">
        <f t="shared" si="7"/>
        <v/>
      </c>
      <c r="K1580" s="93">
        <f t="shared" si="8"/>
        <v>1</v>
      </c>
    </row>
    <row r="1581" spans="1:11" hidden="1">
      <c r="A1581" s="87">
        <v>32</v>
      </c>
      <c r="B1581" s="88">
        <f>LOOKUP(A1581,Seznamy!$A$3:$A$38,Seznamy!$B$3:$B$38)</f>
        <v>247002</v>
      </c>
      <c r="C1581" s="89" t="str">
        <f>LOOKUP(A1581,Seznamy!$A$3:$A$38,Seznamy!$C$3:$C$38)</f>
        <v>Tanvald</v>
      </c>
      <c r="D1581" s="90">
        <f>LOOKUP(A1581,Seznamy!$A$3:$A$38,Seznamy!$F$3:$F$38)</f>
        <v>9376</v>
      </c>
      <c r="E1581" s="90">
        <f>LOOKUP(A1581,Seznamy!$A$3:$A$38,Seznamy!$G$3:$G$38)</f>
        <v>134854</v>
      </c>
      <c r="F1581" s="91">
        <f>LOOKUP(A1581,Seznamy!$A$3:$A$38,Seznamy!$J$3:$J$38)</f>
        <v>60</v>
      </c>
      <c r="G1581" s="91">
        <v>29</v>
      </c>
      <c r="H1581" s="89">
        <f>LOOKUP(G1581,Komplexní!$A$40:$A$82,Komplexní!$B$40:$B$82)</f>
        <v>0</v>
      </c>
      <c r="I1581" s="92">
        <f t="array" ref="I1581">SUM(IF((Komplexní!$A$3:$A$38=A1581)*(Komplexní!$D$1:$AJ$1=G1581),Komplexní!$D$3:$AJ$38))</f>
        <v>0</v>
      </c>
      <c r="J1581" s="116" t="str">
        <f t="shared" si="7"/>
        <v/>
      </c>
      <c r="K1581" s="93">
        <f t="shared" si="8"/>
        <v>1</v>
      </c>
    </row>
    <row r="1582" spans="1:11" hidden="1">
      <c r="A1582" s="87">
        <v>32</v>
      </c>
      <c r="B1582" s="88">
        <f>LOOKUP(A1582,Seznamy!$A$3:$A$38,Seznamy!$B$3:$B$38)</f>
        <v>247002</v>
      </c>
      <c r="C1582" s="89" t="str">
        <f>LOOKUP(A1582,Seznamy!$A$3:$A$38,Seznamy!$C$3:$C$38)</f>
        <v>Tanvald</v>
      </c>
      <c r="D1582" s="90">
        <f>LOOKUP(A1582,Seznamy!$A$3:$A$38,Seznamy!$F$3:$F$38)</f>
        <v>9376</v>
      </c>
      <c r="E1582" s="90">
        <f>LOOKUP(A1582,Seznamy!$A$3:$A$38,Seznamy!$G$3:$G$38)</f>
        <v>134854</v>
      </c>
      <c r="F1582" s="91">
        <f>LOOKUP(A1582,Seznamy!$A$3:$A$38,Seznamy!$J$3:$J$38)</f>
        <v>60</v>
      </c>
      <c r="G1582" s="91">
        <v>30</v>
      </c>
      <c r="H1582" s="89">
        <f>LOOKUP(G1582,Komplexní!$A$40:$A$82,Komplexní!$B$40:$B$82)</f>
        <v>0</v>
      </c>
      <c r="I1582" s="92">
        <f t="array" ref="I1582">SUM(IF((Komplexní!$A$3:$A$38=A1582)*(Komplexní!$D$1:$AJ$1=G1582),Komplexní!$D$3:$AJ$38))</f>
        <v>0</v>
      </c>
      <c r="J1582" s="116" t="str">
        <f t="shared" si="7"/>
        <v/>
      </c>
      <c r="K1582" s="93">
        <f t="shared" si="8"/>
        <v>1</v>
      </c>
    </row>
    <row r="1583" spans="1:11" hidden="1">
      <c r="A1583" s="87">
        <v>32</v>
      </c>
      <c r="B1583" s="88">
        <f>LOOKUP(A1583,Seznamy!$A$3:$A$38,Seznamy!$B$3:$B$38)</f>
        <v>247002</v>
      </c>
      <c r="C1583" s="89" t="str">
        <f>LOOKUP(A1583,Seznamy!$A$3:$A$38,Seznamy!$C$3:$C$38)</f>
        <v>Tanvald</v>
      </c>
      <c r="D1583" s="90">
        <f>LOOKUP(A1583,Seznamy!$A$3:$A$38,Seznamy!$F$3:$F$38)</f>
        <v>9376</v>
      </c>
      <c r="E1583" s="90">
        <f>LOOKUP(A1583,Seznamy!$A$3:$A$38,Seznamy!$G$3:$G$38)</f>
        <v>134854</v>
      </c>
      <c r="F1583" s="91">
        <f>LOOKUP(A1583,Seznamy!$A$3:$A$38,Seznamy!$J$3:$J$38)</f>
        <v>60</v>
      </c>
      <c r="G1583" s="91">
        <v>31</v>
      </c>
      <c r="H1583" s="89">
        <f>LOOKUP(G1583,Komplexní!$A$40:$A$82,Komplexní!$B$40:$B$82)</f>
        <v>0</v>
      </c>
      <c r="I1583" s="92">
        <f t="array" ref="I1583">SUM(IF((Komplexní!$A$3:$A$38=A1583)*(Komplexní!$D$1:$AJ$1=G1583),Komplexní!$D$3:$AJ$38))</f>
        <v>0</v>
      </c>
      <c r="J1583" s="116" t="str">
        <f t="shared" si="7"/>
        <v/>
      </c>
      <c r="K1583" s="93">
        <f t="shared" si="8"/>
        <v>1</v>
      </c>
    </row>
    <row r="1584" spans="1:11" hidden="1">
      <c r="A1584" s="87">
        <v>32</v>
      </c>
      <c r="B1584" s="88">
        <f>LOOKUP(A1584,Seznamy!$A$3:$A$38,Seznamy!$B$3:$B$38)</f>
        <v>247002</v>
      </c>
      <c r="C1584" s="89" t="str">
        <f>LOOKUP(A1584,Seznamy!$A$3:$A$38,Seznamy!$C$3:$C$38)</f>
        <v>Tanvald</v>
      </c>
      <c r="D1584" s="90">
        <f>LOOKUP(A1584,Seznamy!$A$3:$A$38,Seznamy!$F$3:$F$38)</f>
        <v>9376</v>
      </c>
      <c r="E1584" s="90">
        <f>LOOKUP(A1584,Seznamy!$A$3:$A$38,Seznamy!$G$3:$G$38)</f>
        <v>134854</v>
      </c>
      <c r="F1584" s="91">
        <f>LOOKUP(A1584,Seznamy!$A$3:$A$38,Seznamy!$J$3:$J$38)</f>
        <v>60</v>
      </c>
      <c r="G1584" s="91">
        <v>32</v>
      </c>
      <c r="H1584" s="89">
        <f>LOOKUP(G1584,Komplexní!$A$40:$A$82,Komplexní!$B$40:$B$82)</f>
        <v>0</v>
      </c>
      <c r="I1584" s="92">
        <f t="array" ref="I1584">SUM(IF((Komplexní!$A$3:$A$38=A1584)*(Komplexní!$D$1:$AJ$1=G1584),Komplexní!$D$3:$AJ$38))</f>
        <v>0</v>
      </c>
      <c r="J1584" s="116" t="str">
        <f t="shared" si="7"/>
        <v/>
      </c>
      <c r="K1584" s="93">
        <f t="shared" si="8"/>
        <v>1</v>
      </c>
    </row>
    <row r="1585" spans="1:11" hidden="1">
      <c r="A1585" s="87">
        <v>32</v>
      </c>
      <c r="B1585" s="88">
        <f>LOOKUP(A1585,Seznamy!$A$3:$A$38,Seznamy!$B$3:$B$38)</f>
        <v>247002</v>
      </c>
      <c r="C1585" s="89" t="str">
        <f>LOOKUP(A1585,Seznamy!$A$3:$A$38,Seznamy!$C$3:$C$38)</f>
        <v>Tanvald</v>
      </c>
      <c r="D1585" s="90">
        <f>LOOKUP(A1585,Seznamy!$A$3:$A$38,Seznamy!$F$3:$F$38)</f>
        <v>9376</v>
      </c>
      <c r="E1585" s="90">
        <f>LOOKUP(A1585,Seznamy!$A$3:$A$38,Seznamy!$G$3:$G$38)</f>
        <v>134854</v>
      </c>
      <c r="F1585" s="91">
        <f>LOOKUP(A1585,Seznamy!$A$3:$A$38,Seznamy!$J$3:$J$38)</f>
        <v>60</v>
      </c>
      <c r="G1585" s="91">
        <v>33</v>
      </c>
      <c r="H1585" s="89">
        <f>LOOKUP(G1585,Komplexní!$A$40:$A$82,Komplexní!$B$40:$B$82)</f>
        <v>0</v>
      </c>
      <c r="I1585" s="92">
        <f t="array" ref="I1585">SUM(IF((Komplexní!$A$3:$A$38=A1585)*(Komplexní!$D$1:$AJ$1=G1585),Komplexní!$D$3:$AJ$38))</f>
        <v>0</v>
      </c>
      <c r="J1585" s="116" t="str">
        <f t="shared" si="7"/>
        <v/>
      </c>
      <c r="K1585" s="93">
        <f t="shared" ref="K1585:K1602" si="9">IF(I1585=MIN($J$1553:$J$1602),1,"")</f>
        <v>1</v>
      </c>
    </row>
    <row r="1586" spans="1:11" hidden="1">
      <c r="A1586" s="87">
        <v>32</v>
      </c>
      <c r="B1586" s="88">
        <f>LOOKUP(A1586,Seznamy!$A$3:$A$38,Seznamy!$B$3:$B$38)</f>
        <v>247002</v>
      </c>
      <c r="C1586" s="89" t="str">
        <f>LOOKUP(A1586,Seznamy!$A$3:$A$38,Seznamy!$C$3:$C$38)</f>
        <v>Tanvald</v>
      </c>
      <c r="D1586" s="90">
        <f>LOOKUP(A1586,Seznamy!$A$3:$A$38,Seznamy!$F$3:$F$38)</f>
        <v>9376</v>
      </c>
      <c r="E1586" s="90">
        <f>LOOKUP(A1586,Seznamy!$A$3:$A$38,Seznamy!$G$3:$G$38)</f>
        <v>134854</v>
      </c>
      <c r="F1586" s="91">
        <f>LOOKUP(A1586,Seznamy!$A$3:$A$38,Seznamy!$J$3:$J$38)</f>
        <v>60</v>
      </c>
      <c r="G1586" s="91">
        <v>34</v>
      </c>
      <c r="H1586" s="89">
        <f>LOOKUP(G1586,Komplexní!$A$40:$A$82,Komplexní!$B$40:$B$82)</f>
        <v>0</v>
      </c>
      <c r="I1586" s="92">
        <f t="array" ref="I1586">SUM(IF((Komplexní!$A$3:$A$38=A1586)*(Komplexní!$D$1:$AJ$1=G1586),Komplexní!$D$3:$AJ$38))</f>
        <v>0</v>
      </c>
      <c r="J1586" s="116" t="str">
        <f t="shared" si="7"/>
        <v/>
      </c>
      <c r="K1586" s="93">
        <f t="shared" si="9"/>
        <v>1</v>
      </c>
    </row>
    <row r="1587" spans="1:11" hidden="1">
      <c r="A1587" s="87">
        <v>32</v>
      </c>
      <c r="B1587" s="88">
        <f>LOOKUP(A1587,Seznamy!$A$3:$A$38,Seznamy!$B$3:$B$38)</f>
        <v>247002</v>
      </c>
      <c r="C1587" s="89" t="str">
        <f>LOOKUP(A1587,Seznamy!$A$3:$A$38,Seznamy!$C$3:$C$38)</f>
        <v>Tanvald</v>
      </c>
      <c r="D1587" s="90">
        <f>LOOKUP(A1587,Seznamy!$A$3:$A$38,Seznamy!$F$3:$F$38)</f>
        <v>9376</v>
      </c>
      <c r="E1587" s="90">
        <f>LOOKUP(A1587,Seznamy!$A$3:$A$38,Seznamy!$G$3:$G$38)</f>
        <v>134854</v>
      </c>
      <c r="F1587" s="91">
        <f>LOOKUP(A1587,Seznamy!$A$3:$A$38,Seznamy!$J$3:$J$38)</f>
        <v>60</v>
      </c>
      <c r="G1587" s="91">
        <v>35</v>
      </c>
      <c r="H1587" s="89">
        <f>LOOKUP(G1587,Komplexní!$A$40:$A$82,Komplexní!$B$40:$B$82)</f>
        <v>0</v>
      </c>
      <c r="I1587" s="92">
        <f t="array" ref="I1587">SUM(IF((Komplexní!$A$3:$A$38=A1587)*(Komplexní!$D$1:$AJ$1=G1587),Komplexní!$D$3:$AJ$38))</f>
        <v>0</v>
      </c>
      <c r="J1587" s="116" t="str">
        <f t="shared" si="7"/>
        <v/>
      </c>
      <c r="K1587" s="93">
        <f t="shared" si="9"/>
        <v>1</v>
      </c>
    </row>
    <row r="1588" spans="1:11" hidden="1">
      <c r="A1588" s="87">
        <v>32</v>
      </c>
      <c r="B1588" s="88">
        <f>LOOKUP(A1588,Seznamy!$A$3:$A$38,Seznamy!$B$3:$B$38)</f>
        <v>247002</v>
      </c>
      <c r="C1588" s="89" t="str">
        <f>LOOKUP(A1588,Seznamy!$A$3:$A$38,Seznamy!$C$3:$C$38)</f>
        <v>Tanvald</v>
      </c>
      <c r="D1588" s="90">
        <f>LOOKUP(A1588,Seznamy!$A$3:$A$38,Seznamy!$F$3:$F$38)</f>
        <v>9376</v>
      </c>
      <c r="E1588" s="90">
        <f>LOOKUP(A1588,Seznamy!$A$3:$A$38,Seznamy!$G$3:$G$38)</f>
        <v>134854</v>
      </c>
      <c r="F1588" s="91">
        <f>LOOKUP(A1588,Seznamy!$A$3:$A$38,Seznamy!$J$3:$J$38)</f>
        <v>60</v>
      </c>
      <c r="G1588" s="91">
        <v>36</v>
      </c>
      <c r="H1588" s="89">
        <f>LOOKUP(G1588,Komplexní!$A$40:$A$82,Komplexní!$B$40:$B$82)</f>
        <v>0</v>
      </c>
      <c r="I1588" s="92">
        <f t="array" ref="I1588">SUM(IF((Komplexní!$A$3:$A$38=A1588)*(Komplexní!$D$1:$AJ$1=G1588),Komplexní!$D$3:$AJ$38))</f>
        <v>0</v>
      </c>
      <c r="J1588" s="116" t="str">
        <f t="shared" si="7"/>
        <v/>
      </c>
      <c r="K1588" s="93">
        <f t="shared" si="9"/>
        <v>1</v>
      </c>
    </row>
    <row r="1589" spans="1:11" hidden="1">
      <c r="A1589" s="87">
        <v>32</v>
      </c>
      <c r="B1589" s="88">
        <f>LOOKUP(A1589,Seznamy!$A$3:$A$38,Seznamy!$B$3:$B$38)</f>
        <v>247002</v>
      </c>
      <c r="C1589" s="89" t="str">
        <f>LOOKUP(A1589,Seznamy!$A$3:$A$38,Seznamy!$C$3:$C$38)</f>
        <v>Tanvald</v>
      </c>
      <c r="D1589" s="90">
        <f>LOOKUP(A1589,Seznamy!$A$3:$A$38,Seznamy!$F$3:$F$38)</f>
        <v>9376</v>
      </c>
      <c r="E1589" s="90">
        <f>LOOKUP(A1589,Seznamy!$A$3:$A$38,Seznamy!$G$3:$G$38)</f>
        <v>134854</v>
      </c>
      <c r="F1589" s="91">
        <f>LOOKUP(A1589,Seznamy!$A$3:$A$38,Seznamy!$J$3:$J$38)</f>
        <v>60</v>
      </c>
      <c r="G1589" s="91">
        <v>37</v>
      </c>
      <c r="H1589" s="89">
        <f>LOOKUP(G1589,Komplexní!$A$40:$A$82,Komplexní!$B$40:$B$82)</f>
        <v>0</v>
      </c>
      <c r="I1589" s="92">
        <f t="array" ref="I1589">SUM(IF((Komplexní!$A$3:$A$38=A1589)*(Komplexní!$D$1:$AJ$1=G1589),Komplexní!$D$3:$AJ$38))</f>
        <v>0</v>
      </c>
      <c r="J1589" s="116" t="str">
        <f t="shared" si="7"/>
        <v/>
      </c>
      <c r="K1589" s="93">
        <f t="shared" si="9"/>
        <v>1</v>
      </c>
    </row>
    <row r="1590" spans="1:11" hidden="1">
      <c r="A1590" s="87">
        <v>32</v>
      </c>
      <c r="B1590" s="88">
        <f>LOOKUP(A1590,Seznamy!$A$3:$A$38,Seznamy!$B$3:$B$38)</f>
        <v>247002</v>
      </c>
      <c r="C1590" s="89" t="str">
        <f>LOOKUP(A1590,Seznamy!$A$3:$A$38,Seznamy!$C$3:$C$38)</f>
        <v>Tanvald</v>
      </c>
      <c r="D1590" s="90">
        <f>LOOKUP(A1590,Seznamy!$A$3:$A$38,Seznamy!$F$3:$F$38)</f>
        <v>9376</v>
      </c>
      <c r="E1590" s="90">
        <f>LOOKUP(A1590,Seznamy!$A$3:$A$38,Seznamy!$G$3:$G$38)</f>
        <v>134854</v>
      </c>
      <c r="F1590" s="91">
        <f>LOOKUP(A1590,Seznamy!$A$3:$A$38,Seznamy!$J$3:$J$38)</f>
        <v>60</v>
      </c>
      <c r="G1590" s="91">
        <v>38</v>
      </c>
      <c r="H1590" s="89">
        <f>LOOKUP(G1590,Komplexní!$A$40:$A$82,Komplexní!$B$40:$B$82)</f>
        <v>0</v>
      </c>
      <c r="I1590" s="92">
        <f t="array" ref="I1590">SUM(IF((Komplexní!$A$3:$A$38=A1590)*(Komplexní!$D$1:$AJ$1=G1590),Komplexní!$D$3:$AJ$38))</f>
        <v>0</v>
      </c>
      <c r="J1590" s="116" t="str">
        <f t="shared" si="7"/>
        <v/>
      </c>
      <c r="K1590" s="93">
        <f t="shared" si="9"/>
        <v>1</v>
      </c>
    </row>
    <row r="1591" spans="1:11" hidden="1">
      <c r="A1591" s="87">
        <v>32</v>
      </c>
      <c r="B1591" s="88">
        <f>LOOKUP(A1591,Seznamy!$A$3:$A$38,Seznamy!$B$3:$B$38)</f>
        <v>247002</v>
      </c>
      <c r="C1591" s="89" t="str">
        <f>LOOKUP(A1591,Seznamy!$A$3:$A$38,Seznamy!$C$3:$C$38)</f>
        <v>Tanvald</v>
      </c>
      <c r="D1591" s="90">
        <f>LOOKUP(A1591,Seznamy!$A$3:$A$38,Seznamy!$F$3:$F$38)</f>
        <v>9376</v>
      </c>
      <c r="E1591" s="90">
        <f>LOOKUP(A1591,Seznamy!$A$3:$A$38,Seznamy!$G$3:$G$38)</f>
        <v>134854</v>
      </c>
      <c r="F1591" s="91">
        <f>LOOKUP(A1591,Seznamy!$A$3:$A$38,Seznamy!$J$3:$J$38)</f>
        <v>60</v>
      </c>
      <c r="G1591" s="91">
        <v>39</v>
      </c>
      <c r="H1591" s="89">
        <f>LOOKUP(G1591,Komplexní!$A$40:$A$82,Komplexní!$B$40:$B$82)</f>
        <v>0</v>
      </c>
      <c r="I1591" s="92">
        <f t="array" ref="I1591">SUM(IF((Komplexní!$A$3:$A$38=A1591)*(Komplexní!$D$1:$AJ$1=G1591),Komplexní!$D$3:$AJ$38))</f>
        <v>0</v>
      </c>
      <c r="J1591" s="116" t="str">
        <f t="shared" si="7"/>
        <v/>
      </c>
      <c r="K1591" s="93">
        <f t="shared" si="9"/>
        <v>1</v>
      </c>
    </row>
    <row r="1592" spans="1:11" hidden="1">
      <c r="A1592" s="87">
        <v>32</v>
      </c>
      <c r="B1592" s="88">
        <f>LOOKUP(A1592,Seznamy!$A$3:$A$38,Seznamy!$B$3:$B$38)</f>
        <v>247002</v>
      </c>
      <c r="C1592" s="89" t="str">
        <f>LOOKUP(A1592,Seznamy!$A$3:$A$38,Seznamy!$C$3:$C$38)</f>
        <v>Tanvald</v>
      </c>
      <c r="D1592" s="90">
        <f>LOOKUP(A1592,Seznamy!$A$3:$A$38,Seznamy!$F$3:$F$38)</f>
        <v>9376</v>
      </c>
      <c r="E1592" s="90">
        <f>LOOKUP(A1592,Seznamy!$A$3:$A$38,Seznamy!$G$3:$G$38)</f>
        <v>134854</v>
      </c>
      <c r="F1592" s="91">
        <f>LOOKUP(A1592,Seznamy!$A$3:$A$38,Seznamy!$J$3:$J$38)</f>
        <v>60</v>
      </c>
      <c r="G1592" s="91">
        <v>40</v>
      </c>
      <c r="H1592" s="89">
        <f>LOOKUP(G1592,Komplexní!$A$40:$A$82,Komplexní!$B$40:$B$82)</f>
        <v>0</v>
      </c>
      <c r="I1592" s="92">
        <f t="array" ref="I1592">SUM(IF((Komplexní!$A$3:$A$38=A1592)*(Komplexní!$D$1:$AJ$1=G1592),Komplexní!$D$3:$AJ$38))</f>
        <v>0</v>
      </c>
      <c r="J1592" s="116" t="str">
        <f t="shared" si="7"/>
        <v/>
      </c>
      <c r="K1592" s="93">
        <f t="shared" si="9"/>
        <v>1</v>
      </c>
    </row>
    <row r="1593" spans="1:11" hidden="1">
      <c r="A1593" s="87">
        <v>32</v>
      </c>
      <c r="B1593" s="88">
        <f>LOOKUP(A1593,Seznamy!$A$3:$A$38,Seznamy!$B$3:$B$38)</f>
        <v>247002</v>
      </c>
      <c r="C1593" s="89" t="str">
        <f>LOOKUP(A1593,Seznamy!$A$3:$A$38,Seznamy!$C$3:$C$38)</f>
        <v>Tanvald</v>
      </c>
      <c r="D1593" s="90">
        <f>LOOKUP(A1593,Seznamy!$A$3:$A$38,Seznamy!$F$3:$F$38)</f>
        <v>9376</v>
      </c>
      <c r="E1593" s="90">
        <f>LOOKUP(A1593,Seznamy!$A$3:$A$38,Seznamy!$G$3:$G$38)</f>
        <v>134854</v>
      </c>
      <c r="F1593" s="91">
        <f>LOOKUP(A1593,Seznamy!$A$3:$A$38,Seznamy!$J$3:$J$38)</f>
        <v>60</v>
      </c>
      <c r="G1593" s="91">
        <v>41</v>
      </c>
      <c r="H1593" s="89">
        <f>LOOKUP(G1593,Komplexní!$A$40:$A$82,Komplexní!$B$40:$B$82)</f>
        <v>0</v>
      </c>
      <c r="I1593" s="92">
        <f t="array" ref="I1593">SUM(IF((Komplexní!$A$3:$A$38=A1593)*(Komplexní!$D$1:$AJ$1=G1593),Komplexní!$D$3:$AJ$38))</f>
        <v>0</v>
      </c>
      <c r="J1593" s="116" t="str">
        <f t="shared" si="7"/>
        <v/>
      </c>
      <c r="K1593" s="93">
        <f t="shared" si="9"/>
        <v>1</v>
      </c>
    </row>
    <row r="1594" spans="1:11" hidden="1">
      <c r="A1594" s="87">
        <v>32</v>
      </c>
      <c r="B1594" s="88">
        <f>LOOKUP(A1594,Seznamy!$A$3:$A$38,Seznamy!$B$3:$B$38)</f>
        <v>247002</v>
      </c>
      <c r="C1594" s="89" t="str">
        <f>LOOKUP(A1594,Seznamy!$A$3:$A$38,Seznamy!$C$3:$C$38)</f>
        <v>Tanvald</v>
      </c>
      <c r="D1594" s="90">
        <f>LOOKUP(A1594,Seznamy!$A$3:$A$38,Seznamy!$F$3:$F$38)</f>
        <v>9376</v>
      </c>
      <c r="E1594" s="90">
        <f>LOOKUP(A1594,Seznamy!$A$3:$A$38,Seznamy!$G$3:$G$38)</f>
        <v>134854</v>
      </c>
      <c r="F1594" s="91">
        <f>LOOKUP(A1594,Seznamy!$A$3:$A$38,Seznamy!$J$3:$J$38)</f>
        <v>60</v>
      </c>
      <c r="G1594" s="91">
        <v>42</v>
      </c>
      <c r="H1594" s="89">
        <f>LOOKUP(G1594,Komplexní!$A$40:$A$82,Komplexní!$B$40:$B$82)</f>
        <v>0</v>
      </c>
      <c r="I1594" s="92">
        <f t="array" ref="I1594">SUM(IF((Komplexní!$A$3:$A$38=A1594)*(Komplexní!$D$1:$AJ$1=G1594),Komplexní!$D$3:$AJ$38))</f>
        <v>0</v>
      </c>
      <c r="J1594" s="116" t="str">
        <f t="shared" si="7"/>
        <v/>
      </c>
      <c r="K1594" s="93">
        <f t="shared" si="9"/>
        <v>1</v>
      </c>
    </row>
    <row r="1595" spans="1:11" hidden="1">
      <c r="A1595" s="87">
        <v>32</v>
      </c>
      <c r="B1595" s="88">
        <f>LOOKUP(A1595,Seznamy!$A$3:$A$38,Seznamy!$B$3:$B$38)</f>
        <v>247002</v>
      </c>
      <c r="C1595" s="89" t="str">
        <f>LOOKUP(A1595,Seznamy!$A$3:$A$38,Seznamy!$C$3:$C$38)</f>
        <v>Tanvald</v>
      </c>
      <c r="D1595" s="90">
        <f>LOOKUP(A1595,Seznamy!$A$3:$A$38,Seznamy!$F$3:$F$38)</f>
        <v>9376</v>
      </c>
      <c r="E1595" s="90">
        <f>LOOKUP(A1595,Seznamy!$A$3:$A$38,Seznamy!$G$3:$G$38)</f>
        <v>134854</v>
      </c>
      <c r="F1595" s="91">
        <f>LOOKUP(A1595,Seznamy!$A$3:$A$38,Seznamy!$J$3:$J$38)</f>
        <v>60</v>
      </c>
      <c r="G1595" s="91">
        <v>43</v>
      </c>
      <c r="H1595" s="89">
        <f>LOOKUP(G1595,Komplexní!$A$40:$A$82,Komplexní!$B$40:$B$82)</f>
        <v>0</v>
      </c>
      <c r="I1595" s="92">
        <f t="array" ref="I1595">SUM(IF((Komplexní!$A$3:$A$38=A1595)*(Komplexní!$D$1:$AJ$1=G1595),Komplexní!$D$3:$AJ$38))</f>
        <v>0</v>
      </c>
      <c r="J1595" s="116" t="str">
        <f t="shared" si="7"/>
        <v/>
      </c>
      <c r="K1595" s="93">
        <f t="shared" si="9"/>
        <v>1</v>
      </c>
    </row>
    <row r="1596" spans="1:11" hidden="1">
      <c r="A1596" s="87">
        <v>32</v>
      </c>
      <c r="B1596" s="88">
        <f>LOOKUP(A1596,Seznamy!$A$3:$A$38,Seznamy!$B$3:$B$38)</f>
        <v>247002</v>
      </c>
      <c r="C1596" s="89" t="str">
        <f>LOOKUP(A1596,Seznamy!$A$3:$A$38,Seznamy!$C$3:$C$38)</f>
        <v>Tanvald</v>
      </c>
      <c r="D1596" s="90">
        <f>LOOKUP(A1596,Seznamy!$A$3:$A$38,Seznamy!$F$3:$F$38)</f>
        <v>9376</v>
      </c>
      <c r="E1596" s="90">
        <f>LOOKUP(A1596,Seznamy!$A$3:$A$38,Seznamy!$G$3:$G$38)</f>
        <v>134854</v>
      </c>
      <c r="F1596" s="91">
        <f>LOOKUP(A1596,Seznamy!$A$3:$A$38,Seznamy!$J$3:$J$38)</f>
        <v>60</v>
      </c>
      <c r="G1596" s="91">
        <v>44</v>
      </c>
      <c r="H1596" s="89">
        <f>LOOKUP(G1596,Komplexní!$A$40:$A$82,Komplexní!$B$40:$B$82)</f>
        <v>0</v>
      </c>
      <c r="I1596" s="92">
        <f t="array" ref="I1596">SUM(IF((Komplexní!$A$3:$A$38=A1596)*(Komplexní!$D$1:$AJ$1=G1596),Komplexní!$D$3:$AJ$38))</f>
        <v>0</v>
      </c>
      <c r="J1596" s="116" t="str">
        <f t="shared" si="7"/>
        <v/>
      </c>
      <c r="K1596" s="93">
        <f t="shared" si="9"/>
        <v>1</v>
      </c>
    </row>
    <row r="1597" spans="1:11" hidden="1">
      <c r="A1597" s="87">
        <v>32</v>
      </c>
      <c r="B1597" s="88">
        <f>LOOKUP(A1597,Seznamy!$A$3:$A$38,Seznamy!$B$3:$B$38)</f>
        <v>247002</v>
      </c>
      <c r="C1597" s="89" t="str">
        <f>LOOKUP(A1597,Seznamy!$A$3:$A$38,Seznamy!$C$3:$C$38)</f>
        <v>Tanvald</v>
      </c>
      <c r="D1597" s="90">
        <f>LOOKUP(A1597,Seznamy!$A$3:$A$38,Seznamy!$F$3:$F$38)</f>
        <v>9376</v>
      </c>
      <c r="E1597" s="90">
        <f>LOOKUP(A1597,Seznamy!$A$3:$A$38,Seznamy!$G$3:$G$38)</f>
        <v>134854</v>
      </c>
      <c r="F1597" s="91">
        <f>LOOKUP(A1597,Seznamy!$A$3:$A$38,Seznamy!$J$3:$J$38)</f>
        <v>60</v>
      </c>
      <c r="G1597" s="91">
        <v>45</v>
      </c>
      <c r="H1597" s="89">
        <f>LOOKUP(G1597,Komplexní!$A$40:$A$82,Komplexní!$B$40:$B$82)</f>
        <v>0</v>
      </c>
      <c r="I1597" s="92">
        <f t="array" ref="I1597">SUM(IF((Komplexní!$A$3:$A$38=A1597)*(Komplexní!$D$1:$AJ$1=G1597),Komplexní!$D$3:$AJ$38))</f>
        <v>0</v>
      </c>
      <c r="J1597" s="116" t="str">
        <f t="shared" si="7"/>
        <v/>
      </c>
      <c r="K1597" s="93">
        <f t="shared" si="9"/>
        <v>1</v>
      </c>
    </row>
    <row r="1598" spans="1:11" hidden="1">
      <c r="A1598" s="87">
        <v>32</v>
      </c>
      <c r="B1598" s="88">
        <f>LOOKUP(A1598,Seznamy!$A$3:$A$38,Seznamy!$B$3:$B$38)</f>
        <v>247002</v>
      </c>
      <c r="C1598" s="89" t="str">
        <f>LOOKUP(A1598,Seznamy!$A$3:$A$38,Seznamy!$C$3:$C$38)</f>
        <v>Tanvald</v>
      </c>
      <c r="D1598" s="90">
        <f>LOOKUP(A1598,Seznamy!$A$3:$A$38,Seznamy!$F$3:$F$38)</f>
        <v>9376</v>
      </c>
      <c r="E1598" s="90">
        <f>LOOKUP(A1598,Seznamy!$A$3:$A$38,Seznamy!$G$3:$G$38)</f>
        <v>134854</v>
      </c>
      <c r="F1598" s="91">
        <f>LOOKUP(A1598,Seznamy!$A$3:$A$38,Seznamy!$J$3:$J$38)</f>
        <v>60</v>
      </c>
      <c r="G1598" s="91">
        <v>46</v>
      </c>
      <c r="H1598" s="89">
        <f>LOOKUP(G1598,Komplexní!$A$40:$A$82,Komplexní!$B$40:$B$82)</f>
        <v>0</v>
      </c>
      <c r="I1598" s="92">
        <f t="array" ref="I1598">SUM(IF((Komplexní!$A$3:$A$38=A1598)*(Komplexní!$D$1:$AJ$1=G1598),Komplexní!$D$3:$AJ$38))</f>
        <v>0</v>
      </c>
      <c r="J1598" s="116" t="str">
        <f t="shared" si="7"/>
        <v/>
      </c>
      <c r="K1598" s="93">
        <f t="shared" si="9"/>
        <v>1</v>
      </c>
    </row>
    <row r="1599" spans="1:11" hidden="1">
      <c r="A1599" s="87">
        <v>32</v>
      </c>
      <c r="B1599" s="88">
        <f>LOOKUP(A1599,Seznamy!$A$3:$A$38,Seznamy!$B$3:$B$38)</f>
        <v>247002</v>
      </c>
      <c r="C1599" s="89" t="str">
        <f>LOOKUP(A1599,Seznamy!$A$3:$A$38,Seznamy!$C$3:$C$38)</f>
        <v>Tanvald</v>
      </c>
      <c r="D1599" s="90">
        <f>LOOKUP(A1599,Seznamy!$A$3:$A$38,Seznamy!$F$3:$F$38)</f>
        <v>9376</v>
      </c>
      <c r="E1599" s="90">
        <f>LOOKUP(A1599,Seznamy!$A$3:$A$38,Seznamy!$G$3:$G$38)</f>
        <v>134854</v>
      </c>
      <c r="F1599" s="91">
        <f>LOOKUP(A1599,Seznamy!$A$3:$A$38,Seznamy!$J$3:$J$38)</f>
        <v>60</v>
      </c>
      <c r="G1599" s="91">
        <v>47</v>
      </c>
      <c r="H1599" s="89">
        <f>LOOKUP(G1599,Komplexní!$A$40:$A$82,Komplexní!$B$40:$B$82)</f>
        <v>0</v>
      </c>
      <c r="I1599" s="92">
        <f t="array" ref="I1599">SUM(IF((Komplexní!$A$3:$A$38=A1599)*(Komplexní!$D$1:$AJ$1=G1599),Komplexní!$D$3:$AJ$38))</f>
        <v>0</v>
      </c>
      <c r="J1599" s="116" t="str">
        <f t="shared" si="7"/>
        <v/>
      </c>
      <c r="K1599" s="93">
        <f t="shared" si="9"/>
        <v>1</v>
      </c>
    </row>
    <row r="1600" spans="1:11" hidden="1">
      <c r="A1600" s="87">
        <v>32</v>
      </c>
      <c r="B1600" s="88">
        <f>LOOKUP(A1600,Seznamy!$A$3:$A$38,Seznamy!$B$3:$B$38)</f>
        <v>247002</v>
      </c>
      <c r="C1600" s="89" t="str">
        <f>LOOKUP(A1600,Seznamy!$A$3:$A$38,Seznamy!$C$3:$C$38)</f>
        <v>Tanvald</v>
      </c>
      <c r="D1600" s="90">
        <f>LOOKUP(A1600,Seznamy!$A$3:$A$38,Seznamy!$F$3:$F$38)</f>
        <v>9376</v>
      </c>
      <c r="E1600" s="90">
        <f>LOOKUP(A1600,Seznamy!$A$3:$A$38,Seznamy!$G$3:$G$38)</f>
        <v>134854</v>
      </c>
      <c r="F1600" s="91">
        <f>LOOKUP(A1600,Seznamy!$A$3:$A$38,Seznamy!$J$3:$J$38)</f>
        <v>60</v>
      </c>
      <c r="G1600" s="91">
        <v>48</v>
      </c>
      <c r="H1600" s="89">
        <f>LOOKUP(G1600,Komplexní!$A$40:$A$82,Komplexní!$B$40:$B$82)</f>
        <v>0</v>
      </c>
      <c r="I1600" s="92">
        <f t="array" ref="I1600">SUM(IF((Komplexní!$A$3:$A$38=A1600)*(Komplexní!$D$1:$AJ$1=G1600),Komplexní!$D$3:$AJ$38))</f>
        <v>0</v>
      </c>
      <c r="J1600" s="116" t="str">
        <f t="shared" si="7"/>
        <v/>
      </c>
      <c r="K1600" s="93">
        <f t="shared" si="9"/>
        <v>1</v>
      </c>
    </row>
    <row r="1601" spans="1:11" hidden="1">
      <c r="A1601" s="87">
        <v>32</v>
      </c>
      <c r="B1601" s="88">
        <f>LOOKUP(A1601,Seznamy!$A$3:$A$38,Seznamy!$B$3:$B$38)</f>
        <v>247002</v>
      </c>
      <c r="C1601" s="89" t="str">
        <f>LOOKUP(A1601,Seznamy!$A$3:$A$38,Seznamy!$C$3:$C$38)</f>
        <v>Tanvald</v>
      </c>
      <c r="D1601" s="90">
        <f>LOOKUP(A1601,Seznamy!$A$3:$A$38,Seznamy!$F$3:$F$38)</f>
        <v>9376</v>
      </c>
      <c r="E1601" s="90">
        <f>LOOKUP(A1601,Seznamy!$A$3:$A$38,Seznamy!$G$3:$G$38)</f>
        <v>134854</v>
      </c>
      <c r="F1601" s="91">
        <f>LOOKUP(A1601,Seznamy!$A$3:$A$38,Seznamy!$J$3:$J$38)</f>
        <v>60</v>
      </c>
      <c r="G1601" s="91">
        <v>49</v>
      </c>
      <c r="H1601" s="89">
        <f>LOOKUP(G1601,Komplexní!$A$40:$A$82,Komplexní!$B$40:$B$82)</f>
        <v>0</v>
      </c>
      <c r="I1601" s="92">
        <f t="array" ref="I1601">SUM(IF((Komplexní!$A$3:$A$38=A1601)*(Komplexní!$D$1:$AJ$1=G1601),Komplexní!$D$3:$AJ$38))</f>
        <v>0</v>
      </c>
      <c r="J1601" s="116" t="str">
        <f t="shared" si="7"/>
        <v/>
      </c>
      <c r="K1601" s="93">
        <f t="shared" si="9"/>
        <v>1</v>
      </c>
    </row>
    <row r="1602" spans="1:11" hidden="1">
      <c r="A1602" s="87">
        <v>32</v>
      </c>
      <c r="B1602" s="88">
        <f>LOOKUP(A1602,Seznamy!$A$3:$A$38,Seznamy!$B$3:$B$38)</f>
        <v>247002</v>
      </c>
      <c r="C1602" s="89" t="str">
        <f>LOOKUP(A1602,Seznamy!$A$3:$A$38,Seznamy!$C$3:$C$38)</f>
        <v>Tanvald</v>
      </c>
      <c r="D1602" s="90">
        <f>LOOKUP(A1602,Seznamy!$A$3:$A$38,Seznamy!$F$3:$F$38)</f>
        <v>9376</v>
      </c>
      <c r="E1602" s="90">
        <f>LOOKUP(A1602,Seznamy!$A$3:$A$38,Seznamy!$G$3:$G$38)</f>
        <v>134854</v>
      </c>
      <c r="F1602" s="91">
        <f>LOOKUP(A1602,Seznamy!$A$3:$A$38,Seznamy!$J$3:$J$38)</f>
        <v>60</v>
      </c>
      <c r="G1602" s="91">
        <v>50</v>
      </c>
      <c r="H1602" s="89">
        <f>LOOKUP(G1602,Komplexní!$A$40:$A$82,Komplexní!$B$40:$B$82)</f>
        <v>0</v>
      </c>
      <c r="I1602" s="92">
        <f t="array" ref="I1602">SUM(IF((Komplexní!$A$3:$A$38=A1602)*(Komplexní!$D$1:$AJ$1=G1602),Komplexní!$D$3:$AJ$38))</f>
        <v>0</v>
      </c>
      <c r="J1602" s="116" t="str">
        <f t="shared" si="7"/>
        <v/>
      </c>
      <c r="K1602" s="93">
        <f t="shared" si="9"/>
        <v>1</v>
      </c>
    </row>
    <row r="1603" spans="1:11" hidden="1">
      <c r="A1603" s="53">
        <v>33</v>
      </c>
      <c r="B1603" s="54">
        <f>LOOKUP(A1603,Seznamy!$A$3:$A$38,Seznamy!$B$3:$B$38)</f>
        <v>247002</v>
      </c>
      <c r="C1603" s="55" t="str">
        <f>LOOKUP(A1603,Seznamy!$A$3:$A$38,Seznamy!$C$3:$C$38)</f>
        <v>Tanvald</v>
      </c>
      <c r="D1603" s="56">
        <f>LOOKUP(A1603,Seznamy!$A$3:$A$38,Seznamy!$F$3:$F$38)</f>
        <v>9376</v>
      </c>
      <c r="E1603" s="56">
        <f>LOOKUP(A1603,Seznamy!$A$3:$A$38,Seznamy!$G$3:$G$38)</f>
        <v>134854</v>
      </c>
      <c r="F1603" s="57">
        <f>LOOKUP(A1603,Seznamy!$A$3:$A$38,Seznamy!$J$3:$J$38)</f>
        <v>60</v>
      </c>
      <c r="G1603" s="57">
        <v>1</v>
      </c>
      <c r="H1603" s="55" t="str">
        <f>LOOKUP(G1603,Komplexní!$A$40:$A$82,Komplexní!$B$40:$B$82)</f>
        <v>KAISER s.r.o.</v>
      </c>
      <c r="I1603" s="58">
        <f t="array" ref="I1603">SUM(IF((Komplexní!$A$3:$A$38=A1603)*(Komplexní!$D$1:$AJ$1=G1603),Komplexní!$D$3:$AJ$38))</f>
        <v>0</v>
      </c>
      <c r="J1603" s="115" t="str">
        <f t="shared" si="7"/>
        <v/>
      </c>
      <c r="K1603" s="59" t="str">
        <f>IF(I1603=0,"",IF(I1603=MIN($J$1603:$J$1652),1,""))</f>
        <v/>
      </c>
    </row>
    <row r="1604" spans="1:11" hidden="1">
      <c r="A1604" s="53">
        <v>33</v>
      </c>
      <c r="B1604" s="54">
        <f>LOOKUP(A1604,Seznamy!$A$3:$A$38,Seznamy!$B$3:$B$38)</f>
        <v>247002</v>
      </c>
      <c r="C1604" s="55" t="str">
        <f>LOOKUP(A1604,Seznamy!$A$3:$A$38,Seznamy!$C$3:$C$38)</f>
        <v>Tanvald</v>
      </c>
      <c r="D1604" s="56">
        <f>LOOKUP(A1604,Seznamy!$A$3:$A$38,Seznamy!$F$3:$F$38)</f>
        <v>9376</v>
      </c>
      <c r="E1604" s="56">
        <f>LOOKUP(A1604,Seznamy!$A$3:$A$38,Seznamy!$G$3:$G$38)</f>
        <v>134854</v>
      </c>
      <c r="F1604" s="57">
        <f>LOOKUP(A1604,Seznamy!$A$3:$A$38,Seznamy!$J$3:$J$38)</f>
        <v>60</v>
      </c>
      <c r="G1604" s="57">
        <v>2</v>
      </c>
      <c r="H1604" s="55" t="str">
        <f>LOOKUP(G1604,Komplexní!$A$40:$A$82,Komplexní!$B$40:$B$82)</f>
        <v>Lesní společnost Přimda, a.s.</v>
      </c>
      <c r="I1604" s="58">
        <f t="array" ref="I1604">SUM(IF((Komplexní!$A$3:$A$38=A1604)*(Komplexní!$D$1:$AJ$1=G1604),Komplexní!$D$3:$AJ$38))</f>
        <v>0</v>
      </c>
      <c r="J1604" s="115" t="str">
        <f t="shared" ref="J1604:J1667" si="10">IF(I1604=0,"",I1604)</f>
        <v/>
      </c>
      <c r="K1604" s="59" t="str">
        <f>IF(I1604=0,"",IF(I1604=MIN($J$1603:$J$1652),1,""))</f>
        <v/>
      </c>
    </row>
    <row r="1605" spans="1:11" hidden="1">
      <c r="A1605" s="53">
        <v>33</v>
      </c>
      <c r="B1605" s="54">
        <f>LOOKUP(A1605,Seznamy!$A$3:$A$38,Seznamy!$B$3:$B$38)</f>
        <v>247002</v>
      </c>
      <c r="C1605" s="55" t="str">
        <f>LOOKUP(A1605,Seznamy!$A$3:$A$38,Seznamy!$C$3:$C$38)</f>
        <v>Tanvald</v>
      </c>
      <c r="D1605" s="56">
        <f>LOOKUP(A1605,Seznamy!$A$3:$A$38,Seznamy!$F$3:$F$38)</f>
        <v>9376</v>
      </c>
      <c r="E1605" s="56">
        <f>LOOKUP(A1605,Seznamy!$A$3:$A$38,Seznamy!$G$3:$G$38)</f>
        <v>134854</v>
      </c>
      <c r="F1605" s="57">
        <f>LOOKUP(A1605,Seznamy!$A$3:$A$38,Seznamy!$J$3:$J$38)</f>
        <v>60</v>
      </c>
      <c r="G1605" s="57">
        <v>3</v>
      </c>
      <c r="H1605" s="55" t="str">
        <f>LOOKUP(G1605,Komplexní!$A$40:$A$82,Komplexní!$B$40:$B$82)</f>
        <v>ACLESIA, spol. s r.o.</v>
      </c>
      <c r="I1605" s="58">
        <f t="array" ref="I1605">SUM(IF((Komplexní!$A$3:$A$38=A1605)*(Komplexní!$D$1:$AJ$1=G1605),Komplexní!$D$3:$AJ$38))</f>
        <v>0</v>
      </c>
      <c r="J1605" s="115" t="str">
        <f t="shared" si="10"/>
        <v/>
      </c>
      <c r="K1605" s="59">
        <v>1</v>
      </c>
    </row>
    <row r="1606" spans="1:11" hidden="1">
      <c r="A1606" s="53">
        <v>33</v>
      </c>
      <c r="B1606" s="54">
        <f>LOOKUP(A1606,Seznamy!$A$3:$A$38,Seznamy!$B$3:$B$38)</f>
        <v>247002</v>
      </c>
      <c r="C1606" s="55" t="str">
        <f>LOOKUP(A1606,Seznamy!$A$3:$A$38,Seznamy!$C$3:$C$38)</f>
        <v>Tanvald</v>
      </c>
      <c r="D1606" s="56">
        <f>LOOKUP(A1606,Seznamy!$A$3:$A$38,Seznamy!$F$3:$F$38)</f>
        <v>9376</v>
      </c>
      <c r="E1606" s="56">
        <f>LOOKUP(A1606,Seznamy!$A$3:$A$38,Seznamy!$G$3:$G$38)</f>
        <v>134854</v>
      </c>
      <c r="F1606" s="57">
        <f>LOOKUP(A1606,Seznamy!$A$3:$A$38,Seznamy!$J$3:$J$38)</f>
        <v>60</v>
      </c>
      <c r="G1606" s="57">
        <v>4</v>
      </c>
      <c r="H1606" s="55" t="str">
        <f>LOOKUP(G1606,Komplexní!$A$40:$A$82,Komplexní!$B$40:$B$82)</f>
        <v>LST a.s.</v>
      </c>
      <c r="I1606" s="58">
        <f t="array" ref="I1606">SUM(IF((Komplexní!$A$3:$A$38=A1606)*(Komplexní!$D$1:$AJ$1=G1606),Komplexní!$D$3:$AJ$38))</f>
        <v>0</v>
      </c>
      <c r="J1606" s="115" t="str">
        <f t="shared" si="10"/>
        <v/>
      </c>
      <c r="K1606" s="59" t="str">
        <f t="shared" ref="K1606:K1652" si="11">IF(I1606=0,"",IF(I1606=MIN($J$1603:$J$1652),1,""))</f>
        <v/>
      </c>
    </row>
    <row r="1607" spans="1:11" hidden="1">
      <c r="A1607" s="53">
        <v>33</v>
      </c>
      <c r="B1607" s="54">
        <f>LOOKUP(A1607,Seznamy!$A$3:$A$38,Seznamy!$B$3:$B$38)</f>
        <v>247002</v>
      </c>
      <c r="C1607" s="55" t="str">
        <f>LOOKUP(A1607,Seznamy!$A$3:$A$38,Seznamy!$C$3:$C$38)</f>
        <v>Tanvald</v>
      </c>
      <c r="D1607" s="56">
        <f>LOOKUP(A1607,Seznamy!$A$3:$A$38,Seznamy!$F$3:$F$38)</f>
        <v>9376</v>
      </c>
      <c r="E1607" s="56">
        <f>LOOKUP(A1607,Seznamy!$A$3:$A$38,Seznamy!$G$3:$G$38)</f>
        <v>134854</v>
      </c>
      <c r="F1607" s="57">
        <f>LOOKUP(A1607,Seznamy!$A$3:$A$38,Seznamy!$J$3:$J$38)</f>
        <v>60</v>
      </c>
      <c r="G1607" s="57">
        <v>5</v>
      </c>
      <c r="H1607" s="55" t="str">
        <f>LOOKUP(G1607,Komplexní!$A$40:$A$82,Komplexní!$B$40:$B$82)</f>
        <v>T.E.P. HOLZ, s.r.o.</v>
      </c>
      <c r="I1607" s="58">
        <f t="array" ref="I1607">SUM(IF((Komplexní!$A$3:$A$38=A1607)*(Komplexní!$D$1:$AJ$1=G1607),Komplexní!$D$3:$AJ$38))</f>
        <v>0</v>
      </c>
      <c r="J1607" s="115" t="str">
        <f t="shared" si="10"/>
        <v/>
      </c>
      <c r="K1607" s="59" t="str">
        <f t="shared" si="11"/>
        <v/>
      </c>
    </row>
    <row r="1608" spans="1:11" hidden="1">
      <c r="A1608" s="53">
        <v>33</v>
      </c>
      <c r="B1608" s="54">
        <f>LOOKUP(A1608,Seznamy!$A$3:$A$38,Seznamy!$B$3:$B$38)</f>
        <v>247002</v>
      </c>
      <c r="C1608" s="55" t="str">
        <f>LOOKUP(A1608,Seznamy!$A$3:$A$38,Seznamy!$C$3:$C$38)</f>
        <v>Tanvald</v>
      </c>
      <c r="D1608" s="56">
        <f>LOOKUP(A1608,Seznamy!$A$3:$A$38,Seznamy!$F$3:$F$38)</f>
        <v>9376</v>
      </c>
      <c r="E1608" s="56">
        <f>LOOKUP(A1608,Seznamy!$A$3:$A$38,Seznamy!$G$3:$G$38)</f>
        <v>134854</v>
      </c>
      <c r="F1608" s="57">
        <f>LOOKUP(A1608,Seznamy!$A$3:$A$38,Seznamy!$J$3:$J$38)</f>
        <v>60</v>
      </c>
      <c r="G1608" s="57">
        <v>6</v>
      </c>
      <c r="H1608" s="55" t="str">
        <f>LOOKUP(G1608,Komplexní!$A$40:$A$82,Komplexní!$B$40:$B$82)</f>
        <v>Petra spol. s r.o.</v>
      </c>
      <c r="I1608" s="58">
        <f t="array" ref="I1608">SUM(IF((Komplexní!$A$3:$A$38=A1608)*(Komplexní!$D$1:$AJ$1=G1608),Komplexní!$D$3:$AJ$38))</f>
        <v>0</v>
      </c>
      <c r="J1608" s="115" t="str">
        <f t="shared" si="10"/>
        <v/>
      </c>
      <c r="K1608" s="59" t="str">
        <f t="shared" si="11"/>
        <v/>
      </c>
    </row>
    <row r="1609" spans="1:11" hidden="1">
      <c r="A1609" s="53">
        <v>33</v>
      </c>
      <c r="B1609" s="54">
        <f>LOOKUP(A1609,Seznamy!$A$3:$A$38,Seznamy!$B$3:$B$38)</f>
        <v>247002</v>
      </c>
      <c r="C1609" s="55" t="str">
        <f>LOOKUP(A1609,Seznamy!$A$3:$A$38,Seznamy!$C$3:$C$38)</f>
        <v>Tanvald</v>
      </c>
      <c r="D1609" s="56">
        <f>LOOKUP(A1609,Seznamy!$A$3:$A$38,Seznamy!$F$3:$F$38)</f>
        <v>9376</v>
      </c>
      <c r="E1609" s="56">
        <f>LOOKUP(A1609,Seznamy!$A$3:$A$38,Seznamy!$G$3:$G$38)</f>
        <v>134854</v>
      </c>
      <c r="F1609" s="57">
        <f>LOOKUP(A1609,Seznamy!$A$3:$A$38,Seznamy!$J$3:$J$38)</f>
        <v>60</v>
      </c>
      <c r="G1609" s="57">
        <v>7</v>
      </c>
      <c r="H1609" s="55" t="str">
        <f>LOOKUP(G1609,Komplexní!$A$40:$A$82,Komplexní!$B$40:$B$82)</f>
        <v>Sušická lesní a obchodní s.r.o.</v>
      </c>
      <c r="I1609" s="58">
        <f t="array" ref="I1609">SUM(IF((Komplexní!$A$3:$A$38=A1609)*(Komplexní!$D$1:$AJ$1=G1609),Komplexní!$D$3:$AJ$38))</f>
        <v>0</v>
      </c>
      <c r="J1609" s="115" t="str">
        <f t="shared" si="10"/>
        <v/>
      </c>
      <c r="K1609" s="59" t="str">
        <f t="shared" si="11"/>
        <v/>
      </c>
    </row>
    <row r="1610" spans="1:11" hidden="1">
      <c r="A1610" s="53">
        <v>33</v>
      </c>
      <c r="B1610" s="54">
        <f>LOOKUP(A1610,Seznamy!$A$3:$A$38,Seznamy!$B$3:$B$38)</f>
        <v>247002</v>
      </c>
      <c r="C1610" s="55" t="str">
        <f>LOOKUP(A1610,Seznamy!$A$3:$A$38,Seznamy!$C$3:$C$38)</f>
        <v>Tanvald</v>
      </c>
      <c r="D1610" s="56">
        <f>LOOKUP(A1610,Seznamy!$A$3:$A$38,Seznamy!$F$3:$F$38)</f>
        <v>9376</v>
      </c>
      <c r="E1610" s="56">
        <f>LOOKUP(A1610,Seznamy!$A$3:$A$38,Seznamy!$G$3:$G$38)</f>
        <v>134854</v>
      </c>
      <c r="F1610" s="57">
        <f>LOOKUP(A1610,Seznamy!$A$3:$A$38,Seznamy!$J$3:$J$38)</f>
        <v>60</v>
      </c>
      <c r="G1610" s="57">
        <v>8</v>
      </c>
      <c r="H1610" s="55" t="str">
        <f>LOOKUP(G1610,Komplexní!$A$40:$A$82,Komplexní!$B$40:$B$82)</f>
        <v>ARBOLES s.r.o.</v>
      </c>
      <c r="I1610" s="58">
        <f t="array" ref="I1610">SUM(IF((Komplexní!$A$3:$A$38=A1610)*(Komplexní!$D$1:$AJ$1=G1610),Komplexní!$D$3:$AJ$38))</f>
        <v>0</v>
      </c>
      <c r="J1610" s="115" t="str">
        <f t="shared" si="10"/>
        <v/>
      </c>
      <c r="K1610" s="59" t="str">
        <f t="shared" si="11"/>
        <v/>
      </c>
    </row>
    <row r="1611" spans="1:11" hidden="1">
      <c r="A1611" s="53">
        <v>33</v>
      </c>
      <c r="B1611" s="54">
        <f>LOOKUP(A1611,Seznamy!$A$3:$A$38,Seznamy!$B$3:$B$38)</f>
        <v>247002</v>
      </c>
      <c r="C1611" s="55" t="str">
        <f>LOOKUP(A1611,Seznamy!$A$3:$A$38,Seznamy!$C$3:$C$38)</f>
        <v>Tanvald</v>
      </c>
      <c r="D1611" s="56">
        <f>LOOKUP(A1611,Seznamy!$A$3:$A$38,Seznamy!$F$3:$F$38)</f>
        <v>9376</v>
      </c>
      <c r="E1611" s="56">
        <f>LOOKUP(A1611,Seznamy!$A$3:$A$38,Seznamy!$G$3:$G$38)</f>
        <v>134854</v>
      </c>
      <c r="F1611" s="57">
        <f>LOOKUP(A1611,Seznamy!$A$3:$A$38,Seznamy!$J$3:$J$38)</f>
        <v>60</v>
      </c>
      <c r="G1611" s="57">
        <v>9</v>
      </c>
      <c r="H1611" s="55" t="str">
        <f>LOOKUP(G1611,Komplexní!$A$40:$A$82,Komplexní!$B$40:$B$82)</f>
        <v>Stora Enso Wood Products Planá s.r.o.</v>
      </c>
      <c r="I1611" s="58">
        <f t="array" ref="I1611">SUM(IF((Komplexní!$A$3:$A$38=A1611)*(Komplexní!$D$1:$AJ$1=G1611),Komplexní!$D$3:$AJ$38))</f>
        <v>0</v>
      </c>
      <c r="J1611" s="115" t="str">
        <f t="shared" si="10"/>
        <v/>
      </c>
      <c r="K1611" s="59" t="str">
        <f t="shared" si="11"/>
        <v/>
      </c>
    </row>
    <row r="1612" spans="1:11" hidden="1">
      <c r="A1612" s="53">
        <v>33</v>
      </c>
      <c r="B1612" s="54">
        <f>LOOKUP(A1612,Seznamy!$A$3:$A$38,Seznamy!$B$3:$B$38)</f>
        <v>247002</v>
      </c>
      <c r="C1612" s="55" t="str">
        <f>LOOKUP(A1612,Seznamy!$A$3:$A$38,Seznamy!$C$3:$C$38)</f>
        <v>Tanvald</v>
      </c>
      <c r="D1612" s="56">
        <f>LOOKUP(A1612,Seznamy!$A$3:$A$38,Seznamy!$F$3:$F$38)</f>
        <v>9376</v>
      </c>
      <c r="E1612" s="56">
        <f>LOOKUP(A1612,Seznamy!$A$3:$A$38,Seznamy!$G$3:$G$38)</f>
        <v>134854</v>
      </c>
      <c r="F1612" s="57">
        <f>LOOKUP(A1612,Seznamy!$A$3:$A$38,Seznamy!$J$3:$J$38)</f>
        <v>60</v>
      </c>
      <c r="G1612" s="57">
        <v>10</v>
      </c>
      <c r="H1612" s="55" t="str">
        <f>LOOKUP(G1612,Komplexní!$A$40:$A$82,Komplexní!$B$40:$B$82)</f>
        <v>Stora Enso Wood Products Ždírec s.r.o.</v>
      </c>
      <c r="I1612" s="58">
        <f t="array" ref="I1612">SUM(IF((Komplexní!$A$3:$A$38=A1612)*(Komplexní!$D$1:$AJ$1=G1612),Komplexní!$D$3:$AJ$38))</f>
        <v>0</v>
      </c>
      <c r="J1612" s="115" t="str">
        <f t="shared" si="10"/>
        <v/>
      </c>
      <c r="K1612" s="59" t="str">
        <f t="shared" si="11"/>
        <v/>
      </c>
    </row>
    <row r="1613" spans="1:11" hidden="1">
      <c r="A1613" s="53">
        <v>33</v>
      </c>
      <c r="B1613" s="54">
        <f>LOOKUP(A1613,Seznamy!$A$3:$A$38,Seznamy!$B$3:$B$38)</f>
        <v>247002</v>
      </c>
      <c r="C1613" s="55" t="str">
        <f>LOOKUP(A1613,Seznamy!$A$3:$A$38,Seznamy!$C$3:$C$38)</f>
        <v>Tanvald</v>
      </c>
      <c r="D1613" s="56">
        <f>LOOKUP(A1613,Seznamy!$A$3:$A$38,Seznamy!$F$3:$F$38)</f>
        <v>9376</v>
      </c>
      <c r="E1613" s="56">
        <f>LOOKUP(A1613,Seznamy!$A$3:$A$38,Seznamy!$G$3:$G$38)</f>
        <v>134854</v>
      </c>
      <c r="F1613" s="57">
        <f>LOOKUP(A1613,Seznamy!$A$3:$A$38,Seznamy!$J$3:$J$38)</f>
        <v>60</v>
      </c>
      <c r="G1613" s="57">
        <v>11</v>
      </c>
      <c r="H1613" s="55" t="str">
        <f>LOOKUP(G1613,Komplexní!$A$40:$A$82,Komplexní!$B$40:$B$82)</f>
        <v>UNILES a.s.</v>
      </c>
      <c r="I1613" s="58">
        <f t="array" ref="I1613">SUM(IF((Komplexní!$A$3:$A$38=A1613)*(Komplexní!$D$1:$AJ$1=G1613),Komplexní!$D$3:$AJ$38))</f>
        <v>0</v>
      </c>
      <c r="J1613" s="115" t="str">
        <f t="shared" si="10"/>
        <v/>
      </c>
      <c r="K1613" s="59" t="str">
        <f t="shared" si="11"/>
        <v/>
      </c>
    </row>
    <row r="1614" spans="1:11" hidden="1">
      <c r="A1614" s="53">
        <v>33</v>
      </c>
      <c r="B1614" s="54">
        <f>LOOKUP(A1614,Seznamy!$A$3:$A$38,Seznamy!$B$3:$B$38)</f>
        <v>247002</v>
      </c>
      <c r="C1614" s="55" t="str">
        <f>LOOKUP(A1614,Seznamy!$A$3:$A$38,Seznamy!$C$3:$C$38)</f>
        <v>Tanvald</v>
      </c>
      <c r="D1614" s="56">
        <f>LOOKUP(A1614,Seznamy!$A$3:$A$38,Seznamy!$F$3:$F$38)</f>
        <v>9376</v>
      </c>
      <c r="E1614" s="56">
        <f>LOOKUP(A1614,Seznamy!$A$3:$A$38,Seznamy!$G$3:$G$38)</f>
        <v>134854</v>
      </c>
      <c r="F1614" s="57">
        <f>LOOKUP(A1614,Seznamy!$A$3:$A$38,Seznamy!$J$3:$J$38)</f>
        <v>60</v>
      </c>
      <c r="G1614" s="57">
        <v>12</v>
      </c>
      <c r="H1614" s="55" t="str">
        <f>LOOKUP(G1614,Komplexní!$A$40:$A$82,Komplexní!$B$40:$B$82)</f>
        <v>Jihozápadní dřevařská a.s.</v>
      </c>
      <c r="I1614" s="58">
        <f t="array" ref="I1614">SUM(IF((Komplexní!$A$3:$A$38=A1614)*(Komplexní!$D$1:$AJ$1=G1614),Komplexní!$D$3:$AJ$38))</f>
        <v>0</v>
      </c>
      <c r="J1614" s="115" t="str">
        <f t="shared" si="10"/>
        <v/>
      </c>
      <c r="K1614" s="59" t="str">
        <f t="shared" si="11"/>
        <v/>
      </c>
    </row>
    <row r="1615" spans="1:11" hidden="1">
      <c r="A1615" s="53">
        <v>33</v>
      </c>
      <c r="B1615" s="54">
        <f>LOOKUP(A1615,Seznamy!$A$3:$A$38,Seznamy!$B$3:$B$38)</f>
        <v>247002</v>
      </c>
      <c r="C1615" s="55" t="str">
        <f>LOOKUP(A1615,Seznamy!$A$3:$A$38,Seznamy!$C$3:$C$38)</f>
        <v>Tanvald</v>
      </c>
      <c r="D1615" s="56">
        <f>LOOKUP(A1615,Seznamy!$A$3:$A$38,Seznamy!$F$3:$F$38)</f>
        <v>9376</v>
      </c>
      <c r="E1615" s="56">
        <f>LOOKUP(A1615,Seznamy!$A$3:$A$38,Seznamy!$G$3:$G$38)</f>
        <v>134854</v>
      </c>
      <c r="F1615" s="57">
        <f>LOOKUP(A1615,Seznamy!$A$3:$A$38,Seznamy!$J$3:$J$38)</f>
        <v>60</v>
      </c>
      <c r="G1615" s="57">
        <v>13</v>
      </c>
      <c r="H1615" s="55" t="str">
        <f>LOOKUP(G1615,Komplexní!$A$40:$A$82,Komplexní!$B$40:$B$82)</f>
        <v>LDF Rožnov a.s.</v>
      </c>
      <c r="I1615" s="58">
        <f t="array" ref="I1615">SUM(IF((Komplexní!$A$3:$A$38=A1615)*(Komplexní!$D$1:$AJ$1=G1615),Komplexní!$D$3:$AJ$38))</f>
        <v>0</v>
      </c>
      <c r="J1615" s="115" t="str">
        <f t="shared" si="10"/>
        <v/>
      </c>
      <c r="K1615" s="59" t="str">
        <f t="shared" si="11"/>
        <v/>
      </c>
    </row>
    <row r="1616" spans="1:11" hidden="1">
      <c r="A1616" s="53">
        <v>33</v>
      </c>
      <c r="B1616" s="54">
        <f>LOOKUP(A1616,Seznamy!$A$3:$A$38,Seznamy!$B$3:$B$38)</f>
        <v>247002</v>
      </c>
      <c r="C1616" s="55" t="str">
        <f>LOOKUP(A1616,Seznamy!$A$3:$A$38,Seznamy!$C$3:$C$38)</f>
        <v>Tanvald</v>
      </c>
      <c r="D1616" s="56">
        <f>LOOKUP(A1616,Seznamy!$A$3:$A$38,Seznamy!$F$3:$F$38)</f>
        <v>9376</v>
      </c>
      <c r="E1616" s="56">
        <f>LOOKUP(A1616,Seznamy!$A$3:$A$38,Seznamy!$G$3:$G$38)</f>
        <v>134854</v>
      </c>
      <c r="F1616" s="57">
        <f>LOOKUP(A1616,Seznamy!$A$3:$A$38,Seznamy!$J$3:$J$38)</f>
        <v>60</v>
      </c>
      <c r="G1616" s="57">
        <v>14</v>
      </c>
      <c r="H1616" s="55" t="str">
        <f>LOOKUP(G1616,Komplexní!$A$40:$A$82,Komplexní!$B$40:$B$82)</f>
        <v>Kloboucká lesní s.r.o.</v>
      </c>
      <c r="I1616" s="58">
        <f t="array" ref="I1616">SUM(IF((Komplexní!$A$3:$A$38=A1616)*(Komplexní!$D$1:$AJ$1=G1616),Komplexní!$D$3:$AJ$38))</f>
        <v>0</v>
      </c>
      <c r="J1616" s="115" t="str">
        <f t="shared" si="10"/>
        <v/>
      </c>
      <c r="K1616" s="59" t="str">
        <f t="shared" si="11"/>
        <v/>
      </c>
    </row>
    <row r="1617" spans="1:11" hidden="1">
      <c r="A1617" s="53">
        <v>33</v>
      </c>
      <c r="B1617" s="54">
        <f>LOOKUP(A1617,Seznamy!$A$3:$A$38,Seznamy!$B$3:$B$38)</f>
        <v>247002</v>
      </c>
      <c r="C1617" s="55" t="str">
        <f>LOOKUP(A1617,Seznamy!$A$3:$A$38,Seznamy!$C$3:$C$38)</f>
        <v>Tanvald</v>
      </c>
      <c r="D1617" s="56">
        <f>LOOKUP(A1617,Seznamy!$A$3:$A$38,Seznamy!$F$3:$F$38)</f>
        <v>9376</v>
      </c>
      <c r="E1617" s="56">
        <f>LOOKUP(A1617,Seznamy!$A$3:$A$38,Seznamy!$G$3:$G$38)</f>
        <v>134854</v>
      </c>
      <c r="F1617" s="57">
        <f>LOOKUP(A1617,Seznamy!$A$3:$A$38,Seznamy!$J$3:$J$38)</f>
        <v>60</v>
      </c>
      <c r="G1617" s="57">
        <v>15</v>
      </c>
      <c r="H1617" s="55" t="str">
        <f>LOOKUP(G1617,Komplexní!$A$40:$A$82,Komplexní!$B$40:$B$82)</f>
        <v>Opavská lesní a.s.</v>
      </c>
      <c r="I1617" s="58">
        <f t="array" ref="I1617">SUM(IF((Komplexní!$A$3:$A$38=A1617)*(Komplexní!$D$1:$AJ$1=G1617),Komplexní!$D$3:$AJ$38))</f>
        <v>0</v>
      </c>
      <c r="J1617" s="115" t="str">
        <f t="shared" si="10"/>
        <v/>
      </c>
      <c r="K1617" s="59" t="str">
        <f t="shared" si="11"/>
        <v/>
      </c>
    </row>
    <row r="1618" spans="1:11" hidden="1">
      <c r="A1618" s="53">
        <v>33</v>
      </c>
      <c r="B1618" s="54">
        <f>LOOKUP(A1618,Seznamy!$A$3:$A$38,Seznamy!$B$3:$B$38)</f>
        <v>247002</v>
      </c>
      <c r="C1618" s="55" t="str">
        <f>LOOKUP(A1618,Seznamy!$A$3:$A$38,Seznamy!$C$3:$C$38)</f>
        <v>Tanvald</v>
      </c>
      <c r="D1618" s="56">
        <f>LOOKUP(A1618,Seznamy!$A$3:$A$38,Seznamy!$F$3:$F$38)</f>
        <v>9376</v>
      </c>
      <c r="E1618" s="56">
        <f>LOOKUP(A1618,Seznamy!$A$3:$A$38,Seznamy!$G$3:$G$38)</f>
        <v>134854</v>
      </c>
      <c r="F1618" s="57">
        <f>LOOKUP(A1618,Seznamy!$A$3:$A$38,Seznamy!$J$3:$J$38)</f>
        <v>60</v>
      </c>
      <c r="G1618" s="57">
        <v>16</v>
      </c>
      <c r="H1618" s="55" t="str">
        <f>LOOKUP(G1618,Komplexní!$A$40:$A$82,Komplexní!$B$40:$B$82)</f>
        <v>Lesostavby Frýdek-Místek a.s.</v>
      </c>
      <c r="I1618" s="58">
        <f t="array" ref="I1618">SUM(IF((Komplexní!$A$3:$A$38=A1618)*(Komplexní!$D$1:$AJ$1=G1618),Komplexní!$D$3:$AJ$38))</f>
        <v>0</v>
      </c>
      <c r="J1618" s="115" t="str">
        <f t="shared" si="10"/>
        <v/>
      </c>
      <c r="K1618" s="59" t="str">
        <f t="shared" si="11"/>
        <v/>
      </c>
    </row>
    <row r="1619" spans="1:11" hidden="1">
      <c r="A1619" s="53">
        <v>33</v>
      </c>
      <c r="B1619" s="54">
        <f>LOOKUP(A1619,Seznamy!$A$3:$A$38,Seznamy!$B$3:$B$38)</f>
        <v>247002</v>
      </c>
      <c r="C1619" s="55" t="str">
        <f>LOOKUP(A1619,Seznamy!$A$3:$A$38,Seznamy!$C$3:$C$38)</f>
        <v>Tanvald</v>
      </c>
      <c r="D1619" s="56">
        <f>LOOKUP(A1619,Seznamy!$A$3:$A$38,Seznamy!$F$3:$F$38)</f>
        <v>9376</v>
      </c>
      <c r="E1619" s="56">
        <f>LOOKUP(A1619,Seznamy!$A$3:$A$38,Seznamy!$G$3:$G$38)</f>
        <v>134854</v>
      </c>
      <c r="F1619" s="57">
        <f>LOOKUP(A1619,Seznamy!$A$3:$A$38,Seznamy!$J$3:$J$38)</f>
        <v>60</v>
      </c>
      <c r="G1619" s="57">
        <v>17</v>
      </c>
      <c r="H1619" s="55" t="str">
        <f>LOOKUP(G1619,Komplexní!$A$40:$A$82,Komplexní!$B$40:$B$82)</f>
        <v>Drevo-Málek s.r.o.</v>
      </c>
      <c r="I1619" s="58">
        <f t="array" ref="I1619">SUM(IF((Komplexní!$A$3:$A$38=A1619)*(Komplexní!$D$1:$AJ$1=G1619),Komplexní!$D$3:$AJ$38))</f>
        <v>0</v>
      </c>
      <c r="J1619" s="115" t="str">
        <f t="shared" si="10"/>
        <v/>
      </c>
      <c r="K1619" s="59" t="str">
        <f t="shared" si="11"/>
        <v/>
      </c>
    </row>
    <row r="1620" spans="1:11" hidden="1">
      <c r="A1620" s="53">
        <v>33</v>
      </c>
      <c r="B1620" s="54">
        <f>LOOKUP(A1620,Seznamy!$A$3:$A$38,Seznamy!$B$3:$B$38)</f>
        <v>247002</v>
      </c>
      <c r="C1620" s="55" t="str">
        <f>LOOKUP(A1620,Seznamy!$A$3:$A$38,Seznamy!$C$3:$C$38)</f>
        <v>Tanvald</v>
      </c>
      <c r="D1620" s="56">
        <f>LOOKUP(A1620,Seznamy!$A$3:$A$38,Seznamy!$F$3:$F$38)</f>
        <v>9376</v>
      </c>
      <c r="E1620" s="56">
        <f>LOOKUP(A1620,Seznamy!$A$3:$A$38,Seznamy!$G$3:$G$38)</f>
        <v>134854</v>
      </c>
      <c r="F1620" s="57">
        <f>LOOKUP(A1620,Seznamy!$A$3:$A$38,Seznamy!$J$3:$J$38)</f>
        <v>60</v>
      </c>
      <c r="G1620" s="57">
        <v>18</v>
      </c>
      <c r="H1620" s="55" t="str">
        <f>LOOKUP(G1620,Komplexní!$A$40:$A$82,Komplexní!$B$40:$B$82)</f>
        <v>Lesní společnost Bečov, s.r.o.</v>
      </c>
      <c r="I1620" s="58">
        <f t="array" ref="I1620">SUM(IF((Komplexní!$A$3:$A$38=A1620)*(Komplexní!$D$1:$AJ$1=G1620),Komplexní!$D$3:$AJ$38))</f>
        <v>0</v>
      </c>
      <c r="J1620" s="115" t="str">
        <f t="shared" si="10"/>
        <v/>
      </c>
      <c r="K1620" s="59" t="str">
        <f t="shared" si="11"/>
        <v/>
      </c>
    </row>
    <row r="1621" spans="1:11" hidden="1">
      <c r="A1621" s="53">
        <v>33</v>
      </c>
      <c r="B1621" s="54">
        <f>LOOKUP(A1621,Seznamy!$A$3:$A$38,Seznamy!$B$3:$B$38)</f>
        <v>247002</v>
      </c>
      <c r="C1621" s="55" t="str">
        <f>LOOKUP(A1621,Seznamy!$A$3:$A$38,Seznamy!$C$3:$C$38)</f>
        <v>Tanvald</v>
      </c>
      <c r="D1621" s="56">
        <f>LOOKUP(A1621,Seznamy!$A$3:$A$38,Seznamy!$F$3:$F$38)</f>
        <v>9376</v>
      </c>
      <c r="E1621" s="56">
        <f>LOOKUP(A1621,Seznamy!$A$3:$A$38,Seznamy!$G$3:$G$38)</f>
        <v>134854</v>
      </c>
      <c r="F1621" s="57">
        <f>LOOKUP(A1621,Seznamy!$A$3:$A$38,Seznamy!$J$3:$J$38)</f>
        <v>60</v>
      </c>
      <c r="G1621" s="57">
        <v>19</v>
      </c>
      <c r="H1621" s="55" t="str">
        <f>LOOKUP(G1621,Komplexní!$A$40:$A$82,Komplexní!$B$40:$B$82)</f>
        <v>SOLITERA spol. s r.o.</v>
      </c>
      <c r="I1621" s="58">
        <f t="array" ref="I1621">SUM(IF((Komplexní!$A$3:$A$38=A1621)*(Komplexní!$D$1:$AJ$1=G1621),Komplexní!$D$3:$AJ$38))</f>
        <v>0</v>
      </c>
      <c r="J1621" s="115" t="str">
        <f t="shared" si="10"/>
        <v/>
      </c>
      <c r="K1621" s="59" t="str">
        <f t="shared" si="11"/>
        <v/>
      </c>
    </row>
    <row r="1622" spans="1:11" hidden="1">
      <c r="A1622" s="53">
        <v>33</v>
      </c>
      <c r="B1622" s="54">
        <f>LOOKUP(A1622,Seznamy!$A$3:$A$38,Seznamy!$B$3:$B$38)</f>
        <v>247002</v>
      </c>
      <c r="C1622" s="55" t="str">
        <f>LOOKUP(A1622,Seznamy!$A$3:$A$38,Seznamy!$C$3:$C$38)</f>
        <v>Tanvald</v>
      </c>
      <c r="D1622" s="56">
        <f>LOOKUP(A1622,Seznamy!$A$3:$A$38,Seznamy!$F$3:$F$38)</f>
        <v>9376</v>
      </c>
      <c r="E1622" s="56">
        <f>LOOKUP(A1622,Seznamy!$A$3:$A$38,Seznamy!$G$3:$G$38)</f>
        <v>134854</v>
      </c>
      <c r="F1622" s="57">
        <f>LOOKUP(A1622,Seznamy!$A$3:$A$38,Seznamy!$J$3:$J$38)</f>
        <v>60</v>
      </c>
      <c r="G1622" s="57">
        <v>20</v>
      </c>
      <c r="H1622" s="55" t="str">
        <f>LOOKUP(G1622,Komplexní!$A$40:$A$82,Komplexní!$B$40:$B$82)</f>
        <v>Lesy Beskydy, a.s.</v>
      </c>
      <c r="I1622" s="58">
        <f t="array" ref="I1622">SUM(IF((Komplexní!$A$3:$A$38=A1622)*(Komplexní!$D$1:$AJ$1=G1622),Komplexní!$D$3:$AJ$38))</f>
        <v>0</v>
      </c>
      <c r="J1622" s="115" t="str">
        <f t="shared" si="10"/>
        <v/>
      </c>
      <c r="K1622" s="59" t="str">
        <f t="shared" si="11"/>
        <v/>
      </c>
    </row>
    <row r="1623" spans="1:11" hidden="1">
      <c r="A1623" s="53">
        <v>33</v>
      </c>
      <c r="B1623" s="54">
        <f>LOOKUP(A1623,Seznamy!$A$3:$A$38,Seznamy!$B$3:$B$38)</f>
        <v>247002</v>
      </c>
      <c r="C1623" s="55" t="str">
        <f>LOOKUP(A1623,Seznamy!$A$3:$A$38,Seznamy!$C$3:$C$38)</f>
        <v>Tanvald</v>
      </c>
      <c r="D1623" s="56">
        <f>LOOKUP(A1623,Seznamy!$A$3:$A$38,Seznamy!$F$3:$F$38)</f>
        <v>9376</v>
      </c>
      <c r="E1623" s="56">
        <f>LOOKUP(A1623,Seznamy!$A$3:$A$38,Seznamy!$G$3:$G$38)</f>
        <v>134854</v>
      </c>
      <c r="F1623" s="57">
        <f>LOOKUP(A1623,Seznamy!$A$3:$A$38,Seznamy!$J$3:$J$38)</f>
        <v>60</v>
      </c>
      <c r="G1623" s="57">
        <v>21</v>
      </c>
      <c r="H1623" s="55" t="str">
        <f>LOOKUP(G1623,Komplexní!$A$40:$A$82,Komplexní!$B$40:$B$82)</f>
        <v>Triumfa Energo s.r.o.</v>
      </c>
      <c r="I1623" s="58">
        <f t="array" ref="I1623">SUM(IF((Komplexní!$A$3:$A$38=A1623)*(Komplexní!$D$1:$AJ$1=G1623),Komplexní!$D$3:$AJ$38))</f>
        <v>0</v>
      </c>
      <c r="J1623" s="115" t="str">
        <f t="shared" si="10"/>
        <v/>
      </c>
      <c r="K1623" s="59" t="str">
        <f t="shared" si="11"/>
        <v/>
      </c>
    </row>
    <row r="1624" spans="1:11" hidden="1">
      <c r="A1624" s="53">
        <v>33</v>
      </c>
      <c r="B1624" s="54">
        <f>LOOKUP(A1624,Seznamy!$A$3:$A$38,Seznamy!$B$3:$B$38)</f>
        <v>247002</v>
      </c>
      <c r="C1624" s="55" t="str">
        <f>LOOKUP(A1624,Seznamy!$A$3:$A$38,Seznamy!$C$3:$C$38)</f>
        <v>Tanvald</v>
      </c>
      <c r="D1624" s="56">
        <f>LOOKUP(A1624,Seznamy!$A$3:$A$38,Seznamy!$F$3:$F$38)</f>
        <v>9376</v>
      </c>
      <c r="E1624" s="56">
        <f>LOOKUP(A1624,Seznamy!$A$3:$A$38,Seznamy!$G$3:$G$38)</f>
        <v>134854</v>
      </c>
      <c r="F1624" s="57">
        <f>LOOKUP(A1624,Seznamy!$A$3:$A$38,Seznamy!$J$3:$J$38)</f>
        <v>60</v>
      </c>
      <c r="G1624" s="57">
        <v>22</v>
      </c>
      <c r="H1624" s="55" t="str">
        <f>LOOKUP(G1624,Komplexní!$A$40:$A$82,Komplexní!$B$40:$B$82)</f>
        <v>Lesní společnost Ledeč nad Sázavou, a.s.</v>
      </c>
      <c r="I1624" s="58">
        <f t="array" ref="I1624">SUM(IF((Komplexní!$A$3:$A$38=A1624)*(Komplexní!$D$1:$AJ$1=G1624),Komplexní!$D$3:$AJ$38))</f>
        <v>0</v>
      </c>
      <c r="J1624" s="115" t="str">
        <f t="shared" si="10"/>
        <v/>
      </c>
      <c r="K1624" s="59" t="str">
        <f t="shared" si="11"/>
        <v/>
      </c>
    </row>
    <row r="1625" spans="1:11" hidden="1">
      <c r="A1625" s="53">
        <v>33</v>
      </c>
      <c r="B1625" s="54">
        <f>LOOKUP(A1625,Seznamy!$A$3:$A$38,Seznamy!$B$3:$B$38)</f>
        <v>247002</v>
      </c>
      <c r="C1625" s="55" t="str">
        <f>LOOKUP(A1625,Seznamy!$A$3:$A$38,Seznamy!$C$3:$C$38)</f>
        <v>Tanvald</v>
      </c>
      <c r="D1625" s="56">
        <f>LOOKUP(A1625,Seznamy!$A$3:$A$38,Seznamy!$F$3:$F$38)</f>
        <v>9376</v>
      </c>
      <c r="E1625" s="56">
        <f>LOOKUP(A1625,Seznamy!$A$3:$A$38,Seznamy!$G$3:$G$38)</f>
        <v>134854</v>
      </c>
      <c r="F1625" s="57">
        <f>LOOKUP(A1625,Seznamy!$A$3:$A$38,Seznamy!$J$3:$J$38)</f>
        <v>60</v>
      </c>
      <c r="G1625" s="57">
        <v>23</v>
      </c>
      <c r="H1625" s="55" t="str">
        <f>LOOKUP(G1625,Komplexní!$A$40:$A$82,Komplexní!$B$40:$B$82)</f>
        <v>Pradědský lesní závod, a.s.</v>
      </c>
      <c r="I1625" s="58">
        <f t="array" ref="I1625">SUM(IF((Komplexní!$A$3:$A$38=A1625)*(Komplexní!$D$1:$AJ$1=G1625),Komplexní!$D$3:$AJ$38))</f>
        <v>0</v>
      </c>
      <c r="J1625" s="115" t="str">
        <f t="shared" si="10"/>
        <v/>
      </c>
      <c r="K1625" s="59" t="str">
        <f t="shared" si="11"/>
        <v/>
      </c>
    </row>
    <row r="1626" spans="1:11" hidden="1">
      <c r="A1626" s="53">
        <v>33</v>
      </c>
      <c r="B1626" s="54">
        <f>LOOKUP(A1626,Seznamy!$A$3:$A$38,Seznamy!$B$3:$B$38)</f>
        <v>247002</v>
      </c>
      <c r="C1626" s="55" t="str">
        <f>LOOKUP(A1626,Seznamy!$A$3:$A$38,Seznamy!$C$3:$C$38)</f>
        <v>Tanvald</v>
      </c>
      <c r="D1626" s="56">
        <f>LOOKUP(A1626,Seznamy!$A$3:$A$38,Seznamy!$F$3:$F$38)</f>
        <v>9376</v>
      </c>
      <c r="E1626" s="56">
        <f>LOOKUP(A1626,Seznamy!$A$3:$A$38,Seznamy!$G$3:$G$38)</f>
        <v>134854</v>
      </c>
      <c r="F1626" s="57">
        <f>LOOKUP(A1626,Seznamy!$A$3:$A$38,Seznamy!$J$3:$J$38)</f>
        <v>60</v>
      </c>
      <c r="G1626" s="57">
        <v>24</v>
      </c>
      <c r="H1626" s="55" t="str">
        <f>LOOKUP(G1626,Komplexní!$A$40:$A$82,Komplexní!$B$40:$B$82)</f>
        <v>JACER - CZ a.s.</v>
      </c>
      <c r="I1626" s="58">
        <f t="array" ref="I1626">SUM(IF((Komplexní!$A$3:$A$38=A1626)*(Komplexní!$D$1:$AJ$1=G1626),Komplexní!$D$3:$AJ$38))</f>
        <v>0</v>
      </c>
      <c r="J1626" s="115" t="str">
        <f t="shared" si="10"/>
        <v/>
      </c>
      <c r="K1626" s="59" t="str">
        <f t="shared" si="11"/>
        <v/>
      </c>
    </row>
    <row r="1627" spans="1:11" hidden="1">
      <c r="A1627" s="53">
        <v>33</v>
      </c>
      <c r="B1627" s="54">
        <f>LOOKUP(A1627,Seznamy!$A$3:$A$38,Seznamy!$B$3:$B$38)</f>
        <v>247002</v>
      </c>
      <c r="C1627" s="55" t="str">
        <f>LOOKUP(A1627,Seznamy!$A$3:$A$38,Seznamy!$C$3:$C$38)</f>
        <v>Tanvald</v>
      </c>
      <c r="D1627" s="56">
        <f>LOOKUP(A1627,Seznamy!$A$3:$A$38,Seznamy!$F$3:$F$38)</f>
        <v>9376</v>
      </c>
      <c r="E1627" s="56">
        <f>LOOKUP(A1627,Seznamy!$A$3:$A$38,Seznamy!$G$3:$G$38)</f>
        <v>134854</v>
      </c>
      <c r="F1627" s="57">
        <f>LOOKUP(A1627,Seznamy!$A$3:$A$38,Seznamy!$J$3:$J$38)</f>
        <v>60</v>
      </c>
      <c r="G1627" s="57">
        <v>25</v>
      </c>
      <c r="H1627" s="55" t="str">
        <f>LOOKUP(G1627,Komplexní!$A$40:$A$82,Komplexní!$B$40:$B$82)</f>
        <v>KATR a.s.</v>
      </c>
      <c r="I1627" s="58">
        <f t="array" ref="I1627">SUM(IF((Komplexní!$A$3:$A$38=A1627)*(Komplexní!$D$1:$AJ$1=G1627),Komplexní!$D$3:$AJ$38))</f>
        <v>0</v>
      </c>
      <c r="J1627" s="115" t="str">
        <f t="shared" si="10"/>
        <v/>
      </c>
      <c r="K1627" s="59" t="str">
        <f t="shared" si="11"/>
        <v/>
      </c>
    </row>
    <row r="1628" spans="1:11" hidden="1">
      <c r="A1628" s="53">
        <v>33</v>
      </c>
      <c r="B1628" s="54">
        <f>LOOKUP(A1628,Seznamy!$A$3:$A$38,Seznamy!$B$3:$B$38)</f>
        <v>247002</v>
      </c>
      <c r="C1628" s="55" t="str">
        <f>LOOKUP(A1628,Seznamy!$A$3:$A$38,Seznamy!$C$3:$C$38)</f>
        <v>Tanvald</v>
      </c>
      <c r="D1628" s="56">
        <f>LOOKUP(A1628,Seznamy!$A$3:$A$38,Seznamy!$F$3:$F$38)</f>
        <v>9376</v>
      </c>
      <c r="E1628" s="56">
        <f>LOOKUP(A1628,Seznamy!$A$3:$A$38,Seznamy!$G$3:$G$38)</f>
        <v>134854</v>
      </c>
      <c r="F1628" s="57">
        <f>LOOKUP(A1628,Seznamy!$A$3:$A$38,Seznamy!$J$3:$J$38)</f>
        <v>60</v>
      </c>
      <c r="G1628" s="57">
        <v>26</v>
      </c>
      <c r="H1628" s="55" t="str">
        <f>LOOKUP(G1628,Komplexní!$A$40:$A$82,Komplexní!$B$40:$B$82)</f>
        <v>DEBLICE - lesy s.r.o.</v>
      </c>
      <c r="I1628" s="58">
        <f t="array" ref="I1628">SUM(IF((Komplexní!$A$3:$A$38=A1628)*(Komplexní!$D$1:$AJ$1=G1628),Komplexní!$D$3:$AJ$38))</f>
        <v>0</v>
      </c>
      <c r="J1628" s="115" t="str">
        <f t="shared" si="10"/>
        <v/>
      </c>
      <c r="K1628" s="59" t="str">
        <f t="shared" si="11"/>
        <v/>
      </c>
    </row>
    <row r="1629" spans="1:11" hidden="1">
      <c r="A1629" s="53">
        <v>33</v>
      </c>
      <c r="B1629" s="54">
        <f>LOOKUP(A1629,Seznamy!$A$3:$A$38,Seznamy!$B$3:$B$38)</f>
        <v>247002</v>
      </c>
      <c r="C1629" s="55" t="str">
        <f>LOOKUP(A1629,Seznamy!$A$3:$A$38,Seznamy!$C$3:$C$38)</f>
        <v>Tanvald</v>
      </c>
      <c r="D1629" s="56">
        <f>LOOKUP(A1629,Seznamy!$A$3:$A$38,Seznamy!$F$3:$F$38)</f>
        <v>9376</v>
      </c>
      <c r="E1629" s="56">
        <f>LOOKUP(A1629,Seznamy!$A$3:$A$38,Seznamy!$G$3:$G$38)</f>
        <v>134854</v>
      </c>
      <c r="F1629" s="57">
        <f>LOOKUP(A1629,Seznamy!$A$3:$A$38,Seznamy!$J$3:$J$38)</f>
        <v>60</v>
      </c>
      <c r="G1629" s="57">
        <v>27</v>
      </c>
      <c r="H1629" s="55">
        <f>LOOKUP(G1629,Komplexní!$A$40:$A$82,Komplexní!$B$40:$B$82)</f>
        <v>0</v>
      </c>
      <c r="I1629" s="58">
        <f t="array" ref="I1629">SUM(IF((Komplexní!$A$3:$A$38=A1629)*(Komplexní!$D$1:$AJ$1=G1629),Komplexní!$D$3:$AJ$38))</f>
        <v>0</v>
      </c>
      <c r="J1629" s="115" t="str">
        <f t="shared" si="10"/>
        <v/>
      </c>
      <c r="K1629" s="59" t="str">
        <f t="shared" si="11"/>
        <v/>
      </c>
    </row>
    <row r="1630" spans="1:11" hidden="1">
      <c r="A1630" s="53">
        <v>33</v>
      </c>
      <c r="B1630" s="54">
        <f>LOOKUP(A1630,Seznamy!$A$3:$A$38,Seznamy!$B$3:$B$38)</f>
        <v>247002</v>
      </c>
      <c r="C1630" s="55" t="str">
        <f>LOOKUP(A1630,Seznamy!$A$3:$A$38,Seznamy!$C$3:$C$38)</f>
        <v>Tanvald</v>
      </c>
      <c r="D1630" s="56">
        <f>LOOKUP(A1630,Seznamy!$A$3:$A$38,Seznamy!$F$3:$F$38)</f>
        <v>9376</v>
      </c>
      <c r="E1630" s="56">
        <f>LOOKUP(A1630,Seznamy!$A$3:$A$38,Seznamy!$G$3:$G$38)</f>
        <v>134854</v>
      </c>
      <c r="F1630" s="57">
        <f>LOOKUP(A1630,Seznamy!$A$3:$A$38,Seznamy!$J$3:$J$38)</f>
        <v>60</v>
      </c>
      <c r="G1630" s="57">
        <v>28</v>
      </c>
      <c r="H1630" s="55">
        <f>LOOKUP(G1630,Komplexní!$A$40:$A$82,Komplexní!$B$40:$B$82)</f>
        <v>0</v>
      </c>
      <c r="I1630" s="58">
        <f t="array" ref="I1630">SUM(IF((Komplexní!$A$3:$A$38=A1630)*(Komplexní!$D$1:$AJ$1=G1630),Komplexní!$D$3:$AJ$38))</f>
        <v>0</v>
      </c>
      <c r="J1630" s="115" t="str">
        <f t="shared" si="10"/>
        <v/>
      </c>
      <c r="K1630" s="59" t="str">
        <f t="shared" si="11"/>
        <v/>
      </c>
    </row>
    <row r="1631" spans="1:11" hidden="1">
      <c r="A1631" s="53">
        <v>33</v>
      </c>
      <c r="B1631" s="54">
        <f>LOOKUP(A1631,Seznamy!$A$3:$A$38,Seznamy!$B$3:$B$38)</f>
        <v>247002</v>
      </c>
      <c r="C1631" s="55" t="str">
        <f>LOOKUP(A1631,Seznamy!$A$3:$A$38,Seznamy!$C$3:$C$38)</f>
        <v>Tanvald</v>
      </c>
      <c r="D1631" s="56">
        <f>LOOKUP(A1631,Seznamy!$A$3:$A$38,Seznamy!$F$3:$F$38)</f>
        <v>9376</v>
      </c>
      <c r="E1631" s="56">
        <f>LOOKUP(A1631,Seznamy!$A$3:$A$38,Seznamy!$G$3:$G$38)</f>
        <v>134854</v>
      </c>
      <c r="F1631" s="57">
        <f>LOOKUP(A1631,Seznamy!$A$3:$A$38,Seznamy!$J$3:$J$38)</f>
        <v>60</v>
      </c>
      <c r="G1631" s="57">
        <v>29</v>
      </c>
      <c r="H1631" s="55">
        <f>LOOKUP(G1631,Komplexní!$A$40:$A$82,Komplexní!$B$40:$B$82)</f>
        <v>0</v>
      </c>
      <c r="I1631" s="58">
        <f t="array" ref="I1631">SUM(IF((Komplexní!$A$3:$A$38=A1631)*(Komplexní!$D$1:$AJ$1=G1631),Komplexní!$D$3:$AJ$38))</f>
        <v>0</v>
      </c>
      <c r="J1631" s="115" t="str">
        <f t="shared" si="10"/>
        <v/>
      </c>
      <c r="K1631" s="59" t="str">
        <f t="shared" si="11"/>
        <v/>
      </c>
    </row>
    <row r="1632" spans="1:11" hidden="1">
      <c r="A1632" s="53">
        <v>33</v>
      </c>
      <c r="B1632" s="54">
        <f>LOOKUP(A1632,Seznamy!$A$3:$A$38,Seznamy!$B$3:$B$38)</f>
        <v>247002</v>
      </c>
      <c r="C1632" s="55" t="str">
        <f>LOOKUP(A1632,Seznamy!$A$3:$A$38,Seznamy!$C$3:$C$38)</f>
        <v>Tanvald</v>
      </c>
      <c r="D1632" s="56">
        <f>LOOKUP(A1632,Seznamy!$A$3:$A$38,Seznamy!$F$3:$F$38)</f>
        <v>9376</v>
      </c>
      <c r="E1632" s="56">
        <f>LOOKUP(A1632,Seznamy!$A$3:$A$38,Seznamy!$G$3:$G$38)</f>
        <v>134854</v>
      </c>
      <c r="F1632" s="57">
        <f>LOOKUP(A1632,Seznamy!$A$3:$A$38,Seznamy!$J$3:$J$38)</f>
        <v>60</v>
      </c>
      <c r="G1632" s="57">
        <v>30</v>
      </c>
      <c r="H1632" s="55">
        <f>LOOKUP(G1632,Komplexní!$A$40:$A$82,Komplexní!$B$40:$B$82)</f>
        <v>0</v>
      </c>
      <c r="I1632" s="58">
        <f t="array" ref="I1632">SUM(IF((Komplexní!$A$3:$A$38=A1632)*(Komplexní!$D$1:$AJ$1=G1632),Komplexní!$D$3:$AJ$38))</f>
        <v>0</v>
      </c>
      <c r="J1632" s="115" t="str">
        <f t="shared" si="10"/>
        <v/>
      </c>
      <c r="K1632" s="59" t="str">
        <f t="shared" si="11"/>
        <v/>
      </c>
    </row>
    <row r="1633" spans="1:11" hidden="1">
      <c r="A1633" s="53">
        <v>33</v>
      </c>
      <c r="B1633" s="54">
        <f>LOOKUP(A1633,Seznamy!$A$3:$A$38,Seznamy!$B$3:$B$38)</f>
        <v>247002</v>
      </c>
      <c r="C1633" s="55" t="str">
        <f>LOOKUP(A1633,Seznamy!$A$3:$A$38,Seznamy!$C$3:$C$38)</f>
        <v>Tanvald</v>
      </c>
      <c r="D1633" s="56">
        <f>LOOKUP(A1633,Seznamy!$A$3:$A$38,Seznamy!$F$3:$F$38)</f>
        <v>9376</v>
      </c>
      <c r="E1633" s="56">
        <f>LOOKUP(A1633,Seznamy!$A$3:$A$38,Seznamy!$G$3:$G$38)</f>
        <v>134854</v>
      </c>
      <c r="F1633" s="57">
        <f>LOOKUP(A1633,Seznamy!$A$3:$A$38,Seznamy!$J$3:$J$38)</f>
        <v>60</v>
      </c>
      <c r="G1633" s="57">
        <v>31</v>
      </c>
      <c r="H1633" s="55">
        <f>LOOKUP(G1633,Komplexní!$A$40:$A$82,Komplexní!$B$40:$B$82)</f>
        <v>0</v>
      </c>
      <c r="I1633" s="58">
        <f t="array" ref="I1633">SUM(IF((Komplexní!$A$3:$A$38=A1633)*(Komplexní!$D$1:$AJ$1=G1633),Komplexní!$D$3:$AJ$38))</f>
        <v>0</v>
      </c>
      <c r="J1633" s="115" t="str">
        <f t="shared" si="10"/>
        <v/>
      </c>
      <c r="K1633" s="59" t="str">
        <f t="shared" si="11"/>
        <v/>
      </c>
    </row>
    <row r="1634" spans="1:11" hidden="1">
      <c r="A1634" s="53">
        <v>33</v>
      </c>
      <c r="B1634" s="54">
        <f>LOOKUP(A1634,Seznamy!$A$3:$A$38,Seznamy!$B$3:$B$38)</f>
        <v>247002</v>
      </c>
      <c r="C1634" s="55" t="str">
        <f>LOOKUP(A1634,Seznamy!$A$3:$A$38,Seznamy!$C$3:$C$38)</f>
        <v>Tanvald</v>
      </c>
      <c r="D1634" s="56">
        <f>LOOKUP(A1634,Seznamy!$A$3:$A$38,Seznamy!$F$3:$F$38)</f>
        <v>9376</v>
      </c>
      <c r="E1634" s="56">
        <f>LOOKUP(A1634,Seznamy!$A$3:$A$38,Seznamy!$G$3:$G$38)</f>
        <v>134854</v>
      </c>
      <c r="F1634" s="57">
        <f>LOOKUP(A1634,Seznamy!$A$3:$A$38,Seznamy!$J$3:$J$38)</f>
        <v>60</v>
      </c>
      <c r="G1634" s="57">
        <v>32</v>
      </c>
      <c r="H1634" s="55">
        <f>LOOKUP(G1634,Komplexní!$A$40:$A$82,Komplexní!$B$40:$B$82)</f>
        <v>0</v>
      </c>
      <c r="I1634" s="58">
        <f t="array" ref="I1634">SUM(IF((Komplexní!$A$3:$A$38=A1634)*(Komplexní!$D$1:$AJ$1=G1634),Komplexní!$D$3:$AJ$38))</f>
        <v>0</v>
      </c>
      <c r="J1634" s="115" t="str">
        <f t="shared" si="10"/>
        <v/>
      </c>
      <c r="K1634" s="59" t="str">
        <f t="shared" si="11"/>
        <v/>
      </c>
    </row>
    <row r="1635" spans="1:11" hidden="1">
      <c r="A1635" s="53">
        <v>33</v>
      </c>
      <c r="B1635" s="54">
        <f>LOOKUP(A1635,Seznamy!$A$3:$A$38,Seznamy!$B$3:$B$38)</f>
        <v>247002</v>
      </c>
      <c r="C1635" s="55" t="str">
        <f>LOOKUP(A1635,Seznamy!$A$3:$A$38,Seznamy!$C$3:$C$38)</f>
        <v>Tanvald</v>
      </c>
      <c r="D1635" s="56">
        <f>LOOKUP(A1635,Seznamy!$A$3:$A$38,Seznamy!$F$3:$F$38)</f>
        <v>9376</v>
      </c>
      <c r="E1635" s="56">
        <f>LOOKUP(A1635,Seznamy!$A$3:$A$38,Seznamy!$G$3:$G$38)</f>
        <v>134854</v>
      </c>
      <c r="F1635" s="57">
        <f>LOOKUP(A1635,Seznamy!$A$3:$A$38,Seznamy!$J$3:$J$38)</f>
        <v>60</v>
      </c>
      <c r="G1635" s="57">
        <v>33</v>
      </c>
      <c r="H1635" s="55">
        <f>LOOKUP(G1635,Komplexní!$A$40:$A$82,Komplexní!$B$40:$B$82)</f>
        <v>0</v>
      </c>
      <c r="I1635" s="58">
        <f t="array" ref="I1635">SUM(IF((Komplexní!$A$3:$A$38=A1635)*(Komplexní!$D$1:$AJ$1=G1635),Komplexní!$D$3:$AJ$38))</f>
        <v>0</v>
      </c>
      <c r="J1635" s="115" t="str">
        <f t="shared" si="10"/>
        <v/>
      </c>
      <c r="K1635" s="59" t="str">
        <f t="shared" si="11"/>
        <v/>
      </c>
    </row>
    <row r="1636" spans="1:11" hidden="1">
      <c r="A1636" s="53">
        <v>33</v>
      </c>
      <c r="B1636" s="54">
        <f>LOOKUP(A1636,Seznamy!$A$3:$A$38,Seznamy!$B$3:$B$38)</f>
        <v>247002</v>
      </c>
      <c r="C1636" s="55" t="str">
        <f>LOOKUP(A1636,Seznamy!$A$3:$A$38,Seznamy!$C$3:$C$38)</f>
        <v>Tanvald</v>
      </c>
      <c r="D1636" s="56">
        <f>LOOKUP(A1636,Seznamy!$A$3:$A$38,Seznamy!$F$3:$F$38)</f>
        <v>9376</v>
      </c>
      <c r="E1636" s="56">
        <f>LOOKUP(A1636,Seznamy!$A$3:$A$38,Seznamy!$G$3:$G$38)</f>
        <v>134854</v>
      </c>
      <c r="F1636" s="57">
        <f>LOOKUP(A1636,Seznamy!$A$3:$A$38,Seznamy!$J$3:$J$38)</f>
        <v>60</v>
      </c>
      <c r="G1636" s="57">
        <v>34</v>
      </c>
      <c r="H1636" s="55">
        <f>LOOKUP(G1636,Komplexní!$A$40:$A$82,Komplexní!$B$40:$B$82)</f>
        <v>0</v>
      </c>
      <c r="I1636" s="58">
        <f t="array" ref="I1636">SUM(IF((Komplexní!$A$3:$A$38=A1636)*(Komplexní!$D$1:$AJ$1=G1636),Komplexní!$D$3:$AJ$38))</f>
        <v>0</v>
      </c>
      <c r="J1636" s="115" t="str">
        <f t="shared" si="10"/>
        <v/>
      </c>
      <c r="K1636" s="59" t="str">
        <f t="shared" si="11"/>
        <v/>
      </c>
    </row>
    <row r="1637" spans="1:11" hidden="1">
      <c r="A1637" s="53">
        <v>33</v>
      </c>
      <c r="B1637" s="54">
        <f>LOOKUP(A1637,Seznamy!$A$3:$A$38,Seznamy!$B$3:$B$38)</f>
        <v>247002</v>
      </c>
      <c r="C1637" s="55" t="str">
        <f>LOOKUP(A1637,Seznamy!$A$3:$A$38,Seznamy!$C$3:$C$38)</f>
        <v>Tanvald</v>
      </c>
      <c r="D1637" s="56">
        <f>LOOKUP(A1637,Seznamy!$A$3:$A$38,Seznamy!$F$3:$F$38)</f>
        <v>9376</v>
      </c>
      <c r="E1637" s="56">
        <f>LOOKUP(A1637,Seznamy!$A$3:$A$38,Seznamy!$G$3:$G$38)</f>
        <v>134854</v>
      </c>
      <c r="F1637" s="57">
        <f>LOOKUP(A1637,Seznamy!$A$3:$A$38,Seznamy!$J$3:$J$38)</f>
        <v>60</v>
      </c>
      <c r="G1637" s="57">
        <v>35</v>
      </c>
      <c r="H1637" s="55">
        <f>LOOKUP(G1637,Komplexní!$A$40:$A$82,Komplexní!$B$40:$B$82)</f>
        <v>0</v>
      </c>
      <c r="I1637" s="58">
        <f t="array" ref="I1637">SUM(IF((Komplexní!$A$3:$A$38=A1637)*(Komplexní!$D$1:$AJ$1=G1637),Komplexní!$D$3:$AJ$38))</f>
        <v>0</v>
      </c>
      <c r="J1637" s="115" t="str">
        <f t="shared" si="10"/>
        <v/>
      </c>
      <c r="K1637" s="59" t="str">
        <f t="shared" si="11"/>
        <v/>
      </c>
    </row>
    <row r="1638" spans="1:11" hidden="1">
      <c r="A1638" s="53">
        <v>33</v>
      </c>
      <c r="B1638" s="54">
        <f>LOOKUP(A1638,Seznamy!$A$3:$A$38,Seznamy!$B$3:$B$38)</f>
        <v>247002</v>
      </c>
      <c r="C1638" s="55" t="str">
        <f>LOOKUP(A1638,Seznamy!$A$3:$A$38,Seznamy!$C$3:$C$38)</f>
        <v>Tanvald</v>
      </c>
      <c r="D1638" s="56">
        <f>LOOKUP(A1638,Seznamy!$A$3:$A$38,Seznamy!$F$3:$F$38)</f>
        <v>9376</v>
      </c>
      <c r="E1638" s="56">
        <f>LOOKUP(A1638,Seznamy!$A$3:$A$38,Seznamy!$G$3:$G$38)</f>
        <v>134854</v>
      </c>
      <c r="F1638" s="57">
        <f>LOOKUP(A1638,Seznamy!$A$3:$A$38,Seznamy!$J$3:$J$38)</f>
        <v>60</v>
      </c>
      <c r="G1638" s="57">
        <v>36</v>
      </c>
      <c r="H1638" s="55">
        <f>LOOKUP(G1638,Komplexní!$A$40:$A$82,Komplexní!$B$40:$B$82)</f>
        <v>0</v>
      </c>
      <c r="I1638" s="58">
        <f t="array" ref="I1638">SUM(IF((Komplexní!$A$3:$A$38=A1638)*(Komplexní!$D$1:$AJ$1=G1638),Komplexní!$D$3:$AJ$38))</f>
        <v>0</v>
      </c>
      <c r="J1638" s="115" t="str">
        <f t="shared" si="10"/>
        <v/>
      </c>
      <c r="K1638" s="59" t="str">
        <f t="shared" si="11"/>
        <v/>
      </c>
    </row>
    <row r="1639" spans="1:11" hidden="1">
      <c r="A1639" s="53">
        <v>33</v>
      </c>
      <c r="B1639" s="54">
        <f>LOOKUP(A1639,Seznamy!$A$3:$A$38,Seznamy!$B$3:$B$38)</f>
        <v>247002</v>
      </c>
      <c r="C1639" s="55" t="str">
        <f>LOOKUP(A1639,Seznamy!$A$3:$A$38,Seznamy!$C$3:$C$38)</f>
        <v>Tanvald</v>
      </c>
      <c r="D1639" s="56">
        <f>LOOKUP(A1639,Seznamy!$A$3:$A$38,Seznamy!$F$3:$F$38)</f>
        <v>9376</v>
      </c>
      <c r="E1639" s="56">
        <f>LOOKUP(A1639,Seznamy!$A$3:$A$38,Seznamy!$G$3:$G$38)</f>
        <v>134854</v>
      </c>
      <c r="F1639" s="57">
        <f>LOOKUP(A1639,Seznamy!$A$3:$A$38,Seznamy!$J$3:$J$38)</f>
        <v>60</v>
      </c>
      <c r="G1639" s="57">
        <v>37</v>
      </c>
      <c r="H1639" s="55">
        <f>LOOKUP(G1639,Komplexní!$A$40:$A$82,Komplexní!$B$40:$B$82)</f>
        <v>0</v>
      </c>
      <c r="I1639" s="58">
        <f t="array" ref="I1639">SUM(IF((Komplexní!$A$3:$A$38=A1639)*(Komplexní!$D$1:$AJ$1=G1639),Komplexní!$D$3:$AJ$38))</f>
        <v>0</v>
      </c>
      <c r="J1639" s="115" t="str">
        <f t="shared" si="10"/>
        <v/>
      </c>
      <c r="K1639" s="59" t="str">
        <f t="shared" si="11"/>
        <v/>
      </c>
    </row>
    <row r="1640" spans="1:11" hidden="1">
      <c r="A1640" s="53">
        <v>33</v>
      </c>
      <c r="B1640" s="54">
        <f>LOOKUP(A1640,Seznamy!$A$3:$A$38,Seznamy!$B$3:$B$38)</f>
        <v>247002</v>
      </c>
      <c r="C1640" s="55" t="str">
        <f>LOOKUP(A1640,Seznamy!$A$3:$A$38,Seznamy!$C$3:$C$38)</f>
        <v>Tanvald</v>
      </c>
      <c r="D1640" s="56">
        <f>LOOKUP(A1640,Seznamy!$A$3:$A$38,Seznamy!$F$3:$F$38)</f>
        <v>9376</v>
      </c>
      <c r="E1640" s="56">
        <f>LOOKUP(A1640,Seznamy!$A$3:$A$38,Seznamy!$G$3:$G$38)</f>
        <v>134854</v>
      </c>
      <c r="F1640" s="57">
        <f>LOOKUP(A1640,Seznamy!$A$3:$A$38,Seznamy!$J$3:$J$38)</f>
        <v>60</v>
      </c>
      <c r="G1640" s="57">
        <v>38</v>
      </c>
      <c r="H1640" s="55">
        <f>LOOKUP(G1640,Komplexní!$A$40:$A$82,Komplexní!$B$40:$B$82)</f>
        <v>0</v>
      </c>
      <c r="I1640" s="58">
        <f t="array" ref="I1640">SUM(IF((Komplexní!$A$3:$A$38=A1640)*(Komplexní!$D$1:$AJ$1=G1640),Komplexní!$D$3:$AJ$38))</f>
        <v>0</v>
      </c>
      <c r="J1640" s="115" t="str">
        <f t="shared" si="10"/>
        <v/>
      </c>
      <c r="K1640" s="59" t="str">
        <f t="shared" si="11"/>
        <v/>
      </c>
    </row>
    <row r="1641" spans="1:11" hidden="1">
      <c r="A1641" s="53">
        <v>33</v>
      </c>
      <c r="B1641" s="54">
        <f>LOOKUP(A1641,Seznamy!$A$3:$A$38,Seznamy!$B$3:$B$38)</f>
        <v>247002</v>
      </c>
      <c r="C1641" s="55" t="str">
        <f>LOOKUP(A1641,Seznamy!$A$3:$A$38,Seznamy!$C$3:$C$38)</f>
        <v>Tanvald</v>
      </c>
      <c r="D1641" s="56">
        <f>LOOKUP(A1641,Seznamy!$A$3:$A$38,Seznamy!$F$3:$F$38)</f>
        <v>9376</v>
      </c>
      <c r="E1641" s="56">
        <f>LOOKUP(A1641,Seznamy!$A$3:$A$38,Seznamy!$G$3:$G$38)</f>
        <v>134854</v>
      </c>
      <c r="F1641" s="57">
        <f>LOOKUP(A1641,Seznamy!$A$3:$A$38,Seznamy!$J$3:$J$38)</f>
        <v>60</v>
      </c>
      <c r="G1641" s="57">
        <v>39</v>
      </c>
      <c r="H1641" s="55">
        <f>LOOKUP(G1641,Komplexní!$A$40:$A$82,Komplexní!$B$40:$B$82)</f>
        <v>0</v>
      </c>
      <c r="I1641" s="58">
        <f t="array" ref="I1641">SUM(IF((Komplexní!$A$3:$A$38=A1641)*(Komplexní!$D$1:$AJ$1=G1641),Komplexní!$D$3:$AJ$38))</f>
        <v>0</v>
      </c>
      <c r="J1641" s="115" t="str">
        <f t="shared" si="10"/>
        <v/>
      </c>
      <c r="K1641" s="59" t="str">
        <f t="shared" si="11"/>
        <v/>
      </c>
    </row>
    <row r="1642" spans="1:11" hidden="1">
      <c r="A1642" s="53">
        <v>33</v>
      </c>
      <c r="B1642" s="54">
        <f>LOOKUP(A1642,Seznamy!$A$3:$A$38,Seznamy!$B$3:$B$38)</f>
        <v>247002</v>
      </c>
      <c r="C1642" s="55" t="str">
        <f>LOOKUP(A1642,Seznamy!$A$3:$A$38,Seznamy!$C$3:$C$38)</f>
        <v>Tanvald</v>
      </c>
      <c r="D1642" s="56">
        <f>LOOKUP(A1642,Seznamy!$A$3:$A$38,Seznamy!$F$3:$F$38)</f>
        <v>9376</v>
      </c>
      <c r="E1642" s="56">
        <f>LOOKUP(A1642,Seznamy!$A$3:$A$38,Seznamy!$G$3:$G$38)</f>
        <v>134854</v>
      </c>
      <c r="F1642" s="57">
        <f>LOOKUP(A1642,Seznamy!$A$3:$A$38,Seznamy!$J$3:$J$38)</f>
        <v>60</v>
      </c>
      <c r="G1642" s="57">
        <v>40</v>
      </c>
      <c r="H1642" s="55">
        <f>LOOKUP(G1642,Komplexní!$A$40:$A$82,Komplexní!$B$40:$B$82)</f>
        <v>0</v>
      </c>
      <c r="I1642" s="58">
        <f t="array" ref="I1642">SUM(IF((Komplexní!$A$3:$A$38=A1642)*(Komplexní!$D$1:$AJ$1=G1642),Komplexní!$D$3:$AJ$38))</f>
        <v>0</v>
      </c>
      <c r="J1642" s="115" t="str">
        <f t="shared" si="10"/>
        <v/>
      </c>
      <c r="K1642" s="59" t="str">
        <f t="shared" si="11"/>
        <v/>
      </c>
    </row>
    <row r="1643" spans="1:11" hidden="1">
      <c r="A1643" s="53">
        <v>33</v>
      </c>
      <c r="B1643" s="54">
        <f>LOOKUP(A1643,Seznamy!$A$3:$A$38,Seznamy!$B$3:$B$38)</f>
        <v>247002</v>
      </c>
      <c r="C1643" s="55" t="str">
        <f>LOOKUP(A1643,Seznamy!$A$3:$A$38,Seznamy!$C$3:$C$38)</f>
        <v>Tanvald</v>
      </c>
      <c r="D1643" s="56">
        <f>LOOKUP(A1643,Seznamy!$A$3:$A$38,Seznamy!$F$3:$F$38)</f>
        <v>9376</v>
      </c>
      <c r="E1643" s="56">
        <f>LOOKUP(A1643,Seznamy!$A$3:$A$38,Seznamy!$G$3:$G$38)</f>
        <v>134854</v>
      </c>
      <c r="F1643" s="57">
        <f>LOOKUP(A1643,Seznamy!$A$3:$A$38,Seznamy!$J$3:$J$38)</f>
        <v>60</v>
      </c>
      <c r="G1643" s="57">
        <v>41</v>
      </c>
      <c r="H1643" s="55">
        <f>LOOKUP(G1643,Komplexní!$A$40:$A$82,Komplexní!$B$40:$B$82)</f>
        <v>0</v>
      </c>
      <c r="I1643" s="58">
        <f t="array" ref="I1643">SUM(IF((Komplexní!$A$3:$A$38=A1643)*(Komplexní!$D$1:$AJ$1=G1643),Komplexní!$D$3:$AJ$38))</f>
        <v>0</v>
      </c>
      <c r="J1643" s="115" t="str">
        <f t="shared" si="10"/>
        <v/>
      </c>
      <c r="K1643" s="59" t="str">
        <f t="shared" si="11"/>
        <v/>
      </c>
    </row>
    <row r="1644" spans="1:11" hidden="1">
      <c r="A1644" s="53">
        <v>33</v>
      </c>
      <c r="B1644" s="54">
        <f>LOOKUP(A1644,Seznamy!$A$3:$A$38,Seznamy!$B$3:$B$38)</f>
        <v>247002</v>
      </c>
      <c r="C1644" s="55" t="str">
        <f>LOOKUP(A1644,Seznamy!$A$3:$A$38,Seznamy!$C$3:$C$38)</f>
        <v>Tanvald</v>
      </c>
      <c r="D1644" s="56">
        <f>LOOKUP(A1644,Seznamy!$A$3:$A$38,Seznamy!$F$3:$F$38)</f>
        <v>9376</v>
      </c>
      <c r="E1644" s="56">
        <f>LOOKUP(A1644,Seznamy!$A$3:$A$38,Seznamy!$G$3:$G$38)</f>
        <v>134854</v>
      </c>
      <c r="F1644" s="57">
        <f>LOOKUP(A1644,Seznamy!$A$3:$A$38,Seznamy!$J$3:$J$38)</f>
        <v>60</v>
      </c>
      <c r="G1644" s="57">
        <v>42</v>
      </c>
      <c r="H1644" s="55">
        <f>LOOKUP(G1644,Komplexní!$A$40:$A$82,Komplexní!$B$40:$B$82)</f>
        <v>0</v>
      </c>
      <c r="I1644" s="58">
        <f t="array" ref="I1644">SUM(IF((Komplexní!$A$3:$A$38=A1644)*(Komplexní!$D$1:$AJ$1=G1644),Komplexní!$D$3:$AJ$38))</f>
        <v>0</v>
      </c>
      <c r="J1644" s="115" t="str">
        <f t="shared" si="10"/>
        <v/>
      </c>
      <c r="K1644" s="59" t="str">
        <f t="shared" si="11"/>
        <v/>
      </c>
    </row>
    <row r="1645" spans="1:11" hidden="1">
      <c r="A1645" s="53">
        <v>33</v>
      </c>
      <c r="B1645" s="54">
        <f>LOOKUP(A1645,Seznamy!$A$3:$A$38,Seznamy!$B$3:$B$38)</f>
        <v>247002</v>
      </c>
      <c r="C1645" s="55" t="str">
        <f>LOOKUP(A1645,Seznamy!$A$3:$A$38,Seznamy!$C$3:$C$38)</f>
        <v>Tanvald</v>
      </c>
      <c r="D1645" s="56">
        <f>LOOKUP(A1645,Seznamy!$A$3:$A$38,Seznamy!$F$3:$F$38)</f>
        <v>9376</v>
      </c>
      <c r="E1645" s="56">
        <f>LOOKUP(A1645,Seznamy!$A$3:$A$38,Seznamy!$G$3:$G$38)</f>
        <v>134854</v>
      </c>
      <c r="F1645" s="57">
        <f>LOOKUP(A1645,Seznamy!$A$3:$A$38,Seznamy!$J$3:$J$38)</f>
        <v>60</v>
      </c>
      <c r="G1645" s="57">
        <v>43</v>
      </c>
      <c r="H1645" s="55">
        <f>LOOKUP(G1645,Komplexní!$A$40:$A$82,Komplexní!$B$40:$B$82)</f>
        <v>0</v>
      </c>
      <c r="I1645" s="58">
        <f t="array" ref="I1645">SUM(IF((Komplexní!$A$3:$A$38=A1645)*(Komplexní!$D$1:$AJ$1=G1645),Komplexní!$D$3:$AJ$38))</f>
        <v>0</v>
      </c>
      <c r="J1645" s="115" t="str">
        <f t="shared" si="10"/>
        <v/>
      </c>
      <c r="K1645" s="59" t="str">
        <f t="shared" si="11"/>
        <v/>
      </c>
    </row>
    <row r="1646" spans="1:11" hidden="1">
      <c r="A1646" s="53">
        <v>33</v>
      </c>
      <c r="B1646" s="54">
        <f>LOOKUP(A1646,Seznamy!$A$3:$A$38,Seznamy!$B$3:$B$38)</f>
        <v>247002</v>
      </c>
      <c r="C1646" s="55" t="str">
        <f>LOOKUP(A1646,Seznamy!$A$3:$A$38,Seznamy!$C$3:$C$38)</f>
        <v>Tanvald</v>
      </c>
      <c r="D1646" s="56">
        <f>LOOKUP(A1646,Seznamy!$A$3:$A$38,Seznamy!$F$3:$F$38)</f>
        <v>9376</v>
      </c>
      <c r="E1646" s="56">
        <f>LOOKUP(A1646,Seznamy!$A$3:$A$38,Seznamy!$G$3:$G$38)</f>
        <v>134854</v>
      </c>
      <c r="F1646" s="57">
        <f>LOOKUP(A1646,Seznamy!$A$3:$A$38,Seznamy!$J$3:$J$38)</f>
        <v>60</v>
      </c>
      <c r="G1646" s="57">
        <v>44</v>
      </c>
      <c r="H1646" s="55">
        <f>LOOKUP(G1646,Komplexní!$A$40:$A$82,Komplexní!$B$40:$B$82)</f>
        <v>0</v>
      </c>
      <c r="I1646" s="58">
        <f t="array" ref="I1646">SUM(IF((Komplexní!$A$3:$A$38=A1646)*(Komplexní!$D$1:$AJ$1=G1646),Komplexní!$D$3:$AJ$38))</f>
        <v>0</v>
      </c>
      <c r="J1646" s="115" t="str">
        <f t="shared" si="10"/>
        <v/>
      </c>
      <c r="K1646" s="59" t="str">
        <f t="shared" si="11"/>
        <v/>
      </c>
    </row>
    <row r="1647" spans="1:11" hidden="1">
      <c r="A1647" s="53">
        <v>33</v>
      </c>
      <c r="B1647" s="54">
        <f>LOOKUP(A1647,Seznamy!$A$3:$A$38,Seznamy!$B$3:$B$38)</f>
        <v>247002</v>
      </c>
      <c r="C1647" s="55" t="str">
        <f>LOOKUP(A1647,Seznamy!$A$3:$A$38,Seznamy!$C$3:$C$38)</f>
        <v>Tanvald</v>
      </c>
      <c r="D1647" s="56">
        <f>LOOKUP(A1647,Seznamy!$A$3:$A$38,Seznamy!$F$3:$F$38)</f>
        <v>9376</v>
      </c>
      <c r="E1647" s="56">
        <f>LOOKUP(A1647,Seznamy!$A$3:$A$38,Seznamy!$G$3:$G$38)</f>
        <v>134854</v>
      </c>
      <c r="F1647" s="57">
        <f>LOOKUP(A1647,Seznamy!$A$3:$A$38,Seznamy!$J$3:$J$38)</f>
        <v>60</v>
      </c>
      <c r="G1647" s="57">
        <v>45</v>
      </c>
      <c r="H1647" s="55">
        <f>LOOKUP(G1647,Komplexní!$A$40:$A$82,Komplexní!$B$40:$B$82)</f>
        <v>0</v>
      </c>
      <c r="I1647" s="58">
        <f t="array" ref="I1647">SUM(IF((Komplexní!$A$3:$A$38=A1647)*(Komplexní!$D$1:$AJ$1=G1647),Komplexní!$D$3:$AJ$38))</f>
        <v>0</v>
      </c>
      <c r="J1647" s="115" t="str">
        <f t="shared" si="10"/>
        <v/>
      </c>
      <c r="K1647" s="59" t="str">
        <f t="shared" si="11"/>
        <v/>
      </c>
    </row>
    <row r="1648" spans="1:11" hidden="1">
      <c r="A1648" s="53">
        <v>33</v>
      </c>
      <c r="B1648" s="54">
        <f>LOOKUP(A1648,Seznamy!$A$3:$A$38,Seznamy!$B$3:$B$38)</f>
        <v>247002</v>
      </c>
      <c r="C1648" s="55" t="str">
        <f>LOOKUP(A1648,Seznamy!$A$3:$A$38,Seznamy!$C$3:$C$38)</f>
        <v>Tanvald</v>
      </c>
      <c r="D1648" s="56">
        <f>LOOKUP(A1648,Seznamy!$A$3:$A$38,Seznamy!$F$3:$F$38)</f>
        <v>9376</v>
      </c>
      <c r="E1648" s="56">
        <f>LOOKUP(A1648,Seznamy!$A$3:$A$38,Seznamy!$G$3:$G$38)</f>
        <v>134854</v>
      </c>
      <c r="F1648" s="57">
        <f>LOOKUP(A1648,Seznamy!$A$3:$A$38,Seznamy!$J$3:$J$38)</f>
        <v>60</v>
      </c>
      <c r="G1648" s="57">
        <v>46</v>
      </c>
      <c r="H1648" s="55">
        <f>LOOKUP(G1648,Komplexní!$A$40:$A$82,Komplexní!$B$40:$B$82)</f>
        <v>0</v>
      </c>
      <c r="I1648" s="58">
        <f t="array" ref="I1648">SUM(IF((Komplexní!$A$3:$A$38=A1648)*(Komplexní!$D$1:$AJ$1=G1648),Komplexní!$D$3:$AJ$38))</f>
        <v>0</v>
      </c>
      <c r="J1648" s="115" t="str">
        <f t="shared" si="10"/>
        <v/>
      </c>
      <c r="K1648" s="59" t="str">
        <f t="shared" si="11"/>
        <v/>
      </c>
    </row>
    <row r="1649" spans="1:11" hidden="1">
      <c r="A1649" s="53">
        <v>33</v>
      </c>
      <c r="B1649" s="54">
        <f>LOOKUP(A1649,Seznamy!$A$3:$A$38,Seznamy!$B$3:$B$38)</f>
        <v>247002</v>
      </c>
      <c r="C1649" s="55" t="str">
        <f>LOOKUP(A1649,Seznamy!$A$3:$A$38,Seznamy!$C$3:$C$38)</f>
        <v>Tanvald</v>
      </c>
      <c r="D1649" s="56">
        <f>LOOKUP(A1649,Seznamy!$A$3:$A$38,Seznamy!$F$3:$F$38)</f>
        <v>9376</v>
      </c>
      <c r="E1649" s="56">
        <f>LOOKUP(A1649,Seznamy!$A$3:$A$38,Seznamy!$G$3:$G$38)</f>
        <v>134854</v>
      </c>
      <c r="F1649" s="57">
        <f>LOOKUP(A1649,Seznamy!$A$3:$A$38,Seznamy!$J$3:$J$38)</f>
        <v>60</v>
      </c>
      <c r="G1649" s="57">
        <v>47</v>
      </c>
      <c r="H1649" s="55">
        <f>LOOKUP(G1649,Komplexní!$A$40:$A$82,Komplexní!$B$40:$B$82)</f>
        <v>0</v>
      </c>
      <c r="I1649" s="58">
        <f t="array" ref="I1649">SUM(IF((Komplexní!$A$3:$A$38=A1649)*(Komplexní!$D$1:$AJ$1=G1649),Komplexní!$D$3:$AJ$38))</f>
        <v>0</v>
      </c>
      <c r="J1649" s="115" t="str">
        <f t="shared" si="10"/>
        <v/>
      </c>
      <c r="K1649" s="59" t="str">
        <f t="shared" si="11"/>
        <v/>
      </c>
    </row>
    <row r="1650" spans="1:11" hidden="1">
      <c r="A1650" s="53">
        <v>33</v>
      </c>
      <c r="B1650" s="54">
        <f>LOOKUP(A1650,Seznamy!$A$3:$A$38,Seznamy!$B$3:$B$38)</f>
        <v>247002</v>
      </c>
      <c r="C1650" s="55" t="str">
        <f>LOOKUP(A1650,Seznamy!$A$3:$A$38,Seznamy!$C$3:$C$38)</f>
        <v>Tanvald</v>
      </c>
      <c r="D1650" s="56">
        <f>LOOKUP(A1650,Seznamy!$A$3:$A$38,Seznamy!$F$3:$F$38)</f>
        <v>9376</v>
      </c>
      <c r="E1650" s="56">
        <f>LOOKUP(A1650,Seznamy!$A$3:$A$38,Seznamy!$G$3:$G$38)</f>
        <v>134854</v>
      </c>
      <c r="F1650" s="57">
        <f>LOOKUP(A1650,Seznamy!$A$3:$A$38,Seznamy!$J$3:$J$38)</f>
        <v>60</v>
      </c>
      <c r="G1650" s="57">
        <v>48</v>
      </c>
      <c r="H1650" s="55">
        <f>LOOKUP(G1650,Komplexní!$A$40:$A$82,Komplexní!$B$40:$B$82)</f>
        <v>0</v>
      </c>
      <c r="I1650" s="58">
        <f t="array" ref="I1650">SUM(IF((Komplexní!$A$3:$A$38=A1650)*(Komplexní!$D$1:$AJ$1=G1650),Komplexní!$D$3:$AJ$38))</f>
        <v>0</v>
      </c>
      <c r="J1650" s="115" t="str">
        <f t="shared" si="10"/>
        <v/>
      </c>
      <c r="K1650" s="59" t="str">
        <f t="shared" si="11"/>
        <v/>
      </c>
    </row>
    <row r="1651" spans="1:11" hidden="1">
      <c r="A1651" s="53">
        <v>33</v>
      </c>
      <c r="B1651" s="54">
        <f>LOOKUP(A1651,Seznamy!$A$3:$A$38,Seznamy!$B$3:$B$38)</f>
        <v>247002</v>
      </c>
      <c r="C1651" s="55" t="str">
        <f>LOOKUP(A1651,Seznamy!$A$3:$A$38,Seznamy!$C$3:$C$38)</f>
        <v>Tanvald</v>
      </c>
      <c r="D1651" s="56">
        <f>LOOKUP(A1651,Seznamy!$A$3:$A$38,Seznamy!$F$3:$F$38)</f>
        <v>9376</v>
      </c>
      <c r="E1651" s="56">
        <f>LOOKUP(A1651,Seznamy!$A$3:$A$38,Seznamy!$G$3:$G$38)</f>
        <v>134854</v>
      </c>
      <c r="F1651" s="57">
        <f>LOOKUP(A1651,Seznamy!$A$3:$A$38,Seznamy!$J$3:$J$38)</f>
        <v>60</v>
      </c>
      <c r="G1651" s="57">
        <v>49</v>
      </c>
      <c r="H1651" s="55">
        <f>LOOKUP(G1651,Komplexní!$A$40:$A$82,Komplexní!$B$40:$B$82)</f>
        <v>0</v>
      </c>
      <c r="I1651" s="58">
        <f t="array" ref="I1651">SUM(IF((Komplexní!$A$3:$A$38=A1651)*(Komplexní!$D$1:$AJ$1=G1651),Komplexní!$D$3:$AJ$38))</f>
        <v>0</v>
      </c>
      <c r="J1651" s="115" t="str">
        <f t="shared" si="10"/>
        <v/>
      </c>
      <c r="K1651" s="59" t="str">
        <f t="shared" si="11"/>
        <v/>
      </c>
    </row>
    <row r="1652" spans="1:11" hidden="1">
      <c r="A1652" s="53">
        <v>33</v>
      </c>
      <c r="B1652" s="54">
        <f>LOOKUP(A1652,Seznamy!$A$3:$A$38,Seznamy!$B$3:$B$38)</f>
        <v>247002</v>
      </c>
      <c r="C1652" s="55" t="str">
        <f>LOOKUP(A1652,Seznamy!$A$3:$A$38,Seznamy!$C$3:$C$38)</f>
        <v>Tanvald</v>
      </c>
      <c r="D1652" s="56">
        <f>LOOKUP(A1652,Seznamy!$A$3:$A$38,Seznamy!$F$3:$F$38)</f>
        <v>9376</v>
      </c>
      <c r="E1652" s="56">
        <f>LOOKUP(A1652,Seznamy!$A$3:$A$38,Seznamy!$G$3:$G$38)</f>
        <v>134854</v>
      </c>
      <c r="F1652" s="57">
        <f>LOOKUP(A1652,Seznamy!$A$3:$A$38,Seznamy!$J$3:$J$38)</f>
        <v>60</v>
      </c>
      <c r="G1652" s="57">
        <v>50</v>
      </c>
      <c r="H1652" s="55">
        <f>LOOKUP(G1652,Komplexní!$A$40:$A$82,Komplexní!$B$40:$B$82)</f>
        <v>0</v>
      </c>
      <c r="I1652" s="58">
        <f t="array" ref="I1652">SUM(IF((Komplexní!$A$3:$A$38=A1652)*(Komplexní!$D$1:$AJ$1=G1652),Komplexní!$D$3:$AJ$38))</f>
        <v>0</v>
      </c>
      <c r="J1652" s="115" t="str">
        <f t="shared" si="10"/>
        <v/>
      </c>
      <c r="K1652" s="59" t="str">
        <f t="shared" si="11"/>
        <v/>
      </c>
    </row>
    <row r="1653" spans="1:11" hidden="1">
      <c r="A1653" s="87">
        <v>34</v>
      </c>
      <c r="B1653" s="88">
        <f>LOOKUP(A1653,Seznamy!$A$3:$A$38,Seznamy!$B$3:$B$38)</f>
        <v>247002</v>
      </c>
      <c r="C1653" s="89" t="str">
        <f>LOOKUP(A1653,Seznamy!$A$3:$A$38,Seznamy!$C$3:$C$38)</f>
        <v>Tanvald</v>
      </c>
      <c r="D1653" s="90">
        <f>LOOKUP(A1653,Seznamy!$A$3:$A$38,Seznamy!$F$3:$F$38)</f>
        <v>9376</v>
      </c>
      <c r="E1653" s="90">
        <f>LOOKUP(A1653,Seznamy!$A$3:$A$38,Seznamy!$G$3:$G$38)</f>
        <v>134854</v>
      </c>
      <c r="F1653" s="91">
        <f>LOOKUP(A1653,Seznamy!$A$3:$A$38,Seznamy!$J$3:$J$38)</f>
        <v>60</v>
      </c>
      <c r="G1653" s="91">
        <v>1</v>
      </c>
      <c r="H1653" s="89" t="str">
        <f>LOOKUP(G1653,Komplexní!$A$40:$A$82,Komplexní!$B$40:$B$82)</f>
        <v>KAISER s.r.o.</v>
      </c>
      <c r="I1653" s="92">
        <f t="array" ref="I1653">SUM(IF((Komplexní!$A$3:$A$38=A1653)*(Komplexní!$D$1:$AJ$1=G1653),Komplexní!$D$3:$AJ$38))</f>
        <v>0</v>
      </c>
      <c r="J1653" s="116" t="str">
        <f t="shared" si="10"/>
        <v/>
      </c>
      <c r="K1653" s="93">
        <f t="shared" ref="K1653:K1684" si="12">IF(I1653=MIN($J$1653:$J$1702),1,"")</f>
        <v>1</v>
      </c>
    </row>
    <row r="1654" spans="1:11" hidden="1">
      <c r="A1654" s="87">
        <v>34</v>
      </c>
      <c r="B1654" s="88">
        <f>LOOKUP(A1654,Seznamy!$A$3:$A$38,Seznamy!$B$3:$B$38)</f>
        <v>247002</v>
      </c>
      <c r="C1654" s="89" t="str">
        <f>LOOKUP(A1654,Seznamy!$A$3:$A$38,Seznamy!$C$3:$C$38)</f>
        <v>Tanvald</v>
      </c>
      <c r="D1654" s="90">
        <f>LOOKUP(A1654,Seznamy!$A$3:$A$38,Seznamy!$F$3:$F$38)</f>
        <v>9376</v>
      </c>
      <c r="E1654" s="90">
        <f>LOOKUP(A1654,Seznamy!$A$3:$A$38,Seznamy!$G$3:$G$38)</f>
        <v>134854</v>
      </c>
      <c r="F1654" s="91">
        <f>LOOKUP(A1654,Seznamy!$A$3:$A$38,Seznamy!$J$3:$J$38)</f>
        <v>60</v>
      </c>
      <c r="G1654" s="91">
        <v>2</v>
      </c>
      <c r="H1654" s="89" t="str">
        <f>LOOKUP(G1654,Komplexní!$A$40:$A$82,Komplexní!$B$40:$B$82)</f>
        <v>Lesní společnost Přimda, a.s.</v>
      </c>
      <c r="I1654" s="92">
        <f t="array" ref="I1654">SUM(IF((Komplexní!$A$3:$A$38=A1654)*(Komplexní!$D$1:$AJ$1=G1654),Komplexní!$D$3:$AJ$38))</f>
        <v>0</v>
      </c>
      <c r="J1654" s="116" t="str">
        <f t="shared" si="10"/>
        <v/>
      </c>
      <c r="K1654" s="93">
        <f t="shared" si="12"/>
        <v>1</v>
      </c>
    </row>
    <row r="1655" spans="1:11" hidden="1">
      <c r="A1655" s="87">
        <v>34</v>
      </c>
      <c r="B1655" s="88">
        <f>LOOKUP(A1655,Seznamy!$A$3:$A$38,Seznamy!$B$3:$B$38)</f>
        <v>247002</v>
      </c>
      <c r="C1655" s="89" t="str">
        <f>LOOKUP(A1655,Seznamy!$A$3:$A$38,Seznamy!$C$3:$C$38)</f>
        <v>Tanvald</v>
      </c>
      <c r="D1655" s="90">
        <f>LOOKUP(A1655,Seznamy!$A$3:$A$38,Seznamy!$F$3:$F$38)</f>
        <v>9376</v>
      </c>
      <c r="E1655" s="90">
        <f>LOOKUP(A1655,Seznamy!$A$3:$A$38,Seznamy!$G$3:$G$38)</f>
        <v>134854</v>
      </c>
      <c r="F1655" s="91">
        <f>LOOKUP(A1655,Seznamy!$A$3:$A$38,Seznamy!$J$3:$J$38)</f>
        <v>60</v>
      </c>
      <c r="G1655" s="91">
        <v>3</v>
      </c>
      <c r="H1655" s="89" t="str">
        <f>LOOKUP(G1655,Komplexní!$A$40:$A$82,Komplexní!$B$40:$B$82)</f>
        <v>ACLESIA, spol. s r.o.</v>
      </c>
      <c r="I1655" s="92">
        <f t="array" ref="I1655">SUM(IF((Komplexní!$A$3:$A$38=A1655)*(Komplexní!$D$1:$AJ$1=G1655),Komplexní!$D$3:$AJ$38))</f>
        <v>0</v>
      </c>
      <c r="J1655" s="116" t="str">
        <f t="shared" si="10"/>
        <v/>
      </c>
      <c r="K1655" s="93">
        <f t="shared" si="12"/>
        <v>1</v>
      </c>
    </row>
    <row r="1656" spans="1:11" hidden="1">
      <c r="A1656" s="87">
        <v>34</v>
      </c>
      <c r="B1656" s="88">
        <f>LOOKUP(A1656,Seznamy!$A$3:$A$38,Seznamy!$B$3:$B$38)</f>
        <v>247002</v>
      </c>
      <c r="C1656" s="89" t="str">
        <f>LOOKUP(A1656,Seznamy!$A$3:$A$38,Seznamy!$C$3:$C$38)</f>
        <v>Tanvald</v>
      </c>
      <c r="D1656" s="90">
        <f>LOOKUP(A1656,Seznamy!$A$3:$A$38,Seznamy!$F$3:$F$38)</f>
        <v>9376</v>
      </c>
      <c r="E1656" s="90">
        <f>LOOKUP(A1656,Seznamy!$A$3:$A$38,Seznamy!$G$3:$G$38)</f>
        <v>134854</v>
      </c>
      <c r="F1656" s="91">
        <f>LOOKUP(A1656,Seznamy!$A$3:$A$38,Seznamy!$J$3:$J$38)</f>
        <v>60</v>
      </c>
      <c r="G1656" s="91">
        <v>4</v>
      </c>
      <c r="H1656" s="89" t="str">
        <f>LOOKUP(G1656,Komplexní!$A$40:$A$82,Komplexní!$B$40:$B$82)</f>
        <v>LST a.s.</v>
      </c>
      <c r="I1656" s="92">
        <f t="array" ref="I1656">SUM(IF((Komplexní!$A$3:$A$38=A1656)*(Komplexní!$D$1:$AJ$1=G1656),Komplexní!$D$3:$AJ$38))</f>
        <v>0</v>
      </c>
      <c r="J1656" s="116" t="str">
        <f t="shared" si="10"/>
        <v/>
      </c>
      <c r="K1656" s="93">
        <f t="shared" si="12"/>
        <v>1</v>
      </c>
    </row>
    <row r="1657" spans="1:11" hidden="1">
      <c r="A1657" s="87">
        <v>34</v>
      </c>
      <c r="B1657" s="88">
        <f>LOOKUP(A1657,Seznamy!$A$3:$A$38,Seznamy!$B$3:$B$38)</f>
        <v>247002</v>
      </c>
      <c r="C1657" s="89" t="str">
        <f>LOOKUP(A1657,Seznamy!$A$3:$A$38,Seznamy!$C$3:$C$38)</f>
        <v>Tanvald</v>
      </c>
      <c r="D1657" s="90">
        <f>LOOKUP(A1657,Seznamy!$A$3:$A$38,Seznamy!$F$3:$F$38)</f>
        <v>9376</v>
      </c>
      <c r="E1657" s="90">
        <f>LOOKUP(A1657,Seznamy!$A$3:$A$38,Seznamy!$G$3:$G$38)</f>
        <v>134854</v>
      </c>
      <c r="F1657" s="91">
        <f>LOOKUP(A1657,Seznamy!$A$3:$A$38,Seznamy!$J$3:$J$38)</f>
        <v>60</v>
      </c>
      <c r="G1657" s="91">
        <v>5</v>
      </c>
      <c r="H1657" s="89" t="str">
        <f>LOOKUP(G1657,Komplexní!$A$40:$A$82,Komplexní!$B$40:$B$82)</f>
        <v>T.E.P. HOLZ, s.r.o.</v>
      </c>
      <c r="I1657" s="92">
        <f t="array" ref="I1657">SUM(IF((Komplexní!$A$3:$A$38=A1657)*(Komplexní!$D$1:$AJ$1=G1657),Komplexní!$D$3:$AJ$38))</f>
        <v>0</v>
      </c>
      <c r="J1657" s="116" t="str">
        <f t="shared" si="10"/>
        <v/>
      </c>
      <c r="K1657" s="93">
        <f t="shared" si="12"/>
        <v>1</v>
      </c>
    </row>
    <row r="1658" spans="1:11" hidden="1">
      <c r="A1658" s="87">
        <v>34</v>
      </c>
      <c r="B1658" s="88">
        <f>LOOKUP(A1658,Seznamy!$A$3:$A$38,Seznamy!$B$3:$B$38)</f>
        <v>247002</v>
      </c>
      <c r="C1658" s="89" t="str">
        <f>LOOKUP(A1658,Seznamy!$A$3:$A$38,Seznamy!$C$3:$C$38)</f>
        <v>Tanvald</v>
      </c>
      <c r="D1658" s="90">
        <f>LOOKUP(A1658,Seznamy!$A$3:$A$38,Seznamy!$F$3:$F$38)</f>
        <v>9376</v>
      </c>
      <c r="E1658" s="90">
        <f>LOOKUP(A1658,Seznamy!$A$3:$A$38,Seznamy!$G$3:$G$38)</f>
        <v>134854</v>
      </c>
      <c r="F1658" s="91">
        <f>LOOKUP(A1658,Seznamy!$A$3:$A$38,Seznamy!$J$3:$J$38)</f>
        <v>60</v>
      </c>
      <c r="G1658" s="91">
        <v>6</v>
      </c>
      <c r="H1658" s="89" t="str">
        <f>LOOKUP(G1658,Komplexní!$A$40:$A$82,Komplexní!$B$40:$B$82)</f>
        <v>Petra spol. s r.o.</v>
      </c>
      <c r="I1658" s="92">
        <f t="array" ref="I1658">SUM(IF((Komplexní!$A$3:$A$38=A1658)*(Komplexní!$D$1:$AJ$1=G1658),Komplexní!$D$3:$AJ$38))</f>
        <v>0</v>
      </c>
      <c r="J1658" s="116" t="str">
        <f t="shared" si="10"/>
        <v/>
      </c>
      <c r="K1658" s="93">
        <f t="shared" si="12"/>
        <v>1</v>
      </c>
    </row>
    <row r="1659" spans="1:11" hidden="1">
      <c r="A1659" s="87">
        <v>34</v>
      </c>
      <c r="B1659" s="88">
        <f>LOOKUP(A1659,Seznamy!$A$3:$A$38,Seznamy!$B$3:$B$38)</f>
        <v>247002</v>
      </c>
      <c r="C1659" s="89" t="str">
        <f>LOOKUP(A1659,Seznamy!$A$3:$A$38,Seznamy!$C$3:$C$38)</f>
        <v>Tanvald</v>
      </c>
      <c r="D1659" s="90">
        <f>LOOKUP(A1659,Seznamy!$A$3:$A$38,Seznamy!$F$3:$F$38)</f>
        <v>9376</v>
      </c>
      <c r="E1659" s="90">
        <f>LOOKUP(A1659,Seznamy!$A$3:$A$38,Seznamy!$G$3:$G$38)</f>
        <v>134854</v>
      </c>
      <c r="F1659" s="91">
        <f>LOOKUP(A1659,Seznamy!$A$3:$A$38,Seznamy!$J$3:$J$38)</f>
        <v>60</v>
      </c>
      <c r="G1659" s="91">
        <v>7</v>
      </c>
      <c r="H1659" s="89" t="str">
        <f>LOOKUP(G1659,Komplexní!$A$40:$A$82,Komplexní!$B$40:$B$82)</f>
        <v>Sušická lesní a obchodní s.r.o.</v>
      </c>
      <c r="I1659" s="92">
        <f t="array" ref="I1659">SUM(IF((Komplexní!$A$3:$A$38=A1659)*(Komplexní!$D$1:$AJ$1=G1659),Komplexní!$D$3:$AJ$38))</f>
        <v>0</v>
      </c>
      <c r="J1659" s="116" t="str">
        <f t="shared" si="10"/>
        <v/>
      </c>
      <c r="K1659" s="93">
        <f t="shared" si="12"/>
        <v>1</v>
      </c>
    </row>
    <row r="1660" spans="1:11" hidden="1">
      <c r="A1660" s="87">
        <v>34</v>
      </c>
      <c r="B1660" s="88">
        <f>LOOKUP(A1660,Seznamy!$A$3:$A$38,Seznamy!$B$3:$B$38)</f>
        <v>247002</v>
      </c>
      <c r="C1660" s="89" t="str">
        <f>LOOKUP(A1660,Seznamy!$A$3:$A$38,Seznamy!$C$3:$C$38)</f>
        <v>Tanvald</v>
      </c>
      <c r="D1660" s="90">
        <f>LOOKUP(A1660,Seznamy!$A$3:$A$38,Seznamy!$F$3:$F$38)</f>
        <v>9376</v>
      </c>
      <c r="E1660" s="90">
        <f>LOOKUP(A1660,Seznamy!$A$3:$A$38,Seznamy!$G$3:$G$38)</f>
        <v>134854</v>
      </c>
      <c r="F1660" s="91">
        <f>LOOKUP(A1660,Seznamy!$A$3:$A$38,Seznamy!$J$3:$J$38)</f>
        <v>60</v>
      </c>
      <c r="G1660" s="91">
        <v>8</v>
      </c>
      <c r="H1660" s="89" t="str">
        <f>LOOKUP(G1660,Komplexní!$A$40:$A$82,Komplexní!$B$40:$B$82)</f>
        <v>ARBOLES s.r.o.</v>
      </c>
      <c r="I1660" s="92">
        <f t="array" ref="I1660">SUM(IF((Komplexní!$A$3:$A$38=A1660)*(Komplexní!$D$1:$AJ$1=G1660),Komplexní!$D$3:$AJ$38))</f>
        <v>0</v>
      </c>
      <c r="J1660" s="116" t="str">
        <f t="shared" si="10"/>
        <v/>
      </c>
      <c r="K1660" s="93">
        <f t="shared" si="12"/>
        <v>1</v>
      </c>
    </row>
    <row r="1661" spans="1:11" hidden="1">
      <c r="A1661" s="87">
        <v>34</v>
      </c>
      <c r="B1661" s="88">
        <f>LOOKUP(A1661,Seznamy!$A$3:$A$38,Seznamy!$B$3:$B$38)</f>
        <v>247002</v>
      </c>
      <c r="C1661" s="89" t="str">
        <f>LOOKUP(A1661,Seznamy!$A$3:$A$38,Seznamy!$C$3:$C$38)</f>
        <v>Tanvald</v>
      </c>
      <c r="D1661" s="90">
        <f>LOOKUP(A1661,Seznamy!$A$3:$A$38,Seznamy!$F$3:$F$38)</f>
        <v>9376</v>
      </c>
      <c r="E1661" s="90">
        <f>LOOKUP(A1661,Seznamy!$A$3:$A$38,Seznamy!$G$3:$G$38)</f>
        <v>134854</v>
      </c>
      <c r="F1661" s="91">
        <f>LOOKUP(A1661,Seznamy!$A$3:$A$38,Seznamy!$J$3:$J$38)</f>
        <v>60</v>
      </c>
      <c r="G1661" s="91">
        <v>9</v>
      </c>
      <c r="H1661" s="89" t="str">
        <f>LOOKUP(G1661,Komplexní!$A$40:$A$82,Komplexní!$B$40:$B$82)</f>
        <v>Stora Enso Wood Products Planá s.r.o.</v>
      </c>
      <c r="I1661" s="92">
        <f t="array" ref="I1661">SUM(IF((Komplexní!$A$3:$A$38=A1661)*(Komplexní!$D$1:$AJ$1=G1661),Komplexní!$D$3:$AJ$38))</f>
        <v>0</v>
      </c>
      <c r="J1661" s="116" t="str">
        <f t="shared" si="10"/>
        <v/>
      </c>
      <c r="K1661" s="93">
        <f t="shared" si="12"/>
        <v>1</v>
      </c>
    </row>
    <row r="1662" spans="1:11" hidden="1">
      <c r="A1662" s="87">
        <v>34</v>
      </c>
      <c r="B1662" s="88">
        <f>LOOKUP(A1662,Seznamy!$A$3:$A$38,Seznamy!$B$3:$B$38)</f>
        <v>247002</v>
      </c>
      <c r="C1662" s="89" t="str">
        <f>LOOKUP(A1662,Seznamy!$A$3:$A$38,Seznamy!$C$3:$C$38)</f>
        <v>Tanvald</v>
      </c>
      <c r="D1662" s="90">
        <f>LOOKUP(A1662,Seznamy!$A$3:$A$38,Seznamy!$F$3:$F$38)</f>
        <v>9376</v>
      </c>
      <c r="E1662" s="90">
        <f>LOOKUP(A1662,Seznamy!$A$3:$A$38,Seznamy!$G$3:$G$38)</f>
        <v>134854</v>
      </c>
      <c r="F1662" s="91">
        <f>LOOKUP(A1662,Seznamy!$A$3:$A$38,Seznamy!$J$3:$J$38)</f>
        <v>60</v>
      </c>
      <c r="G1662" s="91">
        <v>10</v>
      </c>
      <c r="H1662" s="89" t="str">
        <f>LOOKUP(G1662,Komplexní!$A$40:$A$82,Komplexní!$B$40:$B$82)</f>
        <v>Stora Enso Wood Products Ždírec s.r.o.</v>
      </c>
      <c r="I1662" s="92">
        <f t="array" ref="I1662">SUM(IF((Komplexní!$A$3:$A$38=A1662)*(Komplexní!$D$1:$AJ$1=G1662),Komplexní!$D$3:$AJ$38))</f>
        <v>0</v>
      </c>
      <c r="J1662" s="116" t="str">
        <f t="shared" si="10"/>
        <v/>
      </c>
      <c r="K1662" s="93">
        <f t="shared" si="12"/>
        <v>1</v>
      </c>
    </row>
    <row r="1663" spans="1:11" hidden="1">
      <c r="A1663" s="87">
        <v>34</v>
      </c>
      <c r="B1663" s="88">
        <f>LOOKUP(A1663,Seznamy!$A$3:$A$38,Seznamy!$B$3:$B$38)</f>
        <v>247002</v>
      </c>
      <c r="C1663" s="89" t="str">
        <f>LOOKUP(A1663,Seznamy!$A$3:$A$38,Seznamy!$C$3:$C$38)</f>
        <v>Tanvald</v>
      </c>
      <c r="D1663" s="90">
        <f>LOOKUP(A1663,Seznamy!$A$3:$A$38,Seznamy!$F$3:$F$38)</f>
        <v>9376</v>
      </c>
      <c r="E1663" s="90">
        <f>LOOKUP(A1663,Seznamy!$A$3:$A$38,Seznamy!$G$3:$G$38)</f>
        <v>134854</v>
      </c>
      <c r="F1663" s="91">
        <f>LOOKUP(A1663,Seznamy!$A$3:$A$38,Seznamy!$J$3:$J$38)</f>
        <v>60</v>
      </c>
      <c r="G1663" s="91">
        <v>11</v>
      </c>
      <c r="H1663" s="89" t="str">
        <f>LOOKUP(G1663,Komplexní!$A$40:$A$82,Komplexní!$B$40:$B$82)</f>
        <v>UNILES a.s.</v>
      </c>
      <c r="I1663" s="92">
        <f t="array" ref="I1663">SUM(IF((Komplexní!$A$3:$A$38=A1663)*(Komplexní!$D$1:$AJ$1=G1663),Komplexní!$D$3:$AJ$38))</f>
        <v>0</v>
      </c>
      <c r="J1663" s="116" t="str">
        <f t="shared" si="10"/>
        <v/>
      </c>
      <c r="K1663" s="93">
        <f t="shared" si="12"/>
        <v>1</v>
      </c>
    </row>
    <row r="1664" spans="1:11" hidden="1">
      <c r="A1664" s="87">
        <v>34</v>
      </c>
      <c r="B1664" s="88">
        <f>LOOKUP(A1664,Seznamy!$A$3:$A$38,Seznamy!$B$3:$B$38)</f>
        <v>247002</v>
      </c>
      <c r="C1664" s="89" t="str">
        <f>LOOKUP(A1664,Seznamy!$A$3:$A$38,Seznamy!$C$3:$C$38)</f>
        <v>Tanvald</v>
      </c>
      <c r="D1664" s="90">
        <f>LOOKUP(A1664,Seznamy!$A$3:$A$38,Seznamy!$F$3:$F$38)</f>
        <v>9376</v>
      </c>
      <c r="E1664" s="90">
        <f>LOOKUP(A1664,Seznamy!$A$3:$A$38,Seznamy!$G$3:$G$38)</f>
        <v>134854</v>
      </c>
      <c r="F1664" s="91">
        <f>LOOKUP(A1664,Seznamy!$A$3:$A$38,Seznamy!$J$3:$J$38)</f>
        <v>60</v>
      </c>
      <c r="G1664" s="91">
        <v>12</v>
      </c>
      <c r="H1664" s="89" t="str">
        <f>LOOKUP(G1664,Komplexní!$A$40:$A$82,Komplexní!$B$40:$B$82)</f>
        <v>Jihozápadní dřevařská a.s.</v>
      </c>
      <c r="I1664" s="92">
        <f t="array" ref="I1664">SUM(IF((Komplexní!$A$3:$A$38=A1664)*(Komplexní!$D$1:$AJ$1=G1664),Komplexní!$D$3:$AJ$38))</f>
        <v>0</v>
      </c>
      <c r="J1664" s="116" t="str">
        <f t="shared" si="10"/>
        <v/>
      </c>
      <c r="K1664" s="93">
        <f t="shared" si="12"/>
        <v>1</v>
      </c>
    </row>
    <row r="1665" spans="1:11" hidden="1">
      <c r="A1665" s="87">
        <v>34</v>
      </c>
      <c r="B1665" s="88">
        <f>LOOKUP(A1665,Seznamy!$A$3:$A$38,Seznamy!$B$3:$B$38)</f>
        <v>247002</v>
      </c>
      <c r="C1665" s="89" t="str">
        <f>LOOKUP(A1665,Seznamy!$A$3:$A$38,Seznamy!$C$3:$C$38)</f>
        <v>Tanvald</v>
      </c>
      <c r="D1665" s="90">
        <f>LOOKUP(A1665,Seznamy!$A$3:$A$38,Seznamy!$F$3:$F$38)</f>
        <v>9376</v>
      </c>
      <c r="E1665" s="90">
        <f>LOOKUP(A1665,Seznamy!$A$3:$A$38,Seznamy!$G$3:$G$38)</f>
        <v>134854</v>
      </c>
      <c r="F1665" s="91">
        <f>LOOKUP(A1665,Seznamy!$A$3:$A$38,Seznamy!$J$3:$J$38)</f>
        <v>60</v>
      </c>
      <c r="G1665" s="91">
        <v>13</v>
      </c>
      <c r="H1665" s="89" t="str">
        <f>LOOKUP(G1665,Komplexní!$A$40:$A$82,Komplexní!$B$40:$B$82)</f>
        <v>LDF Rožnov a.s.</v>
      </c>
      <c r="I1665" s="92">
        <f t="array" ref="I1665">SUM(IF((Komplexní!$A$3:$A$38=A1665)*(Komplexní!$D$1:$AJ$1=G1665),Komplexní!$D$3:$AJ$38))</f>
        <v>0</v>
      </c>
      <c r="J1665" s="116" t="str">
        <f t="shared" si="10"/>
        <v/>
      </c>
      <c r="K1665" s="93">
        <f t="shared" si="12"/>
        <v>1</v>
      </c>
    </row>
    <row r="1666" spans="1:11" hidden="1">
      <c r="A1666" s="87">
        <v>34</v>
      </c>
      <c r="B1666" s="88">
        <f>LOOKUP(A1666,Seznamy!$A$3:$A$38,Seznamy!$B$3:$B$38)</f>
        <v>247002</v>
      </c>
      <c r="C1666" s="89" t="str">
        <f>LOOKUP(A1666,Seznamy!$A$3:$A$38,Seznamy!$C$3:$C$38)</f>
        <v>Tanvald</v>
      </c>
      <c r="D1666" s="90">
        <f>LOOKUP(A1666,Seznamy!$A$3:$A$38,Seznamy!$F$3:$F$38)</f>
        <v>9376</v>
      </c>
      <c r="E1666" s="90">
        <f>LOOKUP(A1666,Seznamy!$A$3:$A$38,Seznamy!$G$3:$G$38)</f>
        <v>134854</v>
      </c>
      <c r="F1666" s="91">
        <f>LOOKUP(A1666,Seznamy!$A$3:$A$38,Seznamy!$J$3:$J$38)</f>
        <v>60</v>
      </c>
      <c r="G1666" s="91">
        <v>14</v>
      </c>
      <c r="H1666" s="89" t="str">
        <f>LOOKUP(G1666,Komplexní!$A$40:$A$82,Komplexní!$B$40:$B$82)</f>
        <v>Kloboucká lesní s.r.o.</v>
      </c>
      <c r="I1666" s="92">
        <f t="array" ref="I1666">SUM(IF((Komplexní!$A$3:$A$38=A1666)*(Komplexní!$D$1:$AJ$1=G1666),Komplexní!$D$3:$AJ$38))</f>
        <v>0</v>
      </c>
      <c r="J1666" s="116" t="str">
        <f t="shared" si="10"/>
        <v/>
      </c>
      <c r="K1666" s="93">
        <f t="shared" si="12"/>
        <v>1</v>
      </c>
    </row>
    <row r="1667" spans="1:11" hidden="1">
      <c r="A1667" s="87">
        <v>34</v>
      </c>
      <c r="B1667" s="88">
        <f>LOOKUP(A1667,Seznamy!$A$3:$A$38,Seznamy!$B$3:$B$38)</f>
        <v>247002</v>
      </c>
      <c r="C1667" s="89" t="str">
        <f>LOOKUP(A1667,Seznamy!$A$3:$A$38,Seznamy!$C$3:$C$38)</f>
        <v>Tanvald</v>
      </c>
      <c r="D1667" s="90">
        <f>LOOKUP(A1667,Seznamy!$A$3:$A$38,Seznamy!$F$3:$F$38)</f>
        <v>9376</v>
      </c>
      <c r="E1667" s="90">
        <f>LOOKUP(A1667,Seznamy!$A$3:$A$38,Seznamy!$G$3:$G$38)</f>
        <v>134854</v>
      </c>
      <c r="F1667" s="91">
        <f>LOOKUP(A1667,Seznamy!$A$3:$A$38,Seznamy!$J$3:$J$38)</f>
        <v>60</v>
      </c>
      <c r="G1667" s="91">
        <v>15</v>
      </c>
      <c r="H1667" s="89" t="str">
        <f>LOOKUP(G1667,Komplexní!$A$40:$A$82,Komplexní!$B$40:$B$82)</f>
        <v>Opavská lesní a.s.</v>
      </c>
      <c r="I1667" s="92">
        <f t="array" ref="I1667">SUM(IF((Komplexní!$A$3:$A$38=A1667)*(Komplexní!$D$1:$AJ$1=G1667),Komplexní!$D$3:$AJ$38))</f>
        <v>0</v>
      </c>
      <c r="J1667" s="116" t="str">
        <f t="shared" si="10"/>
        <v/>
      </c>
      <c r="K1667" s="93">
        <f t="shared" si="12"/>
        <v>1</v>
      </c>
    </row>
    <row r="1668" spans="1:11" hidden="1">
      <c r="A1668" s="87">
        <v>34</v>
      </c>
      <c r="B1668" s="88">
        <f>LOOKUP(A1668,Seznamy!$A$3:$A$38,Seznamy!$B$3:$B$38)</f>
        <v>247002</v>
      </c>
      <c r="C1668" s="89" t="str">
        <f>LOOKUP(A1668,Seznamy!$A$3:$A$38,Seznamy!$C$3:$C$38)</f>
        <v>Tanvald</v>
      </c>
      <c r="D1668" s="90">
        <f>LOOKUP(A1668,Seznamy!$A$3:$A$38,Seznamy!$F$3:$F$38)</f>
        <v>9376</v>
      </c>
      <c r="E1668" s="90">
        <f>LOOKUP(A1668,Seznamy!$A$3:$A$38,Seznamy!$G$3:$G$38)</f>
        <v>134854</v>
      </c>
      <c r="F1668" s="91">
        <f>LOOKUP(A1668,Seznamy!$A$3:$A$38,Seznamy!$J$3:$J$38)</f>
        <v>60</v>
      </c>
      <c r="G1668" s="91">
        <v>16</v>
      </c>
      <c r="H1668" s="89" t="str">
        <f>LOOKUP(G1668,Komplexní!$A$40:$A$82,Komplexní!$B$40:$B$82)</f>
        <v>Lesostavby Frýdek-Místek a.s.</v>
      </c>
      <c r="I1668" s="92">
        <f t="array" ref="I1668">SUM(IF((Komplexní!$A$3:$A$38=A1668)*(Komplexní!$D$1:$AJ$1=G1668),Komplexní!$D$3:$AJ$38))</f>
        <v>0</v>
      </c>
      <c r="J1668" s="116" t="str">
        <f t="shared" ref="J1668:J1731" si="13">IF(I1668=0,"",I1668)</f>
        <v/>
      </c>
      <c r="K1668" s="93">
        <f t="shared" si="12"/>
        <v>1</v>
      </c>
    </row>
    <row r="1669" spans="1:11" hidden="1">
      <c r="A1669" s="87">
        <v>34</v>
      </c>
      <c r="B1669" s="88">
        <f>LOOKUP(A1669,Seznamy!$A$3:$A$38,Seznamy!$B$3:$B$38)</f>
        <v>247002</v>
      </c>
      <c r="C1669" s="89" t="str">
        <f>LOOKUP(A1669,Seznamy!$A$3:$A$38,Seznamy!$C$3:$C$38)</f>
        <v>Tanvald</v>
      </c>
      <c r="D1669" s="90">
        <f>LOOKUP(A1669,Seznamy!$A$3:$A$38,Seznamy!$F$3:$F$38)</f>
        <v>9376</v>
      </c>
      <c r="E1669" s="90">
        <f>LOOKUP(A1669,Seznamy!$A$3:$A$38,Seznamy!$G$3:$G$38)</f>
        <v>134854</v>
      </c>
      <c r="F1669" s="91">
        <f>LOOKUP(A1669,Seznamy!$A$3:$A$38,Seznamy!$J$3:$J$38)</f>
        <v>60</v>
      </c>
      <c r="G1669" s="91">
        <v>17</v>
      </c>
      <c r="H1669" s="89" t="str">
        <f>LOOKUP(G1669,Komplexní!$A$40:$A$82,Komplexní!$B$40:$B$82)</f>
        <v>Drevo-Málek s.r.o.</v>
      </c>
      <c r="I1669" s="92">
        <f t="array" ref="I1669">SUM(IF((Komplexní!$A$3:$A$38=A1669)*(Komplexní!$D$1:$AJ$1=G1669),Komplexní!$D$3:$AJ$38))</f>
        <v>0</v>
      </c>
      <c r="J1669" s="116" t="str">
        <f t="shared" si="13"/>
        <v/>
      </c>
      <c r="K1669" s="93">
        <f t="shared" si="12"/>
        <v>1</v>
      </c>
    </row>
    <row r="1670" spans="1:11" hidden="1">
      <c r="A1670" s="87">
        <v>34</v>
      </c>
      <c r="B1670" s="88">
        <f>LOOKUP(A1670,Seznamy!$A$3:$A$38,Seznamy!$B$3:$B$38)</f>
        <v>247002</v>
      </c>
      <c r="C1670" s="89" t="str">
        <f>LOOKUP(A1670,Seznamy!$A$3:$A$38,Seznamy!$C$3:$C$38)</f>
        <v>Tanvald</v>
      </c>
      <c r="D1670" s="90">
        <f>LOOKUP(A1670,Seznamy!$A$3:$A$38,Seznamy!$F$3:$F$38)</f>
        <v>9376</v>
      </c>
      <c r="E1670" s="90">
        <f>LOOKUP(A1670,Seznamy!$A$3:$A$38,Seznamy!$G$3:$G$38)</f>
        <v>134854</v>
      </c>
      <c r="F1670" s="91">
        <f>LOOKUP(A1670,Seznamy!$A$3:$A$38,Seznamy!$J$3:$J$38)</f>
        <v>60</v>
      </c>
      <c r="G1670" s="91">
        <v>18</v>
      </c>
      <c r="H1670" s="89" t="str">
        <f>LOOKUP(G1670,Komplexní!$A$40:$A$82,Komplexní!$B$40:$B$82)</f>
        <v>Lesní společnost Bečov, s.r.o.</v>
      </c>
      <c r="I1670" s="92">
        <f t="array" ref="I1670">SUM(IF((Komplexní!$A$3:$A$38=A1670)*(Komplexní!$D$1:$AJ$1=G1670),Komplexní!$D$3:$AJ$38))</f>
        <v>0</v>
      </c>
      <c r="J1670" s="116" t="str">
        <f t="shared" si="13"/>
        <v/>
      </c>
      <c r="K1670" s="93">
        <f t="shared" si="12"/>
        <v>1</v>
      </c>
    </row>
    <row r="1671" spans="1:11" hidden="1">
      <c r="A1671" s="87">
        <v>34</v>
      </c>
      <c r="B1671" s="88">
        <f>LOOKUP(A1671,Seznamy!$A$3:$A$38,Seznamy!$B$3:$B$38)</f>
        <v>247002</v>
      </c>
      <c r="C1671" s="89" t="str">
        <f>LOOKUP(A1671,Seznamy!$A$3:$A$38,Seznamy!$C$3:$C$38)</f>
        <v>Tanvald</v>
      </c>
      <c r="D1671" s="90">
        <f>LOOKUP(A1671,Seznamy!$A$3:$A$38,Seznamy!$F$3:$F$38)</f>
        <v>9376</v>
      </c>
      <c r="E1671" s="90">
        <f>LOOKUP(A1671,Seznamy!$A$3:$A$38,Seznamy!$G$3:$G$38)</f>
        <v>134854</v>
      </c>
      <c r="F1671" s="91">
        <f>LOOKUP(A1671,Seznamy!$A$3:$A$38,Seznamy!$J$3:$J$38)</f>
        <v>60</v>
      </c>
      <c r="G1671" s="91">
        <v>19</v>
      </c>
      <c r="H1671" s="89" t="str">
        <f>LOOKUP(G1671,Komplexní!$A$40:$A$82,Komplexní!$B$40:$B$82)</f>
        <v>SOLITERA spol. s r.o.</v>
      </c>
      <c r="I1671" s="92">
        <f t="array" ref="I1671">SUM(IF((Komplexní!$A$3:$A$38=A1671)*(Komplexní!$D$1:$AJ$1=G1671),Komplexní!$D$3:$AJ$38))</f>
        <v>0</v>
      </c>
      <c r="J1671" s="116" t="str">
        <f t="shared" si="13"/>
        <v/>
      </c>
      <c r="K1671" s="93">
        <f t="shared" si="12"/>
        <v>1</v>
      </c>
    </row>
    <row r="1672" spans="1:11" hidden="1">
      <c r="A1672" s="87">
        <v>34</v>
      </c>
      <c r="B1672" s="88">
        <f>LOOKUP(A1672,Seznamy!$A$3:$A$38,Seznamy!$B$3:$B$38)</f>
        <v>247002</v>
      </c>
      <c r="C1672" s="89" t="str">
        <f>LOOKUP(A1672,Seznamy!$A$3:$A$38,Seznamy!$C$3:$C$38)</f>
        <v>Tanvald</v>
      </c>
      <c r="D1672" s="90">
        <f>LOOKUP(A1672,Seznamy!$A$3:$A$38,Seznamy!$F$3:$F$38)</f>
        <v>9376</v>
      </c>
      <c r="E1672" s="90">
        <f>LOOKUP(A1672,Seznamy!$A$3:$A$38,Seznamy!$G$3:$G$38)</f>
        <v>134854</v>
      </c>
      <c r="F1672" s="91">
        <f>LOOKUP(A1672,Seznamy!$A$3:$A$38,Seznamy!$J$3:$J$38)</f>
        <v>60</v>
      </c>
      <c r="G1672" s="91">
        <v>20</v>
      </c>
      <c r="H1672" s="89" t="str">
        <f>LOOKUP(G1672,Komplexní!$A$40:$A$82,Komplexní!$B$40:$B$82)</f>
        <v>Lesy Beskydy, a.s.</v>
      </c>
      <c r="I1672" s="92">
        <f t="array" ref="I1672">SUM(IF((Komplexní!$A$3:$A$38=A1672)*(Komplexní!$D$1:$AJ$1=G1672),Komplexní!$D$3:$AJ$38))</f>
        <v>0</v>
      </c>
      <c r="J1672" s="116" t="str">
        <f t="shared" si="13"/>
        <v/>
      </c>
      <c r="K1672" s="93">
        <f t="shared" si="12"/>
        <v>1</v>
      </c>
    </row>
    <row r="1673" spans="1:11" hidden="1">
      <c r="A1673" s="87">
        <v>34</v>
      </c>
      <c r="B1673" s="88">
        <f>LOOKUP(A1673,Seznamy!$A$3:$A$38,Seznamy!$B$3:$B$38)</f>
        <v>247002</v>
      </c>
      <c r="C1673" s="89" t="str">
        <f>LOOKUP(A1673,Seznamy!$A$3:$A$38,Seznamy!$C$3:$C$38)</f>
        <v>Tanvald</v>
      </c>
      <c r="D1673" s="90">
        <f>LOOKUP(A1673,Seznamy!$A$3:$A$38,Seznamy!$F$3:$F$38)</f>
        <v>9376</v>
      </c>
      <c r="E1673" s="90">
        <f>LOOKUP(A1673,Seznamy!$A$3:$A$38,Seznamy!$G$3:$G$38)</f>
        <v>134854</v>
      </c>
      <c r="F1673" s="91">
        <f>LOOKUP(A1673,Seznamy!$A$3:$A$38,Seznamy!$J$3:$J$38)</f>
        <v>60</v>
      </c>
      <c r="G1673" s="91">
        <v>21</v>
      </c>
      <c r="H1673" s="89" t="str">
        <f>LOOKUP(G1673,Komplexní!$A$40:$A$82,Komplexní!$B$40:$B$82)</f>
        <v>Triumfa Energo s.r.o.</v>
      </c>
      <c r="I1673" s="92">
        <f t="array" ref="I1673">SUM(IF((Komplexní!$A$3:$A$38=A1673)*(Komplexní!$D$1:$AJ$1=G1673),Komplexní!$D$3:$AJ$38))</f>
        <v>0</v>
      </c>
      <c r="J1673" s="116" t="str">
        <f t="shared" si="13"/>
        <v/>
      </c>
      <c r="K1673" s="93">
        <f t="shared" si="12"/>
        <v>1</v>
      </c>
    </row>
    <row r="1674" spans="1:11" hidden="1">
      <c r="A1674" s="87">
        <v>34</v>
      </c>
      <c r="B1674" s="88">
        <f>LOOKUP(A1674,Seznamy!$A$3:$A$38,Seznamy!$B$3:$B$38)</f>
        <v>247002</v>
      </c>
      <c r="C1674" s="89" t="str">
        <f>LOOKUP(A1674,Seznamy!$A$3:$A$38,Seznamy!$C$3:$C$38)</f>
        <v>Tanvald</v>
      </c>
      <c r="D1674" s="90">
        <f>LOOKUP(A1674,Seznamy!$A$3:$A$38,Seznamy!$F$3:$F$38)</f>
        <v>9376</v>
      </c>
      <c r="E1674" s="90">
        <f>LOOKUP(A1674,Seznamy!$A$3:$A$38,Seznamy!$G$3:$G$38)</f>
        <v>134854</v>
      </c>
      <c r="F1674" s="91">
        <f>LOOKUP(A1674,Seznamy!$A$3:$A$38,Seznamy!$J$3:$J$38)</f>
        <v>60</v>
      </c>
      <c r="G1674" s="91">
        <v>22</v>
      </c>
      <c r="H1674" s="89" t="str">
        <f>LOOKUP(G1674,Komplexní!$A$40:$A$82,Komplexní!$B$40:$B$82)</f>
        <v>Lesní společnost Ledeč nad Sázavou, a.s.</v>
      </c>
      <c r="I1674" s="92">
        <f t="array" ref="I1674">SUM(IF((Komplexní!$A$3:$A$38=A1674)*(Komplexní!$D$1:$AJ$1=G1674),Komplexní!$D$3:$AJ$38))</f>
        <v>0</v>
      </c>
      <c r="J1674" s="116" t="str">
        <f t="shared" si="13"/>
        <v/>
      </c>
      <c r="K1674" s="93">
        <f t="shared" si="12"/>
        <v>1</v>
      </c>
    </row>
    <row r="1675" spans="1:11" hidden="1">
      <c r="A1675" s="87">
        <v>34</v>
      </c>
      <c r="B1675" s="88">
        <f>LOOKUP(A1675,Seznamy!$A$3:$A$38,Seznamy!$B$3:$B$38)</f>
        <v>247002</v>
      </c>
      <c r="C1675" s="89" t="str">
        <f>LOOKUP(A1675,Seznamy!$A$3:$A$38,Seznamy!$C$3:$C$38)</f>
        <v>Tanvald</v>
      </c>
      <c r="D1675" s="90">
        <f>LOOKUP(A1675,Seznamy!$A$3:$A$38,Seznamy!$F$3:$F$38)</f>
        <v>9376</v>
      </c>
      <c r="E1675" s="90">
        <f>LOOKUP(A1675,Seznamy!$A$3:$A$38,Seznamy!$G$3:$G$38)</f>
        <v>134854</v>
      </c>
      <c r="F1675" s="91">
        <f>LOOKUP(A1675,Seznamy!$A$3:$A$38,Seznamy!$J$3:$J$38)</f>
        <v>60</v>
      </c>
      <c r="G1675" s="91">
        <v>23</v>
      </c>
      <c r="H1675" s="89" t="str">
        <f>LOOKUP(G1675,Komplexní!$A$40:$A$82,Komplexní!$B$40:$B$82)</f>
        <v>Pradědský lesní závod, a.s.</v>
      </c>
      <c r="I1675" s="92">
        <f t="array" ref="I1675">SUM(IF((Komplexní!$A$3:$A$38=A1675)*(Komplexní!$D$1:$AJ$1=G1675),Komplexní!$D$3:$AJ$38))</f>
        <v>0</v>
      </c>
      <c r="J1675" s="116" t="str">
        <f t="shared" si="13"/>
        <v/>
      </c>
      <c r="K1675" s="93">
        <f t="shared" si="12"/>
        <v>1</v>
      </c>
    </row>
    <row r="1676" spans="1:11" hidden="1">
      <c r="A1676" s="87">
        <v>34</v>
      </c>
      <c r="B1676" s="88">
        <f>LOOKUP(A1676,Seznamy!$A$3:$A$38,Seznamy!$B$3:$B$38)</f>
        <v>247002</v>
      </c>
      <c r="C1676" s="89" t="str">
        <f>LOOKUP(A1676,Seznamy!$A$3:$A$38,Seznamy!$C$3:$C$38)</f>
        <v>Tanvald</v>
      </c>
      <c r="D1676" s="90">
        <f>LOOKUP(A1676,Seznamy!$A$3:$A$38,Seznamy!$F$3:$F$38)</f>
        <v>9376</v>
      </c>
      <c r="E1676" s="90">
        <f>LOOKUP(A1676,Seznamy!$A$3:$A$38,Seznamy!$G$3:$G$38)</f>
        <v>134854</v>
      </c>
      <c r="F1676" s="91">
        <f>LOOKUP(A1676,Seznamy!$A$3:$A$38,Seznamy!$J$3:$J$38)</f>
        <v>60</v>
      </c>
      <c r="G1676" s="91">
        <v>24</v>
      </c>
      <c r="H1676" s="89" t="str">
        <f>LOOKUP(G1676,Komplexní!$A$40:$A$82,Komplexní!$B$40:$B$82)</f>
        <v>JACER - CZ a.s.</v>
      </c>
      <c r="I1676" s="92">
        <f t="array" ref="I1676">SUM(IF((Komplexní!$A$3:$A$38=A1676)*(Komplexní!$D$1:$AJ$1=G1676),Komplexní!$D$3:$AJ$38))</f>
        <v>0</v>
      </c>
      <c r="J1676" s="116" t="str">
        <f t="shared" si="13"/>
        <v/>
      </c>
      <c r="K1676" s="93">
        <f t="shared" si="12"/>
        <v>1</v>
      </c>
    </row>
    <row r="1677" spans="1:11" hidden="1">
      <c r="A1677" s="87">
        <v>34</v>
      </c>
      <c r="B1677" s="88">
        <f>LOOKUP(A1677,Seznamy!$A$3:$A$38,Seznamy!$B$3:$B$38)</f>
        <v>247002</v>
      </c>
      <c r="C1677" s="89" t="str">
        <f>LOOKUP(A1677,Seznamy!$A$3:$A$38,Seznamy!$C$3:$C$38)</f>
        <v>Tanvald</v>
      </c>
      <c r="D1677" s="90">
        <f>LOOKUP(A1677,Seznamy!$A$3:$A$38,Seznamy!$F$3:$F$38)</f>
        <v>9376</v>
      </c>
      <c r="E1677" s="90">
        <f>LOOKUP(A1677,Seznamy!$A$3:$A$38,Seznamy!$G$3:$G$38)</f>
        <v>134854</v>
      </c>
      <c r="F1677" s="91">
        <f>LOOKUP(A1677,Seznamy!$A$3:$A$38,Seznamy!$J$3:$J$38)</f>
        <v>60</v>
      </c>
      <c r="G1677" s="91">
        <v>25</v>
      </c>
      <c r="H1677" s="89" t="str">
        <f>LOOKUP(G1677,Komplexní!$A$40:$A$82,Komplexní!$B$40:$B$82)</f>
        <v>KATR a.s.</v>
      </c>
      <c r="I1677" s="92">
        <f t="array" ref="I1677">SUM(IF((Komplexní!$A$3:$A$38=A1677)*(Komplexní!$D$1:$AJ$1=G1677),Komplexní!$D$3:$AJ$38))</f>
        <v>0</v>
      </c>
      <c r="J1677" s="116" t="str">
        <f t="shared" si="13"/>
        <v/>
      </c>
      <c r="K1677" s="93">
        <f t="shared" si="12"/>
        <v>1</v>
      </c>
    </row>
    <row r="1678" spans="1:11" hidden="1">
      <c r="A1678" s="87">
        <v>34</v>
      </c>
      <c r="B1678" s="88">
        <f>LOOKUP(A1678,Seznamy!$A$3:$A$38,Seznamy!$B$3:$B$38)</f>
        <v>247002</v>
      </c>
      <c r="C1678" s="89" t="str">
        <f>LOOKUP(A1678,Seznamy!$A$3:$A$38,Seznamy!$C$3:$C$38)</f>
        <v>Tanvald</v>
      </c>
      <c r="D1678" s="90">
        <f>LOOKUP(A1678,Seznamy!$A$3:$A$38,Seznamy!$F$3:$F$38)</f>
        <v>9376</v>
      </c>
      <c r="E1678" s="90">
        <f>LOOKUP(A1678,Seznamy!$A$3:$A$38,Seznamy!$G$3:$G$38)</f>
        <v>134854</v>
      </c>
      <c r="F1678" s="91">
        <f>LOOKUP(A1678,Seznamy!$A$3:$A$38,Seznamy!$J$3:$J$38)</f>
        <v>60</v>
      </c>
      <c r="G1678" s="91">
        <v>26</v>
      </c>
      <c r="H1678" s="89" t="str">
        <f>LOOKUP(G1678,Komplexní!$A$40:$A$82,Komplexní!$B$40:$B$82)</f>
        <v>DEBLICE - lesy s.r.o.</v>
      </c>
      <c r="I1678" s="92">
        <f t="array" ref="I1678">SUM(IF((Komplexní!$A$3:$A$38=A1678)*(Komplexní!$D$1:$AJ$1=G1678),Komplexní!$D$3:$AJ$38))</f>
        <v>0</v>
      </c>
      <c r="J1678" s="116" t="str">
        <f t="shared" si="13"/>
        <v/>
      </c>
      <c r="K1678" s="93">
        <f t="shared" si="12"/>
        <v>1</v>
      </c>
    </row>
    <row r="1679" spans="1:11" hidden="1">
      <c r="A1679" s="87">
        <v>34</v>
      </c>
      <c r="B1679" s="88">
        <f>LOOKUP(A1679,Seznamy!$A$3:$A$38,Seznamy!$B$3:$B$38)</f>
        <v>247002</v>
      </c>
      <c r="C1679" s="89" t="str">
        <f>LOOKUP(A1679,Seznamy!$A$3:$A$38,Seznamy!$C$3:$C$38)</f>
        <v>Tanvald</v>
      </c>
      <c r="D1679" s="90">
        <f>LOOKUP(A1679,Seznamy!$A$3:$A$38,Seznamy!$F$3:$F$38)</f>
        <v>9376</v>
      </c>
      <c r="E1679" s="90">
        <f>LOOKUP(A1679,Seznamy!$A$3:$A$38,Seznamy!$G$3:$G$38)</f>
        <v>134854</v>
      </c>
      <c r="F1679" s="91">
        <f>LOOKUP(A1679,Seznamy!$A$3:$A$38,Seznamy!$J$3:$J$38)</f>
        <v>60</v>
      </c>
      <c r="G1679" s="91">
        <v>27</v>
      </c>
      <c r="H1679" s="89">
        <f>LOOKUP(G1679,Komplexní!$A$40:$A$82,Komplexní!$B$40:$B$82)</f>
        <v>0</v>
      </c>
      <c r="I1679" s="92">
        <f t="array" ref="I1679">SUM(IF((Komplexní!$A$3:$A$38=A1679)*(Komplexní!$D$1:$AJ$1=G1679),Komplexní!$D$3:$AJ$38))</f>
        <v>0</v>
      </c>
      <c r="J1679" s="116" t="str">
        <f t="shared" si="13"/>
        <v/>
      </c>
      <c r="K1679" s="93">
        <f t="shared" si="12"/>
        <v>1</v>
      </c>
    </row>
    <row r="1680" spans="1:11" hidden="1">
      <c r="A1680" s="87">
        <v>34</v>
      </c>
      <c r="B1680" s="88">
        <f>LOOKUP(A1680,Seznamy!$A$3:$A$38,Seznamy!$B$3:$B$38)</f>
        <v>247002</v>
      </c>
      <c r="C1680" s="89" t="str">
        <f>LOOKUP(A1680,Seznamy!$A$3:$A$38,Seznamy!$C$3:$C$38)</f>
        <v>Tanvald</v>
      </c>
      <c r="D1680" s="90">
        <f>LOOKUP(A1680,Seznamy!$A$3:$A$38,Seznamy!$F$3:$F$38)</f>
        <v>9376</v>
      </c>
      <c r="E1680" s="90">
        <f>LOOKUP(A1680,Seznamy!$A$3:$A$38,Seznamy!$G$3:$G$38)</f>
        <v>134854</v>
      </c>
      <c r="F1680" s="91">
        <f>LOOKUP(A1680,Seznamy!$A$3:$A$38,Seznamy!$J$3:$J$38)</f>
        <v>60</v>
      </c>
      <c r="G1680" s="91">
        <v>28</v>
      </c>
      <c r="H1680" s="89">
        <f>LOOKUP(G1680,Komplexní!$A$40:$A$82,Komplexní!$B$40:$B$82)</f>
        <v>0</v>
      </c>
      <c r="I1680" s="92">
        <f t="array" ref="I1680">SUM(IF((Komplexní!$A$3:$A$38=A1680)*(Komplexní!$D$1:$AJ$1=G1680),Komplexní!$D$3:$AJ$38))</f>
        <v>0</v>
      </c>
      <c r="J1680" s="116" t="str">
        <f t="shared" si="13"/>
        <v/>
      </c>
      <c r="K1680" s="93">
        <f t="shared" si="12"/>
        <v>1</v>
      </c>
    </row>
    <row r="1681" spans="1:11" hidden="1">
      <c r="A1681" s="87">
        <v>34</v>
      </c>
      <c r="B1681" s="88">
        <f>LOOKUP(A1681,Seznamy!$A$3:$A$38,Seznamy!$B$3:$B$38)</f>
        <v>247002</v>
      </c>
      <c r="C1681" s="89" t="str">
        <f>LOOKUP(A1681,Seznamy!$A$3:$A$38,Seznamy!$C$3:$C$38)</f>
        <v>Tanvald</v>
      </c>
      <c r="D1681" s="90">
        <f>LOOKUP(A1681,Seznamy!$A$3:$A$38,Seznamy!$F$3:$F$38)</f>
        <v>9376</v>
      </c>
      <c r="E1681" s="90">
        <f>LOOKUP(A1681,Seznamy!$A$3:$A$38,Seznamy!$G$3:$G$38)</f>
        <v>134854</v>
      </c>
      <c r="F1681" s="91">
        <f>LOOKUP(A1681,Seznamy!$A$3:$A$38,Seznamy!$J$3:$J$38)</f>
        <v>60</v>
      </c>
      <c r="G1681" s="91">
        <v>29</v>
      </c>
      <c r="H1681" s="89">
        <f>LOOKUP(G1681,Komplexní!$A$40:$A$82,Komplexní!$B$40:$B$82)</f>
        <v>0</v>
      </c>
      <c r="I1681" s="92">
        <f t="array" ref="I1681">SUM(IF((Komplexní!$A$3:$A$38=A1681)*(Komplexní!$D$1:$AJ$1=G1681),Komplexní!$D$3:$AJ$38))</f>
        <v>0</v>
      </c>
      <c r="J1681" s="116" t="str">
        <f t="shared" si="13"/>
        <v/>
      </c>
      <c r="K1681" s="93">
        <f t="shared" si="12"/>
        <v>1</v>
      </c>
    </row>
    <row r="1682" spans="1:11" hidden="1">
      <c r="A1682" s="87">
        <v>34</v>
      </c>
      <c r="B1682" s="88">
        <f>LOOKUP(A1682,Seznamy!$A$3:$A$38,Seznamy!$B$3:$B$38)</f>
        <v>247002</v>
      </c>
      <c r="C1682" s="89" t="str">
        <f>LOOKUP(A1682,Seznamy!$A$3:$A$38,Seznamy!$C$3:$C$38)</f>
        <v>Tanvald</v>
      </c>
      <c r="D1682" s="90">
        <f>LOOKUP(A1682,Seznamy!$A$3:$A$38,Seznamy!$F$3:$F$38)</f>
        <v>9376</v>
      </c>
      <c r="E1682" s="90">
        <f>LOOKUP(A1682,Seznamy!$A$3:$A$38,Seznamy!$G$3:$G$38)</f>
        <v>134854</v>
      </c>
      <c r="F1682" s="91">
        <f>LOOKUP(A1682,Seznamy!$A$3:$A$38,Seznamy!$J$3:$J$38)</f>
        <v>60</v>
      </c>
      <c r="G1682" s="91">
        <v>30</v>
      </c>
      <c r="H1682" s="89">
        <f>LOOKUP(G1682,Komplexní!$A$40:$A$82,Komplexní!$B$40:$B$82)</f>
        <v>0</v>
      </c>
      <c r="I1682" s="92">
        <f t="array" ref="I1682">SUM(IF((Komplexní!$A$3:$A$38=A1682)*(Komplexní!$D$1:$AJ$1=G1682),Komplexní!$D$3:$AJ$38))</f>
        <v>0</v>
      </c>
      <c r="J1682" s="116" t="str">
        <f t="shared" si="13"/>
        <v/>
      </c>
      <c r="K1682" s="93">
        <f t="shared" si="12"/>
        <v>1</v>
      </c>
    </row>
    <row r="1683" spans="1:11" hidden="1">
      <c r="A1683" s="87">
        <v>34</v>
      </c>
      <c r="B1683" s="88">
        <f>LOOKUP(A1683,Seznamy!$A$3:$A$38,Seznamy!$B$3:$B$38)</f>
        <v>247002</v>
      </c>
      <c r="C1683" s="89" t="str">
        <f>LOOKUP(A1683,Seznamy!$A$3:$A$38,Seznamy!$C$3:$C$38)</f>
        <v>Tanvald</v>
      </c>
      <c r="D1683" s="90">
        <f>LOOKUP(A1683,Seznamy!$A$3:$A$38,Seznamy!$F$3:$F$38)</f>
        <v>9376</v>
      </c>
      <c r="E1683" s="90">
        <f>LOOKUP(A1683,Seznamy!$A$3:$A$38,Seznamy!$G$3:$G$38)</f>
        <v>134854</v>
      </c>
      <c r="F1683" s="91">
        <f>LOOKUP(A1683,Seznamy!$A$3:$A$38,Seznamy!$J$3:$J$38)</f>
        <v>60</v>
      </c>
      <c r="G1683" s="91">
        <v>31</v>
      </c>
      <c r="H1683" s="89">
        <f>LOOKUP(G1683,Komplexní!$A$40:$A$82,Komplexní!$B$40:$B$82)</f>
        <v>0</v>
      </c>
      <c r="I1683" s="92">
        <f t="array" ref="I1683">SUM(IF((Komplexní!$A$3:$A$38=A1683)*(Komplexní!$D$1:$AJ$1=G1683),Komplexní!$D$3:$AJ$38))</f>
        <v>0</v>
      </c>
      <c r="J1683" s="116" t="str">
        <f t="shared" si="13"/>
        <v/>
      </c>
      <c r="K1683" s="93">
        <f t="shared" si="12"/>
        <v>1</v>
      </c>
    </row>
    <row r="1684" spans="1:11" hidden="1">
      <c r="A1684" s="87">
        <v>34</v>
      </c>
      <c r="B1684" s="88">
        <f>LOOKUP(A1684,Seznamy!$A$3:$A$38,Seznamy!$B$3:$B$38)</f>
        <v>247002</v>
      </c>
      <c r="C1684" s="89" t="str">
        <f>LOOKUP(A1684,Seznamy!$A$3:$A$38,Seznamy!$C$3:$C$38)</f>
        <v>Tanvald</v>
      </c>
      <c r="D1684" s="90">
        <f>LOOKUP(A1684,Seznamy!$A$3:$A$38,Seznamy!$F$3:$F$38)</f>
        <v>9376</v>
      </c>
      <c r="E1684" s="90">
        <f>LOOKUP(A1684,Seznamy!$A$3:$A$38,Seznamy!$G$3:$G$38)</f>
        <v>134854</v>
      </c>
      <c r="F1684" s="91">
        <f>LOOKUP(A1684,Seznamy!$A$3:$A$38,Seznamy!$J$3:$J$38)</f>
        <v>60</v>
      </c>
      <c r="G1684" s="91">
        <v>32</v>
      </c>
      <c r="H1684" s="89">
        <f>LOOKUP(G1684,Komplexní!$A$40:$A$82,Komplexní!$B$40:$B$82)</f>
        <v>0</v>
      </c>
      <c r="I1684" s="92">
        <f t="array" ref="I1684">SUM(IF((Komplexní!$A$3:$A$38=A1684)*(Komplexní!$D$1:$AJ$1=G1684),Komplexní!$D$3:$AJ$38))</f>
        <v>0</v>
      </c>
      <c r="J1684" s="116" t="str">
        <f t="shared" si="13"/>
        <v/>
      </c>
      <c r="K1684" s="93">
        <f t="shared" si="12"/>
        <v>1</v>
      </c>
    </row>
    <row r="1685" spans="1:11" hidden="1">
      <c r="A1685" s="87">
        <v>34</v>
      </c>
      <c r="B1685" s="88">
        <f>LOOKUP(A1685,Seznamy!$A$3:$A$38,Seznamy!$B$3:$B$38)</f>
        <v>247002</v>
      </c>
      <c r="C1685" s="89" t="str">
        <f>LOOKUP(A1685,Seznamy!$A$3:$A$38,Seznamy!$C$3:$C$38)</f>
        <v>Tanvald</v>
      </c>
      <c r="D1685" s="90">
        <f>LOOKUP(A1685,Seznamy!$A$3:$A$38,Seznamy!$F$3:$F$38)</f>
        <v>9376</v>
      </c>
      <c r="E1685" s="90">
        <f>LOOKUP(A1685,Seznamy!$A$3:$A$38,Seznamy!$G$3:$G$38)</f>
        <v>134854</v>
      </c>
      <c r="F1685" s="91">
        <f>LOOKUP(A1685,Seznamy!$A$3:$A$38,Seznamy!$J$3:$J$38)</f>
        <v>60</v>
      </c>
      <c r="G1685" s="91">
        <v>33</v>
      </c>
      <c r="H1685" s="89">
        <f>LOOKUP(G1685,Komplexní!$A$40:$A$82,Komplexní!$B$40:$B$82)</f>
        <v>0</v>
      </c>
      <c r="I1685" s="92">
        <f t="array" ref="I1685">SUM(IF((Komplexní!$A$3:$A$38=A1685)*(Komplexní!$D$1:$AJ$1=G1685),Komplexní!$D$3:$AJ$38))</f>
        <v>0</v>
      </c>
      <c r="J1685" s="116" t="str">
        <f t="shared" si="13"/>
        <v/>
      </c>
      <c r="K1685" s="93">
        <f t="shared" ref="K1685:K1702" si="14">IF(I1685=MIN($J$1653:$J$1702),1,"")</f>
        <v>1</v>
      </c>
    </row>
    <row r="1686" spans="1:11" hidden="1">
      <c r="A1686" s="87">
        <v>34</v>
      </c>
      <c r="B1686" s="88">
        <f>LOOKUP(A1686,Seznamy!$A$3:$A$38,Seznamy!$B$3:$B$38)</f>
        <v>247002</v>
      </c>
      <c r="C1686" s="89" t="str">
        <f>LOOKUP(A1686,Seznamy!$A$3:$A$38,Seznamy!$C$3:$C$38)</f>
        <v>Tanvald</v>
      </c>
      <c r="D1686" s="90">
        <f>LOOKUP(A1686,Seznamy!$A$3:$A$38,Seznamy!$F$3:$F$38)</f>
        <v>9376</v>
      </c>
      <c r="E1686" s="90">
        <f>LOOKUP(A1686,Seznamy!$A$3:$A$38,Seznamy!$G$3:$G$38)</f>
        <v>134854</v>
      </c>
      <c r="F1686" s="91">
        <f>LOOKUP(A1686,Seznamy!$A$3:$A$38,Seznamy!$J$3:$J$38)</f>
        <v>60</v>
      </c>
      <c r="G1686" s="91">
        <v>34</v>
      </c>
      <c r="H1686" s="89">
        <f>LOOKUP(G1686,Komplexní!$A$40:$A$82,Komplexní!$B$40:$B$82)</f>
        <v>0</v>
      </c>
      <c r="I1686" s="92">
        <f t="array" ref="I1686">SUM(IF((Komplexní!$A$3:$A$38=A1686)*(Komplexní!$D$1:$AJ$1=G1686),Komplexní!$D$3:$AJ$38))</f>
        <v>0</v>
      </c>
      <c r="J1686" s="116" t="str">
        <f t="shared" si="13"/>
        <v/>
      </c>
      <c r="K1686" s="93">
        <f t="shared" si="14"/>
        <v>1</v>
      </c>
    </row>
    <row r="1687" spans="1:11" hidden="1">
      <c r="A1687" s="87">
        <v>34</v>
      </c>
      <c r="B1687" s="88">
        <f>LOOKUP(A1687,Seznamy!$A$3:$A$38,Seznamy!$B$3:$B$38)</f>
        <v>247002</v>
      </c>
      <c r="C1687" s="89" t="str">
        <f>LOOKUP(A1687,Seznamy!$A$3:$A$38,Seznamy!$C$3:$C$38)</f>
        <v>Tanvald</v>
      </c>
      <c r="D1687" s="90">
        <f>LOOKUP(A1687,Seznamy!$A$3:$A$38,Seznamy!$F$3:$F$38)</f>
        <v>9376</v>
      </c>
      <c r="E1687" s="90">
        <f>LOOKUP(A1687,Seznamy!$A$3:$A$38,Seznamy!$G$3:$G$38)</f>
        <v>134854</v>
      </c>
      <c r="F1687" s="91">
        <f>LOOKUP(A1687,Seznamy!$A$3:$A$38,Seznamy!$J$3:$J$38)</f>
        <v>60</v>
      </c>
      <c r="G1687" s="91">
        <v>35</v>
      </c>
      <c r="H1687" s="89">
        <f>LOOKUP(G1687,Komplexní!$A$40:$A$82,Komplexní!$B$40:$B$82)</f>
        <v>0</v>
      </c>
      <c r="I1687" s="92">
        <f t="array" ref="I1687">SUM(IF((Komplexní!$A$3:$A$38=A1687)*(Komplexní!$D$1:$AJ$1=G1687),Komplexní!$D$3:$AJ$38))</f>
        <v>0</v>
      </c>
      <c r="J1687" s="116" t="str">
        <f t="shared" si="13"/>
        <v/>
      </c>
      <c r="K1687" s="93">
        <f t="shared" si="14"/>
        <v>1</v>
      </c>
    </row>
    <row r="1688" spans="1:11" hidden="1">
      <c r="A1688" s="87">
        <v>34</v>
      </c>
      <c r="B1688" s="88">
        <f>LOOKUP(A1688,Seznamy!$A$3:$A$38,Seznamy!$B$3:$B$38)</f>
        <v>247002</v>
      </c>
      <c r="C1688" s="89" t="str">
        <f>LOOKUP(A1688,Seznamy!$A$3:$A$38,Seznamy!$C$3:$C$38)</f>
        <v>Tanvald</v>
      </c>
      <c r="D1688" s="90">
        <f>LOOKUP(A1688,Seznamy!$A$3:$A$38,Seznamy!$F$3:$F$38)</f>
        <v>9376</v>
      </c>
      <c r="E1688" s="90">
        <f>LOOKUP(A1688,Seznamy!$A$3:$A$38,Seznamy!$G$3:$G$38)</f>
        <v>134854</v>
      </c>
      <c r="F1688" s="91">
        <f>LOOKUP(A1688,Seznamy!$A$3:$A$38,Seznamy!$J$3:$J$38)</f>
        <v>60</v>
      </c>
      <c r="G1688" s="91">
        <v>36</v>
      </c>
      <c r="H1688" s="89">
        <f>LOOKUP(G1688,Komplexní!$A$40:$A$82,Komplexní!$B$40:$B$82)</f>
        <v>0</v>
      </c>
      <c r="I1688" s="92">
        <f t="array" ref="I1688">SUM(IF((Komplexní!$A$3:$A$38=A1688)*(Komplexní!$D$1:$AJ$1=G1688),Komplexní!$D$3:$AJ$38))</f>
        <v>0</v>
      </c>
      <c r="J1688" s="116" t="str">
        <f t="shared" si="13"/>
        <v/>
      </c>
      <c r="K1688" s="93">
        <f t="shared" si="14"/>
        <v>1</v>
      </c>
    </row>
    <row r="1689" spans="1:11" hidden="1">
      <c r="A1689" s="87">
        <v>34</v>
      </c>
      <c r="B1689" s="88">
        <f>LOOKUP(A1689,Seznamy!$A$3:$A$38,Seznamy!$B$3:$B$38)</f>
        <v>247002</v>
      </c>
      <c r="C1689" s="89" t="str">
        <f>LOOKUP(A1689,Seznamy!$A$3:$A$38,Seznamy!$C$3:$C$38)</f>
        <v>Tanvald</v>
      </c>
      <c r="D1689" s="90">
        <f>LOOKUP(A1689,Seznamy!$A$3:$A$38,Seznamy!$F$3:$F$38)</f>
        <v>9376</v>
      </c>
      <c r="E1689" s="90">
        <f>LOOKUP(A1689,Seznamy!$A$3:$A$38,Seznamy!$G$3:$G$38)</f>
        <v>134854</v>
      </c>
      <c r="F1689" s="91">
        <f>LOOKUP(A1689,Seznamy!$A$3:$A$38,Seznamy!$J$3:$J$38)</f>
        <v>60</v>
      </c>
      <c r="G1689" s="91">
        <v>37</v>
      </c>
      <c r="H1689" s="89">
        <f>LOOKUP(G1689,Komplexní!$A$40:$A$82,Komplexní!$B$40:$B$82)</f>
        <v>0</v>
      </c>
      <c r="I1689" s="92">
        <f t="array" ref="I1689">SUM(IF((Komplexní!$A$3:$A$38=A1689)*(Komplexní!$D$1:$AJ$1=G1689),Komplexní!$D$3:$AJ$38))</f>
        <v>0</v>
      </c>
      <c r="J1689" s="116" t="str">
        <f t="shared" si="13"/>
        <v/>
      </c>
      <c r="K1689" s="93">
        <f t="shared" si="14"/>
        <v>1</v>
      </c>
    </row>
    <row r="1690" spans="1:11" hidden="1">
      <c r="A1690" s="87">
        <v>34</v>
      </c>
      <c r="B1690" s="88">
        <f>LOOKUP(A1690,Seznamy!$A$3:$A$38,Seznamy!$B$3:$B$38)</f>
        <v>247002</v>
      </c>
      <c r="C1690" s="89" t="str">
        <f>LOOKUP(A1690,Seznamy!$A$3:$A$38,Seznamy!$C$3:$C$38)</f>
        <v>Tanvald</v>
      </c>
      <c r="D1690" s="90">
        <f>LOOKUP(A1690,Seznamy!$A$3:$A$38,Seznamy!$F$3:$F$38)</f>
        <v>9376</v>
      </c>
      <c r="E1690" s="90">
        <f>LOOKUP(A1690,Seznamy!$A$3:$A$38,Seznamy!$G$3:$G$38)</f>
        <v>134854</v>
      </c>
      <c r="F1690" s="91">
        <f>LOOKUP(A1690,Seznamy!$A$3:$A$38,Seznamy!$J$3:$J$38)</f>
        <v>60</v>
      </c>
      <c r="G1690" s="91">
        <v>38</v>
      </c>
      <c r="H1690" s="89">
        <f>LOOKUP(G1690,Komplexní!$A$40:$A$82,Komplexní!$B$40:$B$82)</f>
        <v>0</v>
      </c>
      <c r="I1690" s="92">
        <f t="array" ref="I1690">SUM(IF((Komplexní!$A$3:$A$38=A1690)*(Komplexní!$D$1:$AJ$1=G1690),Komplexní!$D$3:$AJ$38))</f>
        <v>0</v>
      </c>
      <c r="J1690" s="116" t="str">
        <f t="shared" si="13"/>
        <v/>
      </c>
      <c r="K1690" s="93">
        <f t="shared" si="14"/>
        <v>1</v>
      </c>
    </row>
    <row r="1691" spans="1:11" hidden="1">
      <c r="A1691" s="87">
        <v>34</v>
      </c>
      <c r="B1691" s="88">
        <f>LOOKUP(A1691,Seznamy!$A$3:$A$38,Seznamy!$B$3:$B$38)</f>
        <v>247002</v>
      </c>
      <c r="C1691" s="89" t="str">
        <f>LOOKUP(A1691,Seznamy!$A$3:$A$38,Seznamy!$C$3:$C$38)</f>
        <v>Tanvald</v>
      </c>
      <c r="D1691" s="90">
        <f>LOOKUP(A1691,Seznamy!$A$3:$A$38,Seznamy!$F$3:$F$38)</f>
        <v>9376</v>
      </c>
      <c r="E1691" s="90">
        <f>LOOKUP(A1691,Seznamy!$A$3:$A$38,Seznamy!$G$3:$G$38)</f>
        <v>134854</v>
      </c>
      <c r="F1691" s="91">
        <f>LOOKUP(A1691,Seznamy!$A$3:$A$38,Seznamy!$J$3:$J$38)</f>
        <v>60</v>
      </c>
      <c r="G1691" s="91">
        <v>39</v>
      </c>
      <c r="H1691" s="89">
        <f>LOOKUP(G1691,Komplexní!$A$40:$A$82,Komplexní!$B$40:$B$82)</f>
        <v>0</v>
      </c>
      <c r="I1691" s="92">
        <f t="array" ref="I1691">SUM(IF((Komplexní!$A$3:$A$38=A1691)*(Komplexní!$D$1:$AJ$1=G1691),Komplexní!$D$3:$AJ$38))</f>
        <v>0</v>
      </c>
      <c r="J1691" s="116" t="str">
        <f t="shared" si="13"/>
        <v/>
      </c>
      <c r="K1691" s="93">
        <f t="shared" si="14"/>
        <v>1</v>
      </c>
    </row>
    <row r="1692" spans="1:11" hidden="1">
      <c r="A1692" s="87">
        <v>34</v>
      </c>
      <c r="B1692" s="88">
        <f>LOOKUP(A1692,Seznamy!$A$3:$A$38,Seznamy!$B$3:$B$38)</f>
        <v>247002</v>
      </c>
      <c r="C1692" s="89" t="str">
        <f>LOOKUP(A1692,Seznamy!$A$3:$A$38,Seznamy!$C$3:$C$38)</f>
        <v>Tanvald</v>
      </c>
      <c r="D1692" s="90">
        <f>LOOKUP(A1692,Seznamy!$A$3:$A$38,Seznamy!$F$3:$F$38)</f>
        <v>9376</v>
      </c>
      <c r="E1692" s="90">
        <f>LOOKUP(A1692,Seznamy!$A$3:$A$38,Seznamy!$G$3:$G$38)</f>
        <v>134854</v>
      </c>
      <c r="F1692" s="91">
        <f>LOOKUP(A1692,Seznamy!$A$3:$A$38,Seznamy!$J$3:$J$38)</f>
        <v>60</v>
      </c>
      <c r="G1692" s="91">
        <v>40</v>
      </c>
      <c r="H1692" s="89">
        <f>LOOKUP(G1692,Komplexní!$A$40:$A$82,Komplexní!$B$40:$B$82)</f>
        <v>0</v>
      </c>
      <c r="I1692" s="92">
        <f t="array" ref="I1692">SUM(IF((Komplexní!$A$3:$A$38=A1692)*(Komplexní!$D$1:$AJ$1=G1692),Komplexní!$D$3:$AJ$38))</f>
        <v>0</v>
      </c>
      <c r="J1692" s="116" t="str">
        <f t="shared" si="13"/>
        <v/>
      </c>
      <c r="K1692" s="93">
        <f t="shared" si="14"/>
        <v>1</v>
      </c>
    </row>
    <row r="1693" spans="1:11" hidden="1">
      <c r="A1693" s="87">
        <v>34</v>
      </c>
      <c r="B1693" s="88">
        <f>LOOKUP(A1693,Seznamy!$A$3:$A$38,Seznamy!$B$3:$B$38)</f>
        <v>247002</v>
      </c>
      <c r="C1693" s="89" t="str">
        <f>LOOKUP(A1693,Seznamy!$A$3:$A$38,Seznamy!$C$3:$C$38)</f>
        <v>Tanvald</v>
      </c>
      <c r="D1693" s="90">
        <f>LOOKUP(A1693,Seznamy!$A$3:$A$38,Seznamy!$F$3:$F$38)</f>
        <v>9376</v>
      </c>
      <c r="E1693" s="90">
        <f>LOOKUP(A1693,Seznamy!$A$3:$A$38,Seznamy!$G$3:$G$38)</f>
        <v>134854</v>
      </c>
      <c r="F1693" s="91">
        <f>LOOKUP(A1693,Seznamy!$A$3:$A$38,Seznamy!$J$3:$J$38)</f>
        <v>60</v>
      </c>
      <c r="G1693" s="91">
        <v>41</v>
      </c>
      <c r="H1693" s="89">
        <f>LOOKUP(G1693,Komplexní!$A$40:$A$82,Komplexní!$B$40:$B$82)</f>
        <v>0</v>
      </c>
      <c r="I1693" s="92">
        <f t="array" ref="I1693">SUM(IF((Komplexní!$A$3:$A$38=A1693)*(Komplexní!$D$1:$AJ$1=G1693),Komplexní!$D$3:$AJ$38))</f>
        <v>0</v>
      </c>
      <c r="J1693" s="116" t="str">
        <f t="shared" si="13"/>
        <v/>
      </c>
      <c r="K1693" s="93">
        <f t="shared" si="14"/>
        <v>1</v>
      </c>
    </row>
    <row r="1694" spans="1:11" hidden="1">
      <c r="A1694" s="87">
        <v>34</v>
      </c>
      <c r="B1694" s="88">
        <f>LOOKUP(A1694,Seznamy!$A$3:$A$38,Seznamy!$B$3:$B$38)</f>
        <v>247002</v>
      </c>
      <c r="C1694" s="89" t="str">
        <f>LOOKUP(A1694,Seznamy!$A$3:$A$38,Seznamy!$C$3:$C$38)</f>
        <v>Tanvald</v>
      </c>
      <c r="D1694" s="90">
        <f>LOOKUP(A1694,Seznamy!$A$3:$A$38,Seznamy!$F$3:$F$38)</f>
        <v>9376</v>
      </c>
      <c r="E1694" s="90">
        <f>LOOKUP(A1694,Seznamy!$A$3:$A$38,Seznamy!$G$3:$G$38)</f>
        <v>134854</v>
      </c>
      <c r="F1694" s="91">
        <f>LOOKUP(A1694,Seznamy!$A$3:$A$38,Seznamy!$J$3:$J$38)</f>
        <v>60</v>
      </c>
      <c r="G1694" s="91">
        <v>42</v>
      </c>
      <c r="H1694" s="89">
        <f>LOOKUP(G1694,Komplexní!$A$40:$A$82,Komplexní!$B$40:$B$82)</f>
        <v>0</v>
      </c>
      <c r="I1694" s="92">
        <f t="array" ref="I1694">SUM(IF((Komplexní!$A$3:$A$38=A1694)*(Komplexní!$D$1:$AJ$1=G1694),Komplexní!$D$3:$AJ$38))</f>
        <v>0</v>
      </c>
      <c r="J1694" s="116" t="str">
        <f t="shared" si="13"/>
        <v/>
      </c>
      <c r="K1694" s="93">
        <f t="shared" si="14"/>
        <v>1</v>
      </c>
    </row>
    <row r="1695" spans="1:11" hidden="1">
      <c r="A1695" s="87">
        <v>34</v>
      </c>
      <c r="B1695" s="88">
        <f>LOOKUP(A1695,Seznamy!$A$3:$A$38,Seznamy!$B$3:$B$38)</f>
        <v>247002</v>
      </c>
      <c r="C1695" s="89" t="str">
        <f>LOOKUP(A1695,Seznamy!$A$3:$A$38,Seznamy!$C$3:$C$38)</f>
        <v>Tanvald</v>
      </c>
      <c r="D1695" s="90">
        <f>LOOKUP(A1695,Seznamy!$A$3:$A$38,Seznamy!$F$3:$F$38)</f>
        <v>9376</v>
      </c>
      <c r="E1695" s="90">
        <f>LOOKUP(A1695,Seznamy!$A$3:$A$38,Seznamy!$G$3:$G$38)</f>
        <v>134854</v>
      </c>
      <c r="F1695" s="91">
        <f>LOOKUP(A1695,Seznamy!$A$3:$A$38,Seznamy!$J$3:$J$38)</f>
        <v>60</v>
      </c>
      <c r="G1695" s="91">
        <v>43</v>
      </c>
      <c r="H1695" s="89">
        <f>LOOKUP(G1695,Komplexní!$A$40:$A$82,Komplexní!$B$40:$B$82)</f>
        <v>0</v>
      </c>
      <c r="I1695" s="92">
        <f t="array" ref="I1695">SUM(IF((Komplexní!$A$3:$A$38=A1695)*(Komplexní!$D$1:$AJ$1=G1695),Komplexní!$D$3:$AJ$38))</f>
        <v>0</v>
      </c>
      <c r="J1695" s="116" t="str">
        <f t="shared" si="13"/>
        <v/>
      </c>
      <c r="K1695" s="93">
        <f t="shared" si="14"/>
        <v>1</v>
      </c>
    </row>
    <row r="1696" spans="1:11" hidden="1">
      <c r="A1696" s="87">
        <v>34</v>
      </c>
      <c r="B1696" s="88">
        <f>LOOKUP(A1696,Seznamy!$A$3:$A$38,Seznamy!$B$3:$B$38)</f>
        <v>247002</v>
      </c>
      <c r="C1696" s="89" t="str">
        <f>LOOKUP(A1696,Seznamy!$A$3:$A$38,Seznamy!$C$3:$C$38)</f>
        <v>Tanvald</v>
      </c>
      <c r="D1696" s="90">
        <f>LOOKUP(A1696,Seznamy!$A$3:$A$38,Seznamy!$F$3:$F$38)</f>
        <v>9376</v>
      </c>
      <c r="E1696" s="90">
        <f>LOOKUP(A1696,Seznamy!$A$3:$A$38,Seznamy!$G$3:$G$38)</f>
        <v>134854</v>
      </c>
      <c r="F1696" s="91">
        <f>LOOKUP(A1696,Seznamy!$A$3:$A$38,Seznamy!$J$3:$J$38)</f>
        <v>60</v>
      </c>
      <c r="G1696" s="91">
        <v>44</v>
      </c>
      <c r="H1696" s="89">
        <f>LOOKUP(G1696,Komplexní!$A$40:$A$82,Komplexní!$B$40:$B$82)</f>
        <v>0</v>
      </c>
      <c r="I1696" s="92">
        <f t="array" ref="I1696">SUM(IF((Komplexní!$A$3:$A$38=A1696)*(Komplexní!$D$1:$AJ$1=G1696),Komplexní!$D$3:$AJ$38))</f>
        <v>0</v>
      </c>
      <c r="J1696" s="116" t="str">
        <f t="shared" si="13"/>
        <v/>
      </c>
      <c r="K1696" s="93">
        <f t="shared" si="14"/>
        <v>1</v>
      </c>
    </row>
    <row r="1697" spans="1:11" hidden="1">
      <c r="A1697" s="87">
        <v>34</v>
      </c>
      <c r="B1697" s="88">
        <f>LOOKUP(A1697,Seznamy!$A$3:$A$38,Seznamy!$B$3:$B$38)</f>
        <v>247002</v>
      </c>
      <c r="C1697" s="89" t="str">
        <f>LOOKUP(A1697,Seznamy!$A$3:$A$38,Seznamy!$C$3:$C$38)</f>
        <v>Tanvald</v>
      </c>
      <c r="D1697" s="90">
        <f>LOOKUP(A1697,Seznamy!$A$3:$A$38,Seznamy!$F$3:$F$38)</f>
        <v>9376</v>
      </c>
      <c r="E1697" s="90">
        <f>LOOKUP(A1697,Seznamy!$A$3:$A$38,Seznamy!$G$3:$G$38)</f>
        <v>134854</v>
      </c>
      <c r="F1697" s="91">
        <f>LOOKUP(A1697,Seznamy!$A$3:$A$38,Seznamy!$J$3:$J$38)</f>
        <v>60</v>
      </c>
      <c r="G1697" s="91">
        <v>45</v>
      </c>
      <c r="H1697" s="89">
        <f>LOOKUP(G1697,Komplexní!$A$40:$A$82,Komplexní!$B$40:$B$82)</f>
        <v>0</v>
      </c>
      <c r="I1697" s="92">
        <f t="array" ref="I1697">SUM(IF((Komplexní!$A$3:$A$38=A1697)*(Komplexní!$D$1:$AJ$1=G1697),Komplexní!$D$3:$AJ$38))</f>
        <v>0</v>
      </c>
      <c r="J1697" s="116" t="str">
        <f t="shared" si="13"/>
        <v/>
      </c>
      <c r="K1697" s="93">
        <f t="shared" si="14"/>
        <v>1</v>
      </c>
    </row>
    <row r="1698" spans="1:11" hidden="1">
      <c r="A1698" s="87">
        <v>34</v>
      </c>
      <c r="B1698" s="88">
        <f>LOOKUP(A1698,Seznamy!$A$3:$A$38,Seznamy!$B$3:$B$38)</f>
        <v>247002</v>
      </c>
      <c r="C1698" s="89" t="str">
        <f>LOOKUP(A1698,Seznamy!$A$3:$A$38,Seznamy!$C$3:$C$38)</f>
        <v>Tanvald</v>
      </c>
      <c r="D1698" s="90">
        <f>LOOKUP(A1698,Seznamy!$A$3:$A$38,Seznamy!$F$3:$F$38)</f>
        <v>9376</v>
      </c>
      <c r="E1698" s="90">
        <f>LOOKUP(A1698,Seznamy!$A$3:$A$38,Seznamy!$G$3:$G$38)</f>
        <v>134854</v>
      </c>
      <c r="F1698" s="91">
        <f>LOOKUP(A1698,Seznamy!$A$3:$A$38,Seznamy!$J$3:$J$38)</f>
        <v>60</v>
      </c>
      <c r="G1698" s="91">
        <v>46</v>
      </c>
      <c r="H1698" s="89">
        <f>LOOKUP(G1698,Komplexní!$A$40:$A$82,Komplexní!$B$40:$B$82)</f>
        <v>0</v>
      </c>
      <c r="I1698" s="92">
        <f t="array" ref="I1698">SUM(IF((Komplexní!$A$3:$A$38=A1698)*(Komplexní!$D$1:$AJ$1=G1698),Komplexní!$D$3:$AJ$38))</f>
        <v>0</v>
      </c>
      <c r="J1698" s="116" t="str">
        <f t="shared" si="13"/>
        <v/>
      </c>
      <c r="K1698" s="93">
        <f t="shared" si="14"/>
        <v>1</v>
      </c>
    </row>
    <row r="1699" spans="1:11" hidden="1">
      <c r="A1699" s="87">
        <v>34</v>
      </c>
      <c r="B1699" s="88">
        <f>LOOKUP(A1699,Seznamy!$A$3:$A$38,Seznamy!$B$3:$B$38)</f>
        <v>247002</v>
      </c>
      <c r="C1699" s="89" t="str">
        <f>LOOKUP(A1699,Seznamy!$A$3:$A$38,Seznamy!$C$3:$C$38)</f>
        <v>Tanvald</v>
      </c>
      <c r="D1699" s="90">
        <f>LOOKUP(A1699,Seznamy!$A$3:$A$38,Seznamy!$F$3:$F$38)</f>
        <v>9376</v>
      </c>
      <c r="E1699" s="90">
        <f>LOOKUP(A1699,Seznamy!$A$3:$A$38,Seznamy!$G$3:$G$38)</f>
        <v>134854</v>
      </c>
      <c r="F1699" s="91">
        <f>LOOKUP(A1699,Seznamy!$A$3:$A$38,Seznamy!$J$3:$J$38)</f>
        <v>60</v>
      </c>
      <c r="G1699" s="91">
        <v>47</v>
      </c>
      <c r="H1699" s="89">
        <f>LOOKUP(G1699,Komplexní!$A$40:$A$82,Komplexní!$B$40:$B$82)</f>
        <v>0</v>
      </c>
      <c r="I1699" s="92">
        <f t="array" ref="I1699">SUM(IF((Komplexní!$A$3:$A$38=A1699)*(Komplexní!$D$1:$AJ$1=G1699),Komplexní!$D$3:$AJ$38))</f>
        <v>0</v>
      </c>
      <c r="J1699" s="116" t="str">
        <f t="shared" si="13"/>
        <v/>
      </c>
      <c r="K1699" s="93">
        <f t="shared" si="14"/>
        <v>1</v>
      </c>
    </row>
    <row r="1700" spans="1:11" hidden="1">
      <c r="A1700" s="87">
        <v>34</v>
      </c>
      <c r="B1700" s="88">
        <f>LOOKUP(A1700,Seznamy!$A$3:$A$38,Seznamy!$B$3:$B$38)</f>
        <v>247002</v>
      </c>
      <c r="C1700" s="89" t="str">
        <f>LOOKUP(A1700,Seznamy!$A$3:$A$38,Seznamy!$C$3:$C$38)</f>
        <v>Tanvald</v>
      </c>
      <c r="D1700" s="90">
        <f>LOOKUP(A1700,Seznamy!$A$3:$A$38,Seznamy!$F$3:$F$38)</f>
        <v>9376</v>
      </c>
      <c r="E1700" s="90">
        <f>LOOKUP(A1700,Seznamy!$A$3:$A$38,Seznamy!$G$3:$G$38)</f>
        <v>134854</v>
      </c>
      <c r="F1700" s="91">
        <f>LOOKUP(A1700,Seznamy!$A$3:$A$38,Seznamy!$J$3:$J$38)</f>
        <v>60</v>
      </c>
      <c r="G1700" s="91">
        <v>48</v>
      </c>
      <c r="H1700" s="89">
        <f>LOOKUP(G1700,Komplexní!$A$40:$A$82,Komplexní!$B$40:$B$82)</f>
        <v>0</v>
      </c>
      <c r="I1700" s="92">
        <f t="array" ref="I1700">SUM(IF((Komplexní!$A$3:$A$38=A1700)*(Komplexní!$D$1:$AJ$1=G1700),Komplexní!$D$3:$AJ$38))</f>
        <v>0</v>
      </c>
      <c r="J1700" s="116" t="str">
        <f t="shared" si="13"/>
        <v/>
      </c>
      <c r="K1700" s="93">
        <f t="shared" si="14"/>
        <v>1</v>
      </c>
    </row>
    <row r="1701" spans="1:11" hidden="1">
      <c r="A1701" s="87">
        <v>34</v>
      </c>
      <c r="B1701" s="88">
        <f>LOOKUP(A1701,Seznamy!$A$3:$A$38,Seznamy!$B$3:$B$38)</f>
        <v>247002</v>
      </c>
      <c r="C1701" s="89" t="str">
        <f>LOOKUP(A1701,Seznamy!$A$3:$A$38,Seznamy!$C$3:$C$38)</f>
        <v>Tanvald</v>
      </c>
      <c r="D1701" s="90">
        <f>LOOKUP(A1701,Seznamy!$A$3:$A$38,Seznamy!$F$3:$F$38)</f>
        <v>9376</v>
      </c>
      <c r="E1701" s="90">
        <f>LOOKUP(A1701,Seznamy!$A$3:$A$38,Seznamy!$G$3:$G$38)</f>
        <v>134854</v>
      </c>
      <c r="F1701" s="91">
        <f>LOOKUP(A1701,Seznamy!$A$3:$A$38,Seznamy!$J$3:$J$38)</f>
        <v>60</v>
      </c>
      <c r="G1701" s="91">
        <v>49</v>
      </c>
      <c r="H1701" s="89">
        <f>LOOKUP(G1701,Komplexní!$A$40:$A$82,Komplexní!$B$40:$B$82)</f>
        <v>0</v>
      </c>
      <c r="I1701" s="92">
        <f t="array" ref="I1701">SUM(IF((Komplexní!$A$3:$A$38=A1701)*(Komplexní!$D$1:$AJ$1=G1701),Komplexní!$D$3:$AJ$38))</f>
        <v>0</v>
      </c>
      <c r="J1701" s="116" t="str">
        <f t="shared" si="13"/>
        <v/>
      </c>
      <c r="K1701" s="93">
        <f t="shared" si="14"/>
        <v>1</v>
      </c>
    </row>
    <row r="1702" spans="1:11" hidden="1">
      <c r="A1702" s="87">
        <v>34</v>
      </c>
      <c r="B1702" s="88">
        <f>LOOKUP(A1702,Seznamy!$A$3:$A$38,Seznamy!$B$3:$B$38)</f>
        <v>247002</v>
      </c>
      <c r="C1702" s="89" t="str">
        <f>LOOKUP(A1702,Seznamy!$A$3:$A$38,Seznamy!$C$3:$C$38)</f>
        <v>Tanvald</v>
      </c>
      <c r="D1702" s="90">
        <f>LOOKUP(A1702,Seznamy!$A$3:$A$38,Seznamy!$F$3:$F$38)</f>
        <v>9376</v>
      </c>
      <c r="E1702" s="90">
        <f>LOOKUP(A1702,Seznamy!$A$3:$A$38,Seznamy!$G$3:$G$38)</f>
        <v>134854</v>
      </c>
      <c r="F1702" s="91">
        <f>LOOKUP(A1702,Seznamy!$A$3:$A$38,Seznamy!$J$3:$J$38)</f>
        <v>60</v>
      </c>
      <c r="G1702" s="91">
        <v>50</v>
      </c>
      <c r="H1702" s="89">
        <f>LOOKUP(G1702,Komplexní!$A$40:$A$82,Komplexní!$B$40:$B$82)</f>
        <v>0</v>
      </c>
      <c r="I1702" s="92">
        <f t="array" ref="I1702">SUM(IF((Komplexní!$A$3:$A$38=A1702)*(Komplexní!$D$1:$AJ$1=G1702),Komplexní!$D$3:$AJ$38))</f>
        <v>0</v>
      </c>
      <c r="J1702" s="116" t="str">
        <f t="shared" si="13"/>
        <v/>
      </c>
      <c r="K1702" s="93">
        <f t="shared" si="14"/>
        <v>1</v>
      </c>
    </row>
    <row r="1703" spans="1:11" hidden="1">
      <c r="A1703" s="53">
        <v>35</v>
      </c>
      <c r="B1703" s="54">
        <f>LOOKUP(A1703,Seznamy!$A$3:$A$38,Seznamy!$B$3:$B$38)</f>
        <v>247002</v>
      </c>
      <c r="C1703" s="55" t="str">
        <f>LOOKUP(A1703,Seznamy!$A$3:$A$38,Seznamy!$C$3:$C$38)</f>
        <v>Tanvald</v>
      </c>
      <c r="D1703" s="56">
        <f>LOOKUP(A1703,Seznamy!$A$3:$A$38,Seznamy!$F$3:$F$38)</f>
        <v>9376</v>
      </c>
      <c r="E1703" s="56">
        <f>LOOKUP(A1703,Seznamy!$A$3:$A$38,Seznamy!$G$3:$G$38)</f>
        <v>134854</v>
      </c>
      <c r="F1703" s="57">
        <f>LOOKUP(A1703,Seznamy!$A$3:$A$38,Seznamy!$J$3:$J$38)</f>
        <v>60</v>
      </c>
      <c r="G1703" s="57">
        <v>1</v>
      </c>
      <c r="H1703" s="55" t="str">
        <f>LOOKUP(G1703,Komplexní!$A$40:$A$82,Komplexní!$B$40:$B$82)</f>
        <v>KAISER s.r.o.</v>
      </c>
      <c r="I1703" s="58">
        <f t="array" ref="I1703">SUM(IF((Komplexní!$A$3:$A$38=A1703)*(Komplexní!$D$1:$AJ$1=G1703),Komplexní!$D$3:$AJ$38))</f>
        <v>0</v>
      </c>
      <c r="J1703" s="115" t="str">
        <f t="shared" si="13"/>
        <v/>
      </c>
      <c r="K1703" s="59">
        <f t="shared" ref="K1703:K1734" si="15">IF(I1703=MIN($J$1703:$J$1752),1,"")</f>
        <v>1</v>
      </c>
    </row>
    <row r="1704" spans="1:11" hidden="1">
      <c r="A1704" s="53">
        <v>35</v>
      </c>
      <c r="B1704" s="54">
        <f>LOOKUP(A1704,Seznamy!$A$3:$A$38,Seznamy!$B$3:$B$38)</f>
        <v>247002</v>
      </c>
      <c r="C1704" s="55" t="str">
        <f>LOOKUP(A1704,Seznamy!$A$3:$A$38,Seznamy!$C$3:$C$38)</f>
        <v>Tanvald</v>
      </c>
      <c r="D1704" s="56">
        <f>LOOKUP(A1704,Seznamy!$A$3:$A$38,Seznamy!$F$3:$F$38)</f>
        <v>9376</v>
      </c>
      <c r="E1704" s="56">
        <f>LOOKUP(A1704,Seznamy!$A$3:$A$38,Seznamy!$G$3:$G$38)</f>
        <v>134854</v>
      </c>
      <c r="F1704" s="57">
        <f>LOOKUP(A1704,Seznamy!$A$3:$A$38,Seznamy!$J$3:$J$38)</f>
        <v>60</v>
      </c>
      <c r="G1704" s="57">
        <v>2</v>
      </c>
      <c r="H1704" s="55" t="str">
        <f>LOOKUP(G1704,Komplexní!$A$40:$A$82,Komplexní!$B$40:$B$82)</f>
        <v>Lesní společnost Přimda, a.s.</v>
      </c>
      <c r="I1704" s="58">
        <f t="array" ref="I1704">SUM(IF((Komplexní!$A$3:$A$38=A1704)*(Komplexní!$D$1:$AJ$1=G1704),Komplexní!$D$3:$AJ$38))</f>
        <v>0</v>
      </c>
      <c r="J1704" s="115" t="str">
        <f t="shared" si="13"/>
        <v/>
      </c>
      <c r="K1704" s="59">
        <f t="shared" si="15"/>
        <v>1</v>
      </c>
    </row>
    <row r="1705" spans="1:11" hidden="1">
      <c r="A1705" s="53">
        <v>35</v>
      </c>
      <c r="B1705" s="54">
        <f>LOOKUP(A1705,Seznamy!$A$3:$A$38,Seznamy!$B$3:$B$38)</f>
        <v>247002</v>
      </c>
      <c r="C1705" s="55" t="str">
        <f>LOOKUP(A1705,Seznamy!$A$3:$A$38,Seznamy!$C$3:$C$38)</f>
        <v>Tanvald</v>
      </c>
      <c r="D1705" s="56">
        <f>LOOKUP(A1705,Seznamy!$A$3:$A$38,Seznamy!$F$3:$F$38)</f>
        <v>9376</v>
      </c>
      <c r="E1705" s="56">
        <f>LOOKUP(A1705,Seznamy!$A$3:$A$38,Seznamy!$G$3:$G$38)</f>
        <v>134854</v>
      </c>
      <c r="F1705" s="57">
        <f>LOOKUP(A1705,Seznamy!$A$3:$A$38,Seznamy!$J$3:$J$38)</f>
        <v>60</v>
      </c>
      <c r="G1705" s="57">
        <v>3</v>
      </c>
      <c r="H1705" s="55" t="str">
        <f>LOOKUP(G1705,Komplexní!$A$40:$A$82,Komplexní!$B$40:$B$82)</f>
        <v>ACLESIA, spol. s r.o.</v>
      </c>
      <c r="I1705" s="58">
        <f t="array" ref="I1705">SUM(IF((Komplexní!$A$3:$A$38=A1705)*(Komplexní!$D$1:$AJ$1=G1705),Komplexní!$D$3:$AJ$38))</f>
        <v>0</v>
      </c>
      <c r="J1705" s="115" t="str">
        <f t="shared" si="13"/>
        <v/>
      </c>
      <c r="K1705" s="59">
        <f t="shared" si="15"/>
        <v>1</v>
      </c>
    </row>
    <row r="1706" spans="1:11" hidden="1">
      <c r="A1706" s="53">
        <v>35</v>
      </c>
      <c r="B1706" s="54">
        <f>LOOKUP(A1706,Seznamy!$A$3:$A$38,Seznamy!$B$3:$B$38)</f>
        <v>247002</v>
      </c>
      <c r="C1706" s="55" t="str">
        <f>LOOKUP(A1706,Seznamy!$A$3:$A$38,Seznamy!$C$3:$C$38)</f>
        <v>Tanvald</v>
      </c>
      <c r="D1706" s="56">
        <f>LOOKUP(A1706,Seznamy!$A$3:$A$38,Seznamy!$F$3:$F$38)</f>
        <v>9376</v>
      </c>
      <c r="E1706" s="56">
        <f>LOOKUP(A1706,Seznamy!$A$3:$A$38,Seznamy!$G$3:$G$38)</f>
        <v>134854</v>
      </c>
      <c r="F1706" s="57">
        <f>LOOKUP(A1706,Seznamy!$A$3:$A$38,Seznamy!$J$3:$J$38)</f>
        <v>60</v>
      </c>
      <c r="G1706" s="57">
        <v>4</v>
      </c>
      <c r="H1706" s="55" t="str">
        <f>LOOKUP(G1706,Komplexní!$A$40:$A$82,Komplexní!$B$40:$B$82)</f>
        <v>LST a.s.</v>
      </c>
      <c r="I1706" s="58">
        <f t="array" ref="I1706">SUM(IF((Komplexní!$A$3:$A$38=A1706)*(Komplexní!$D$1:$AJ$1=G1706),Komplexní!$D$3:$AJ$38))</f>
        <v>0</v>
      </c>
      <c r="J1706" s="115" t="str">
        <f t="shared" si="13"/>
        <v/>
      </c>
      <c r="K1706" s="59">
        <f t="shared" si="15"/>
        <v>1</v>
      </c>
    </row>
    <row r="1707" spans="1:11" hidden="1">
      <c r="A1707" s="53">
        <v>35</v>
      </c>
      <c r="B1707" s="54">
        <f>LOOKUP(A1707,Seznamy!$A$3:$A$38,Seznamy!$B$3:$B$38)</f>
        <v>247002</v>
      </c>
      <c r="C1707" s="55" t="str">
        <f>LOOKUP(A1707,Seznamy!$A$3:$A$38,Seznamy!$C$3:$C$38)</f>
        <v>Tanvald</v>
      </c>
      <c r="D1707" s="56">
        <f>LOOKUP(A1707,Seznamy!$A$3:$A$38,Seznamy!$F$3:$F$38)</f>
        <v>9376</v>
      </c>
      <c r="E1707" s="56">
        <f>LOOKUP(A1707,Seznamy!$A$3:$A$38,Seznamy!$G$3:$G$38)</f>
        <v>134854</v>
      </c>
      <c r="F1707" s="57">
        <f>LOOKUP(A1707,Seznamy!$A$3:$A$38,Seznamy!$J$3:$J$38)</f>
        <v>60</v>
      </c>
      <c r="G1707" s="57">
        <v>5</v>
      </c>
      <c r="H1707" s="55" t="str">
        <f>LOOKUP(G1707,Komplexní!$A$40:$A$82,Komplexní!$B$40:$B$82)</f>
        <v>T.E.P. HOLZ, s.r.o.</v>
      </c>
      <c r="I1707" s="58">
        <f t="array" ref="I1707">SUM(IF((Komplexní!$A$3:$A$38=A1707)*(Komplexní!$D$1:$AJ$1=G1707),Komplexní!$D$3:$AJ$38))</f>
        <v>0</v>
      </c>
      <c r="J1707" s="115" t="str">
        <f t="shared" si="13"/>
        <v/>
      </c>
      <c r="K1707" s="59">
        <f t="shared" si="15"/>
        <v>1</v>
      </c>
    </row>
    <row r="1708" spans="1:11" hidden="1">
      <c r="A1708" s="53">
        <v>35</v>
      </c>
      <c r="B1708" s="54">
        <f>LOOKUP(A1708,Seznamy!$A$3:$A$38,Seznamy!$B$3:$B$38)</f>
        <v>247002</v>
      </c>
      <c r="C1708" s="55" t="str">
        <f>LOOKUP(A1708,Seznamy!$A$3:$A$38,Seznamy!$C$3:$C$38)</f>
        <v>Tanvald</v>
      </c>
      <c r="D1708" s="56">
        <f>LOOKUP(A1708,Seznamy!$A$3:$A$38,Seznamy!$F$3:$F$38)</f>
        <v>9376</v>
      </c>
      <c r="E1708" s="56">
        <f>LOOKUP(A1708,Seznamy!$A$3:$A$38,Seznamy!$G$3:$G$38)</f>
        <v>134854</v>
      </c>
      <c r="F1708" s="57">
        <f>LOOKUP(A1708,Seznamy!$A$3:$A$38,Seznamy!$J$3:$J$38)</f>
        <v>60</v>
      </c>
      <c r="G1708" s="57">
        <v>6</v>
      </c>
      <c r="H1708" s="55" t="str">
        <f>LOOKUP(G1708,Komplexní!$A$40:$A$82,Komplexní!$B$40:$B$82)</f>
        <v>Petra spol. s r.o.</v>
      </c>
      <c r="I1708" s="58">
        <f t="array" ref="I1708">SUM(IF((Komplexní!$A$3:$A$38=A1708)*(Komplexní!$D$1:$AJ$1=G1708),Komplexní!$D$3:$AJ$38))</f>
        <v>0</v>
      </c>
      <c r="J1708" s="115" t="str">
        <f t="shared" si="13"/>
        <v/>
      </c>
      <c r="K1708" s="59">
        <f t="shared" si="15"/>
        <v>1</v>
      </c>
    </row>
    <row r="1709" spans="1:11" hidden="1">
      <c r="A1709" s="53">
        <v>35</v>
      </c>
      <c r="B1709" s="54">
        <f>LOOKUP(A1709,Seznamy!$A$3:$A$38,Seznamy!$B$3:$B$38)</f>
        <v>247002</v>
      </c>
      <c r="C1709" s="55" t="str">
        <f>LOOKUP(A1709,Seznamy!$A$3:$A$38,Seznamy!$C$3:$C$38)</f>
        <v>Tanvald</v>
      </c>
      <c r="D1709" s="56">
        <f>LOOKUP(A1709,Seznamy!$A$3:$A$38,Seznamy!$F$3:$F$38)</f>
        <v>9376</v>
      </c>
      <c r="E1709" s="56">
        <f>LOOKUP(A1709,Seznamy!$A$3:$A$38,Seznamy!$G$3:$G$38)</f>
        <v>134854</v>
      </c>
      <c r="F1709" s="57">
        <f>LOOKUP(A1709,Seznamy!$A$3:$A$38,Seznamy!$J$3:$J$38)</f>
        <v>60</v>
      </c>
      <c r="G1709" s="57">
        <v>7</v>
      </c>
      <c r="H1709" s="55" t="str">
        <f>LOOKUP(G1709,Komplexní!$A$40:$A$82,Komplexní!$B$40:$B$82)</f>
        <v>Sušická lesní a obchodní s.r.o.</v>
      </c>
      <c r="I1709" s="58">
        <f t="array" ref="I1709">SUM(IF((Komplexní!$A$3:$A$38=A1709)*(Komplexní!$D$1:$AJ$1=G1709),Komplexní!$D$3:$AJ$38))</f>
        <v>0</v>
      </c>
      <c r="J1709" s="115" t="str">
        <f t="shared" si="13"/>
        <v/>
      </c>
      <c r="K1709" s="59">
        <f t="shared" si="15"/>
        <v>1</v>
      </c>
    </row>
    <row r="1710" spans="1:11" hidden="1">
      <c r="A1710" s="53">
        <v>35</v>
      </c>
      <c r="B1710" s="54">
        <f>LOOKUP(A1710,Seznamy!$A$3:$A$38,Seznamy!$B$3:$B$38)</f>
        <v>247002</v>
      </c>
      <c r="C1710" s="55" t="str">
        <f>LOOKUP(A1710,Seznamy!$A$3:$A$38,Seznamy!$C$3:$C$38)</f>
        <v>Tanvald</v>
      </c>
      <c r="D1710" s="56">
        <f>LOOKUP(A1710,Seznamy!$A$3:$A$38,Seznamy!$F$3:$F$38)</f>
        <v>9376</v>
      </c>
      <c r="E1710" s="56">
        <f>LOOKUP(A1710,Seznamy!$A$3:$A$38,Seznamy!$G$3:$G$38)</f>
        <v>134854</v>
      </c>
      <c r="F1710" s="57">
        <f>LOOKUP(A1710,Seznamy!$A$3:$A$38,Seznamy!$J$3:$J$38)</f>
        <v>60</v>
      </c>
      <c r="G1710" s="57">
        <v>8</v>
      </c>
      <c r="H1710" s="55" t="str">
        <f>LOOKUP(G1710,Komplexní!$A$40:$A$82,Komplexní!$B$40:$B$82)</f>
        <v>ARBOLES s.r.o.</v>
      </c>
      <c r="I1710" s="58">
        <f t="array" ref="I1710">SUM(IF((Komplexní!$A$3:$A$38=A1710)*(Komplexní!$D$1:$AJ$1=G1710),Komplexní!$D$3:$AJ$38))</f>
        <v>0</v>
      </c>
      <c r="J1710" s="115" t="str">
        <f t="shared" si="13"/>
        <v/>
      </c>
      <c r="K1710" s="59">
        <f t="shared" si="15"/>
        <v>1</v>
      </c>
    </row>
    <row r="1711" spans="1:11" hidden="1">
      <c r="A1711" s="53">
        <v>35</v>
      </c>
      <c r="B1711" s="54">
        <f>LOOKUP(A1711,Seznamy!$A$3:$A$38,Seznamy!$B$3:$B$38)</f>
        <v>247002</v>
      </c>
      <c r="C1711" s="55" t="str">
        <f>LOOKUP(A1711,Seznamy!$A$3:$A$38,Seznamy!$C$3:$C$38)</f>
        <v>Tanvald</v>
      </c>
      <c r="D1711" s="56">
        <f>LOOKUP(A1711,Seznamy!$A$3:$A$38,Seznamy!$F$3:$F$38)</f>
        <v>9376</v>
      </c>
      <c r="E1711" s="56">
        <f>LOOKUP(A1711,Seznamy!$A$3:$A$38,Seznamy!$G$3:$G$38)</f>
        <v>134854</v>
      </c>
      <c r="F1711" s="57">
        <f>LOOKUP(A1711,Seznamy!$A$3:$A$38,Seznamy!$J$3:$J$38)</f>
        <v>60</v>
      </c>
      <c r="G1711" s="57">
        <v>9</v>
      </c>
      <c r="H1711" s="55" t="str">
        <f>LOOKUP(G1711,Komplexní!$A$40:$A$82,Komplexní!$B$40:$B$82)</f>
        <v>Stora Enso Wood Products Planá s.r.o.</v>
      </c>
      <c r="I1711" s="58">
        <f t="array" ref="I1711">SUM(IF((Komplexní!$A$3:$A$38=A1711)*(Komplexní!$D$1:$AJ$1=G1711),Komplexní!$D$3:$AJ$38))</f>
        <v>0</v>
      </c>
      <c r="J1711" s="115" t="str">
        <f t="shared" si="13"/>
        <v/>
      </c>
      <c r="K1711" s="59">
        <f t="shared" si="15"/>
        <v>1</v>
      </c>
    </row>
    <row r="1712" spans="1:11" hidden="1">
      <c r="A1712" s="53">
        <v>35</v>
      </c>
      <c r="B1712" s="54">
        <f>LOOKUP(A1712,Seznamy!$A$3:$A$38,Seznamy!$B$3:$B$38)</f>
        <v>247002</v>
      </c>
      <c r="C1712" s="55" t="str">
        <f>LOOKUP(A1712,Seznamy!$A$3:$A$38,Seznamy!$C$3:$C$38)</f>
        <v>Tanvald</v>
      </c>
      <c r="D1712" s="56">
        <f>LOOKUP(A1712,Seznamy!$A$3:$A$38,Seznamy!$F$3:$F$38)</f>
        <v>9376</v>
      </c>
      <c r="E1712" s="56">
        <f>LOOKUP(A1712,Seznamy!$A$3:$A$38,Seznamy!$G$3:$G$38)</f>
        <v>134854</v>
      </c>
      <c r="F1712" s="57">
        <f>LOOKUP(A1712,Seznamy!$A$3:$A$38,Seznamy!$J$3:$J$38)</f>
        <v>60</v>
      </c>
      <c r="G1712" s="57">
        <v>10</v>
      </c>
      <c r="H1712" s="55" t="str">
        <f>LOOKUP(G1712,Komplexní!$A$40:$A$82,Komplexní!$B$40:$B$82)</f>
        <v>Stora Enso Wood Products Ždírec s.r.o.</v>
      </c>
      <c r="I1712" s="58">
        <f t="array" ref="I1712">SUM(IF((Komplexní!$A$3:$A$38=A1712)*(Komplexní!$D$1:$AJ$1=G1712),Komplexní!$D$3:$AJ$38))</f>
        <v>0</v>
      </c>
      <c r="J1712" s="115" t="str">
        <f t="shared" si="13"/>
        <v/>
      </c>
      <c r="K1712" s="59">
        <f t="shared" si="15"/>
        <v>1</v>
      </c>
    </row>
    <row r="1713" spans="1:11" hidden="1">
      <c r="A1713" s="53">
        <v>35</v>
      </c>
      <c r="B1713" s="54">
        <f>LOOKUP(A1713,Seznamy!$A$3:$A$38,Seznamy!$B$3:$B$38)</f>
        <v>247002</v>
      </c>
      <c r="C1713" s="55" t="str">
        <f>LOOKUP(A1713,Seznamy!$A$3:$A$38,Seznamy!$C$3:$C$38)</f>
        <v>Tanvald</v>
      </c>
      <c r="D1713" s="56">
        <f>LOOKUP(A1713,Seznamy!$A$3:$A$38,Seznamy!$F$3:$F$38)</f>
        <v>9376</v>
      </c>
      <c r="E1713" s="56">
        <f>LOOKUP(A1713,Seznamy!$A$3:$A$38,Seznamy!$G$3:$G$38)</f>
        <v>134854</v>
      </c>
      <c r="F1713" s="57">
        <f>LOOKUP(A1713,Seznamy!$A$3:$A$38,Seznamy!$J$3:$J$38)</f>
        <v>60</v>
      </c>
      <c r="G1713" s="57">
        <v>11</v>
      </c>
      <c r="H1713" s="55" t="str">
        <f>LOOKUP(G1713,Komplexní!$A$40:$A$82,Komplexní!$B$40:$B$82)</f>
        <v>UNILES a.s.</v>
      </c>
      <c r="I1713" s="58">
        <f t="array" ref="I1713">SUM(IF((Komplexní!$A$3:$A$38=A1713)*(Komplexní!$D$1:$AJ$1=G1713),Komplexní!$D$3:$AJ$38))</f>
        <v>0</v>
      </c>
      <c r="J1713" s="115" t="str">
        <f t="shared" si="13"/>
        <v/>
      </c>
      <c r="K1713" s="59">
        <f t="shared" si="15"/>
        <v>1</v>
      </c>
    </row>
    <row r="1714" spans="1:11" hidden="1">
      <c r="A1714" s="53">
        <v>35</v>
      </c>
      <c r="B1714" s="54">
        <f>LOOKUP(A1714,Seznamy!$A$3:$A$38,Seznamy!$B$3:$B$38)</f>
        <v>247002</v>
      </c>
      <c r="C1714" s="55" t="str">
        <f>LOOKUP(A1714,Seznamy!$A$3:$A$38,Seznamy!$C$3:$C$38)</f>
        <v>Tanvald</v>
      </c>
      <c r="D1714" s="56">
        <f>LOOKUP(A1714,Seznamy!$A$3:$A$38,Seznamy!$F$3:$F$38)</f>
        <v>9376</v>
      </c>
      <c r="E1714" s="56">
        <f>LOOKUP(A1714,Seznamy!$A$3:$A$38,Seznamy!$G$3:$G$38)</f>
        <v>134854</v>
      </c>
      <c r="F1714" s="57">
        <f>LOOKUP(A1714,Seznamy!$A$3:$A$38,Seznamy!$J$3:$J$38)</f>
        <v>60</v>
      </c>
      <c r="G1714" s="57">
        <v>12</v>
      </c>
      <c r="H1714" s="55" t="str">
        <f>LOOKUP(G1714,Komplexní!$A$40:$A$82,Komplexní!$B$40:$B$82)</f>
        <v>Jihozápadní dřevařská a.s.</v>
      </c>
      <c r="I1714" s="58">
        <f t="array" ref="I1714">SUM(IF((Komplexní!$A$3:$A$38=A1714)*(Komplexní!$D$1:$AJ$1=G1714),Komplexní!$D$3:$AJ$38))</f>
        <v>0</v>
      </c>
      <c r="J1714" s="115" t="str">
        <f t="shared" si="13"/>
        <v/>
      </c>
      <c r="K1714" s="59">
        <f t="shared" si="15"/>
        <v>1</v>
      </c>
    </row>
    <row r="1715" spans="1:11" hidden="1">
      <c r="A1715" s="53">
        <v>35</v>
      </c>
      <c r="B1715" s="54">
        <f>LOOKUP(A1715,Seznamy!$A$3:$A$38,Seznamy!$B$3:$B$38)</f>
        <v>247002</v>
      </c>
      <c r="C1715" s="55" t="str">
        <f>LOOKUP(A1715,Seznamy!$A$3:$A$38,Seznamy!$C$3:$C$38)</f>
        <v>Tanvald</v>
      </c>
      <c r="D1715" s="56">
        <f>LOOKUP(A1715,Seznamy!$A$3:$A$38,Seznamy!$F$3:$F$38)</f>
        <v>9376</v>
      </c>
      <c r="E1715" s="56">
        <f>LOOKUP(A1715,Seznamy!$A$3:$A$38,Seznamy!$G$3:$G$38)</f>
        <v>134854</v>
      </c>
      <c r="F1715" s="57">
        <f>LOOKUP(A1715,Seznamy!$A$3:$A$38,Seznamy!$J$3:$J$38)</f>
        <v>60</v>
      </c>
      <c r="G1715" s="57">
        <v>13</v>
      </c>
      <c r="H1715" s="55" t="str">
        <f>LOOKUP(G1715,Komplexní!$A$40:$A$82,Komplexní!$B$40:$B$82)</f>
        <v>LDF Rožnov a.s.</v>
      </c>
      <c r="I1715" s="58">
        <f t="array" ref="I1715">SUM(IF((Komplexní!$A$3:$A$38=A1715)*(Komplexní!$D$1:$AJ$1=G1715),Komplexní!$D$3:$AJ$38))</f>
        <v>0</v>
      </c>
      <c r="J1715" s="115" t="str">
        <f t="shared" si="13"/>
        <v/>
      </c>
      <c r="K1715" s="59">
        <f t="shared" si="15"/>
        <v>1</v>
      </c>
    </row>
    <row r="1716" spans="1:11" hidden="1">
      <c r="A1716" s="53">
        <v>35</v>
      </c>
      <c r="B1716" s="54">
        <f>LOOKUP(A1716,Seznamy!$A$3:$A$38,Seznamy!$B$3:$B$38)</f>
        <v>247002</v>
      </c>
      <c r="C1716" s="55" t="str">
        <f>LOOKUP(A1716,Seznamy!$A$3:$A$38,Seznamy!$C$3:$C$38)</f>
        <v>Tanvald</v>
      </c>
      <c r="D1716" s="56">
        <f>LOOKUP(A1716,Seznamy!$A$3:$A$38,Seznamy!$F$3:$F$38)</f>
        <v>9376</v>
      </c>
      <c r="E1716" s="56">
        <f>LOOKUP(A1716,Seznamy!$A$3:$A$38,Seznamy!$G$3:$G$38)</f>
        <v>134854</v>
      </c>
      <c r="F1716" s="57">
        <f>LOOKUP(A1716,Seznamy!$A$3:$A$38,Seznamy!$J$3:$J$38)</f>
        <v>60</v>
      </c>
      <c r="G1716" s="57">
        <v>14</v>
      </c>
      <c r="H1716" s="55" t="str">
        <f>LOOKUP(G1716,Komplexní!$A$40:$A$82,Komplexní!$B$40:$B$82)</f>
        <v>Kloboucká lesní s.r.o.</v>
      </c>
      <c r="I1716" s="58">
        <f t="array" ref="I1716">SUM(IF((Komplexní!$A$3:$A$38=A1716)*(Komplexní!$D$1:$AJ$1=G1716),Komplexní!$D$3:$AJ$38))</f>
        <v>0</v>
      </c>
      <c r="J1716" s="115" t="str">
        <f t="shared" si="13"/>
        <v/>
      </c>
      <c r="K1716" s="59">
        <f t="shared" si="15"/>
        <v>1</v>
      </c>
    </row>
    <row r="1717" spans="1:11" hidden="1">
      <c r="A1717" s="53">
        <v>35</v>
      </c>
      <c r="B1717" s="54">
        <f>LOOKUP(A1717,Seznamy!$A$3:$A$38,Seznamy!$B$3:$B$38)</f>
        <v>247002</v>
      </c>
      <c r="C1717" s="55" t="str">
        <f>LOOKUP(A1717,Seznamy!$A$3:$A$38,Seznamy!$C$3:$C$38)</f>
        <v>Tanvald</v>
      </c>
      <c r="D1717" s="56">
        <f>LOOKUP(A1717,Seznamy!$A$3:$A$38,Seznamy!$F$3:$F$38)</f>
        <v>9376</v>
      </c>
      <c r="E1717" s="56">
        <f>LOOKUP(A1717,Seznamy!$A$3:$A$38,Seznamy!$G$3:$G$38)</f>
        <v>134854</v>
      </c>
      <c r="F1717" s="57">
        <f>LOOKUP(A1717,Seznamy!$A$3:$A$38,Seznamy!$J$3:$J$38)</f>
        <v>60</v>
      </c>
      <c r="G1717" s="57">
        <v>15</v>
      </c>
      <c r="H1717" s="55" t="str">
        <f>LOOKUP(G1717,Komplexní!$A$40:$A$82,Komplexní!$B$40:$B$82)</f>
        <v>Opavská lesní a.s.</v>
      </c>
      <c r="I1717" s="58">
        <f t="array" ref="I1717">SUM(IF((Komplexní!$A$3:$A$38=A1717)*(Komplexní!$D$1:$AJ$1=G1717),Komplexní!$D$3:$AJ$38))</f>
        <v>0</v>
      </c>
      <c r="J1717" s="115" t="str">
        <f t="shared" si="13"/>
        <v/>
      </c>
      <c r="K1717" s="59">
        <f t="shared" si="15"/>
        <v>1</v>
      </c>
    </row>
    <row r="1718" spans="1:11" hidden="1">
      <c r="A1718" s="53">
        <v>35</v>
      </c>
      <c r="B1718" s="54">
        <f>LOOKUP(A1718,Seznamy!$A$3:$A$38,Seznamy!$B$3:$B$38)</f>
        <v>247002</v>
      </c>
      <c r="C1718" s="55" t="str">
        <f>LOOKUP(A1718,Seznamy!$A$3:$A$38,Seznamy!$C$3:$C$38)</f>
        <v>Tanvald</v>
      </c>
      <c r="D1718" s="56">
        <f>LOOKUP(A1718,Seznamy!$A$3:$A$38,Seznamy!$F$3:$F$38)</f>
        <v>9376</v>
      </c>
      <c r="E1718" s="56">
        <f>LOOKUP(A1718,Seznamy!$A$3:$A$38,Seznamy!$G$3:$G$38)</f>
        <v>134854</v>
      </c>
      <c r="F1718" s="57">
        <f>LOOKUP(A1718,Seznamy!$A$3:$A$38,Seznamy!$J$3:$J$38)</f>
        <v>60</v>
      </c>
      <c r="G1718" s="57">
        <v>16</v>
      </c>
      <c r="H1718" s="55" t="str">
        <f>LOOKUP(G1718,Komplexní!$A$40:$A$82,Komplexní!$B$40:$B$82)</f>
        <v>Lesostavby Frýdek-Místek a.s.</v>
      </c>
      <c r="I1718" s="58">
        <f t="array" ref="I1718">SUM(IF((Komplexní!$A$3:$A$38=A1718)*(Komplexní!$D$1:$AJ$1=G1718),Komplexní!$D$3:$AJ$38))</f>
        <v>0</v>
      </c>
      <c r="J1718" s="115" t="str">
        <f t="shared" si="13"/>
        <v/>
      </c>
      <c r="K1718" s="59">
        <f t="shared" si="15"/>
        <v>1</v>
      </c>
    </row>
    <row r="1719" spans="1:11" hidden="1">
      <c r="A1719" s="53">
        <v>35</v>
      </c>
      <c r="B1719" s="54">
        <f>LOOKUP(A1719,Seznamy!$A$3:$A$38,Seznamy!$B$3:$B$38)</f>
        <v>247002</v>
      </c>
      <c r="C1719" s="55" t="str">
        <f>LOOKUP(A1719,Seznamy!$A$3:$A$38,Seznamy!$C$3:$C$38)</f>
        <v>Tanvald</v>
      </c>
      <c r="D1719" s="56">
        <f>LOOKUP(A1719,Seznamy!$A$3:$A$38,Seznamy!$F$3:$F$38)</f>
        <v>9376</v>
      </c>
      <c r="E1719" s="56">
        <f>LOOKUP(A1719,Seznamy!$A$3:$A$38,Seznamy!$G$3:$G$38)</f>
        <v>134854</v>
      </c>
      <c r="F1719" s="57">
        <f>LOOKUP(A1719,Seznamy!$A$3:$A$38,Seznamy!$J$3:$J$38)</f>
        <v>60</v>
      </c>
      <c r="G1719" s="57">
        <v>17</v>
      </c>
      <c r="H1719" s="55" t="str">
        <f>LOOKUP(G1719,Komplexní!$A$40:$A$82,Komplexní!$B$40:$B$82)</f>
        <v>Drevo-Málek s.r.o.</v>
      </c>
      <c r="I1719" s="58">
        <f t="array" ref="I1719">SUM(IF((Komplexní!$A$3:$A$38=A1719)*(Komplexní!$D$1:$AJ$1=G1719),Komplexní!$D$3:$AJ$38))</f>
        <v>0</v>
      </c>
      <c r="J1719" s="115" t="str">
        <f t="shared" si="13"/>
        <v/>
      </c>
      <c r="K1719" s="59">
        <f t="shared" si="15"/>
        <v>1</v>
      </c>
    </row>
    <row r="1720" spans="1:11" hidden="1">
      <c r="A1720" s="53">
        <v>35</v>
      </c>
      <c r="B1720" s="54">
        <f>LOOKUP(A1720,Seznamy!$A$3:$A$38,Seznamy!$B$3:$B$38)</f>
        <v>247002</v>
      </c>
      <c r="C1720" s="55" t="str">
        <f>LOOKUP(A1720,Seznamy!$A$3:$A$38,Seznamy!$C$3:$C$38)</f>
        <v>Tanvald</v>
      </c>
      <c r="D1720" s="56">
        <f>LOOKUP(A1720,Seznamy!$A$3:$A$38,Seznamy!$F$3:$F$38)</f>
        <v>9376</v>
      </c>
      <c r="E1720" s="56">
        <f>LOOKUP(A1720,Seznamy!$A$3:$A$38,Seznamy!$G$3:$G$38)</f>
        <v>134854</v>
      </c>
      <c r="F1720" s="57">
        <f>LOOKUP(A1720,Seznamy!$A$3:$A$38,Seznamy!$J$3:$J$38)</f>
        <v>60</v>
      </c>
      <c r="G1720" s="57">
        <v>18</v>
      </c>
      <c r="H1720" s="55" t="str">
        <f>LOOKUP(G1720,Komplexní!$A$40:$A$82,Komplexní!$B$40:$B$82)</f>
        <v>Lesní společnost Bečov, s.r.o.</v>
      </c>
      <c r="I1720" s="58">
        <f t="array" ref="I1720">SUM(IF((Komplexní!$A$3:$A$38=A1720)*(Komplexní!$D$1:$AJ$1=G1720),Komplexní!$D$3:$AJ$38))</f>
        <v>0</v>
      </c>
      <c r="J1720" s="115" t="str">
        <f t="shared" si="13"/>
        <v/>
      </c>
      <c r="K1720" s="59">
        <f t="shared" si="15"/>
        <v>1</v>
      </c>
    </row>
    <row r="1721" spans="1:11" hidden="1">
      <c r="A1721" s="53">
        <v>35</v>
      </c>
      <c r="B1721" s="54">
        <f>LOOKUP(A1721,Seznamy!$A$3:$A$38,Seznamy!$B$3:$B$38)</f>
        <v>247002</v>
      </c>
      <c r="C1721" s="55" t="str">
        <f>LOOKUP(A1721,Seznamy!$A$3:$A$38,Seznamy!$C$3:$C$38)</f>
        <v>Tanvald</v>
      </c>
      <c r="D1721" s="56">
        <f>LOOKUP(A1721,Seznamy!$A$3:$A$38,Seznamy!$F$3:$F$38)</f>
        <v>9376</v>
      </c>
      <c r="E1721" s="56">
        <f>LOOKUP(A1721,Seznamy!$A$3:$A$38,Seznamy!$G$3:$G$38)</f>
        <v>134854</v>
      </c>
      <c r="F1721" s="57">
        <f>LOOKUP(A1721,Seznamy!$A$3:$A$38,Seznamy!$J$3:$J$38)</f>
        <v>60</v>
      </c>
      <c r="G1721" s="57">
        <v>19</v>
      </c>
      <c r="H1721" s="55" t="str">
        <f>LOOKUP(G1721,Komplexní!$A$40:$A$82,Komplexní!$B$40:$B$82)</f>
        <v>SOLITERA spol. s r.o.</v>
      </c>
      <c r="I1721" s="58">
        <f t="array" ref="I1721">SUM(IF((Komplexní!$A$3:$A$38=A1721)*(Komplexní!$D$1:$AJ$1=G1721),Komplexní!$D$3:$AJ$38))</f>
        <v>0</v>
      </c>
      <c r="J1721" s="115" t="str">
        <f t="shared" si="13"/>
        <v/>
      </c>
      <c r="K1721" s="59">
        <f t="shared" si="15"/>
        <v>1</v>
      </c>
    </row>
    <row r="1722" spans="1:11" hidden="1">
      <c r="A1722" s="53">
        <v>35</v>
      </c>
      <c r="B1722" s="54">
        <f>LOOKUP(A1722,Seznamy!$A$3:$A$38,Seznamy!$B$3:$B$38)</f>
        <v>247002</v>
      </c>
      <c r="C1722" s="55" t="str">
        <f>LOOKUP(A1722,Seznamy!$A$3:$A$38,Seznamy!$C$3:$C$38)</f>
        <v>Tanvald</v>
      </c>
      <c r="D1722" s="56">
        <f>LOOKUP(A1722,Seznamy!$A$3:$A$38,Seznamy!$F$3:$F$38)</f>
        <v>9376</v>
      </c>
      <c r="E1722" s="56">
        <f>LOOKUP(A1722,Seznamy!$A$3:$A$38,Seznamy!$G$3:$G$38)</f>
        <v>134854</v>
      </c>
      <c r="F1722" s="57">
        <f>LOOKUP(A1722,Seznamy!$A$3:$A$38,Seznamy!$J$3:$J$38)</f>
        <v>60</v>
      </c>
      <c r="G1722" s="57">
        <v>20</v>
      </c>
      <c r="H1722" s="55" t="str">
        <f>LOOKUP(G1722,Komplexní!$A$40:$A$82,Komplexní!$B$40:$B$82)</f>
        <v>Lesy Beskydy, a.s.</v>
      </c>
      <c r="I1722" s="58">
        <f t="array" ref="I1722">SUM(IF((Komplexní!$A$3:$A$38=A1722)*(Komplexní!$D$1:$AJ$1=G1722),Komplexní!$D$3:$AJ$38))</f>
        <v>0</v>
      </c>
      <c r="J1722" s="115" t="str">
        <f t="shared" si="13"/>
        <v/>
      </c>
      <c r="K1722" s="59">
        <f t="shared" si="15"/>
        <v>1</v>
      </c>
    </row>
    <row r="1723" spans="1:11" hidden="1">
      <c r="A1723" s="53">
        <v>35</v>
      </c>
      <c r="B1723" s="54">
        <f>LOOKUP(A1723,Seznamy!$A$3:$A$38,Seznamy!$B$3:$B$38)</f>
        <v>247002</v>
      </c>
      <c r="C1723" s="55" t="str">
        <f>LOOKUP(A1723,Seznamy!$A$3:$A$38,Seznamy!$C$3:$C$38)</f>
        <v>Tanvald</v>
      </c>
      <c r="D1723" s="56">
        <f>LOOKUP(A1723,Seznamy!$A$3:$A$38,Seznamy!$F$3:$F$38)</f>
        <v>9376</v>
      </c>
      <c r="E1723" s="56">
        <f>LOOKUP(A1723,Seznamy!$A$3:$A$38,Seznamy!$G$3:$G$38)</f>
        <v>134854</v>
      </c>
      <c r="F1723" s="57">
        <f>LOOKUP(A1723,Seznamy!$A$3:$A$38,Seznamy!$J$3:$J$38)</f>
        <v>60</v>
      </c>
      <c r="G1723" s="57">
        <v>21</v>
      </c>
      <c r="H1723" s="55" t="str">
        <f>LOOKUP(G1723,Komplexní!$A$40:$A$82,Komplexní!$B$40:$B$82)</f>
        <v>Triumfa Energo s.r.o.</v>
      </c>
      <c r="I1723" s="58">
        <f t="array" ref="I1723">SUM(IF((Komplexní!$A$3:$A$38=A1723)*(Komplexní!$D$1:$AJ$1=G1723),Komplexní!$D$3:$AJ$38))</f>
        <v>0</v>
      </c>
      <c r="J1723" s="115" t="str">
        <f t="shared" si="13"/>
        <v/>
      </c>
      <c r="K1723" s="59">
        <f t="shared" si="15"/>
        <v>1</v>
      </c>
    </row>
    <row r="1724" spans="1:11" hidden="1">
      <c r="A1724" s="53">
        <v>35</v>
      </c>
      <c r="B1724" s="54">
        <f>LOOKUP(A1724,Seznamy!$A$3:$A$38,Seznamy!$B$3:$B$38)</f>
        <v>247002</v>
      </c>
      <c r="C1724" s="55" t="str">
        <f>LOOKUP(A1724,Seznamy!$A$3:$A$38,Seznamy!$C$3:$C$38)</f>
        <v>Tanvald</v>
      </c>
      <c r="D1724" s="56">
        <f>LOOKUP(A1724,Seznamy!$A$3:$A$38,Seznamy!$F$3:$F$38)</f>
        <v>9376</v>
      </c>
      <c r="E1724" s="56">
        <f>LOOKUP(A1724,Seznamy!$A$3:$A$38,Seznamy!$G$3:$G$38)</f>
        <v>134854</v>
      </c>
      <c r="F1724" s="57">
        <f>LOOKUP(A1724,Seznamy!$A$3:$A$38,Seznamy!$J$3:$J$38)</f>
        <v>60</v>
      </c>
      <c r="G1724" s="57">
        <v>22</v>
      </c>
      <c r="H1724" s="55" t="str">
        <f>LOOKUP(G1724,Komplexní!$A$40:$A$82,Komplexní!$B$40:$B$82)</f>
        <v>Lesní společnost Ledeč nad Sázavou, a.s.</v>
      </c>
      <c r="I1724" s="58">
        <f t="array" ref="I1724">SUM(IF((Komplexní!$A$3:$A$38=A1724)*(Komplexní!$D$1:$AJ$1=G1724),Komplexní!$D$3:$AJ$38))</f>
        <v>0</v>
      </c>
      <c r="J1724" s="115" t="str">
        <f t="shared" si="13"/>
        <v/>
      </c>
      <c r="K1724" s="59">
        <f t="shared" si="15"/>
        <v>1</v>
      </c>
    </row>
    <row r="1725" spans="1:11" hidden="1">
      <c r="A1725" s="53">
        <v>35</v>
      </c>
      <c r="B1725" s="54">
        <f>LOOKUP(A1725,Seznamy!$A$3:$A$38,Seznamy!$B$3:$B$38)</f>
        <v>247002</v>
      </c>
      <c r="C1725" s="55" t="str">
        <f>LOOKUP(A1725,Seznamy!$A$3:$A$38,Seznamy!$C$3:$C$38)</f>
        <v>Tanvald</v>
      </c>
      <c r="D1725" s="56">
        <f>LOOKUP(A1725,Seznamy!$A$3:$A$38,Seznamy!$F$3:$F$38)</f>
        <v>9376</v>
      </c>
      <c r="E1725" s="56">
        <f>LOOKUP(A1725,Seznamy!$A$3:$A$38,Seznamy!$G$3:$G$38)</f>
        <v>134854</v>
      </c>
      <c r="F1725" s="57">
        <f>LOOKUP(A1725,Seznamy!$A$3:$A$38,Seznamy!$J$3:$J$38)</f>
        <v>60</v>
      </c>
      <c r="G1725" s="57">
        <v>23</v>
      </c>
      <c r="H1725" s="55" t="str">
        <f>LOOKUP(G1725,Komplexní!$A$40:$A$82,Komplexní!$B$40:$B$82)</f>
        <v>Pradědský lesní závod, a.s.</v>
      </c>
      <c r="I1725" s="58">
        <f t="array" ref="I1725">SUM(IF((Komplexní!$A$3:$A$38=A1725)*(Komplexní!$D$1:$AJ$1=G1725),Komplexní!$D$3:$AJ$38))</f>
        <v>0</v>
      </c>
      <c r="J1725" s="115" t="str">
        <f t="shared" si="13"/>
        <v/>
      </c>
      <c r="K1725" s="59">
        <f t="shared" si="15"/>
        <v>1</v>
      </c>
    </row>
    <row r="1726" spans="1:11" hidden="1">
      <c r="A1726" s="53">
        <v>35</v>
      </c>
      <c r="B1726" s="54">
        <f>LOOKUP(A1726,Seznamy!$A$3:$A$38,Seznamy!$B$3:$B$38)</f>
        <v>247002</v>
      </c>
      <c r="C1726" s="55" t="str">
        <f>LOOKUP(A1726,Seznamy!$A$3:$A$38,Seznamy!$C$3:$C$38)</f>
        <v>Tanvald</v>
      </c>
      <c r="D1726" s="56">
        <f>LOOKUP(A1726,Seznamy!$A$3:$A$38,Seznamy!$F$3:$F$38)</f>
        <v>9376</v>
      </c>
      <c r="E1726" s="56">
        <f>LOOKUP(A1726,Seznamy!$A$3:$A$38,Seznamy!$G$3:$G$38)</f>
        <v>134854</v>
      </c>
      <c r="F1726" s="57">
        <f>LOOKUP(A1726,Seznamy!$A$3:$A$38,Seznamy!$J$3:$J$38)</f>
        <v>60</v>
      </c>
      <c r="G1726" s="57">
        <v>24</v>
      </c>
      <c r="H1726" s="55" t="str">
        <f>LOOKUP(G1726,Komplexní!$A$40:$A$82,Komplexní!$B$40:$B$82)</f>
        <v>JACER - CZ a.s.</v>
      </c>
      <c r="I1726" s="58">
        <f t="array" ref="I1726">SUM(IF((Komplexní!$A$3:$A$38=A1726)*(Komplexní!$D$1:$AJ$1=G1726),Komplexní!$D$3:$AJ$38))</f>
        <v>0</v>
      </c>
      <c r="J1726" s="115" t="str">
        <f t="shared" si="13"/>
        <v/>
      </c>
      <c r="K1726" s="59">
        <f t="shared" si="15"/>
        <v>1</v>
      </c>
    </row>
    <row r="1727" spans="1:11" hidden="1">
      <c r="A1727" s="53">
        <v>35</v>
      </c>
      <c r="B1727" s="54">
        <f>LOOKUP(A1727,Seznamy!$A$3:$A$38,Seznamy!$B$3:$B$38)</f>
        <v>247002</v>
      </c>
      <c r="C1727" s="55" t="str">
        <f>LOOKUP(A1727,Seznamy!$A$3:$A$38,Seznamy!$C$3:$C$38)</f>
        <v>Tanvald</v>
      </c>
      <c r="D1727" s="56">
        <f>LOOKUP(A1727,Seznamy!$A$3:$A$38,Seznamy!$F$3:$F$38)</f>
        <v>9376</v>
      </c>
      <c r="E1727" s="56">
        <f>LOOKUP(A1727,Seznamy!$A$3:$A$38,Seznamy!$G$3:$G$38)</f>
        <v>134854</v>
      </c>
      <c r="F1727" s="57">
        <f>LOOKUP(A1727,Seznamy!$A$3:$A$38,Seznamy!$J$3:$J$38)</f>
        <v>60</v>
      </c>
      <c r="G1727" s="57">
        <v>25</v>
      </c>
      <c r="H1727" s="55" t="str">
        <f>LOOKUP(G1727,Komplexní!$A$40:$A$82,Komplexní!$B$40:$B$82)</f>
        <v>KATR a.s.</v>
      </c>
      <c r="I1727" s="58">
        <f t="array" ref="I1727">SUM(IF((Komplexní!$A$3:$A$38=A1727)*(Komplexní!$D$1:$AJ$1=G1727),Komplexní!$D$3:$AJ$38))</f>
        <v>0</v>
      </c>
      <c r="J1727" s="115" t="str">
        <f t="shared" si="13"/>
        <v/>
      </c>
      <c r="K1727" s="59">
        <f t="shared" si="15"/>
        <v>1</v>
      </c>
    </row>
    <row r="1728" spans="1:11" hidden="1">
      <c r="A1728" s="53">
        <v>35</v>
      </c>
      <c r="B1728" s="54">
        <f>LOOKUP(A1728,Seznamy!$A$3:$A$38,Seznamy!$B$3:$B$38)</f>
        <v>247002</v>
      </c>
      <c r="C1728" s="55" t="str">
        <f>LOOKUP(A1728,Seznamy!$A$3:$A$38,Seznamy!$C$3:$C$38)</f>
        <v>Tanvald</v>
      </c>
      <c r="D1728" s="56">
        <f>LOOKUP(A1728,Seznamy!$A$3:$A$38,Seznamy!$F$3:$F$38)</f>
        <v>9376</v>
      </c>
      <c r="E1728" s="56">
        <f>LOOKUP(A1728,Seznamy!$A$3:$A$38,Seznamy!$G$3:$G$38)</f>
        <v>134854</v>
      </c>
      <c r="F1728" s="57">
        <f>LOOKUP(A1728,Seznamy!$A$3:$A$38,Seznamy!$J$3:$J$38)</f>
        <v>60</v>
      </c>
      <c r="G1728" s="57">
        <v>26</v>
      </c>
      <c r="H1728" s="55" t="str">
        <f>LOOKUP(G1728,Komplexní!$A$40:$A$82,Komplexní!$B$40:$B$82)</f>
        <v>DEBLICE - lesy s.r.o.</v>
      </c>
      <c r="I1728" s="58">
        <f t="array" ref="I1728">SUM(IF((Komplexní!$A$3:$A$38=A1728)*(Komplexní!$D$1:$AJ$1=G1728),Komplexní!$D$3:$AJ$38))</f>
        <v>0</v>
      </c>
      <c r="J1728" s="115" t="str">
        <f t="shared" si="13"/>
        <v/>
      </c>
      <c r="K1728" s="59">
        <f t="shared" si="15"/>
        <v>1</v>
      </c>
    </row>
    <row r="1729" spans="1:11" hidden="1">
      <c r="A1729" s="53">
        <v>35</v>
      </c>
      <c r="B1729" s="54">
        <f>LOOKUP(A1729,Seznamy!$A$3:$A$38,Seznamy!$B$3:$B$38)</f>
        <v>247002</v>
      </c>
      <c r="C1729" s="55" t="str">
        <f>LOOKUP(A1729,Seznamy!$A$3:$A$38,Seznamy!$C$3:$C$38)</f>
        <v>Tanvald</v>
      </c>
      <c r="D1729" s="56">
        <f>LOOKUP(A1729,Seznamy!$A$3:$A$38,Seznamy!$F$3:$F$38)</f>
        <v>9376</v>
      </c>
      <c r="E1729" s="56">
        <f>LOOKUP(A1729,Seznamy!$A$3:$A$38,Seznamy!$G$3:$G$38)</f>
        <v>134854</v>
      </c>
      <c r="F1729" s="57">
        <f>LOOKUP(A1729,Seznamy!$A$3:$A$38,Seznamy!$J$3:$J$38)</f>
        <v>60</v>
      </c>
      <c r="G1729" s="57">
        <v>27</v>
      </c>
      <c r="H1729" s="55">
        <f>LOOKUP(G1729,Komplexní!$A$40:$A$82,Komplexní!$B$40:$B$82)</f>
        <v>0</v>
      </c>
      <c r="I1729" s="58">
        <f t="array" ref="I1729">SUM(IF((Komplexní!$A$3:$A$38=A1729)*(Komplexní!$D$1:$AJ$1=G1729),Komplexní!$D$3:$AJ$38))</f>
        <v>0</v>
      </c>
      <c r="J1729" s="115" t="str">
        <f t="shared" si="13"/>
        <v/>
      </c>
      <c r="K1729" s="59">
        <f t="shared" si="15"/>
        <v>1</v>
      </c>
    </row>
    <row r="1730" spans="1:11" hidden="1">
      <c r="A1730" s="53">
        <v>35</v>
      </c>
      <c r="B1730" s="54">
        <f>LOOKUP(A1730,Seznamy!$A$3:$A$38,Seznamy!$B$3:$B$38)</f>
        <v>247002</v>
      </c>
      <c r="C1730" s="55" t="str">
        <f>LOOKUP(A1730,Seznamy!$A$3:$A$38,Seznamy!$C$3:$C$38)</f>
        <v>Tanvald</v>
      </c>
      <c r="D1730" s="56">
        <f>LOOKUP(A1730,Seznamy!$A$3:$A$38,Seznamy!$F$3:$F$38)</f>
        <v>9376</v>
      </c>
      <c r="E1730" s="56">
        <f>LOOKUP(A1730,Seznamy!$A$3:$A$38,Seznamy!$G$3:$G$38)</f>
        <v>134854</v>
      </c>
      <c r="F1730" s="57">
        <f>LOOKUP(A1730,Seznamy!$A$3:$A$38,Seznamy!$J$3:$J$38)</f>
        <v>60</v>
      </c>
      <c r="G1730" s="57">
        <v>28</v>
      </c>
      <c r="H1730" s="55">
        <f>LOOKUP(G1730,Komplexní!$A$40:$A$82,Komplexní!$B$40:$B$82)</f>
        <v>0</v>
      </c>
      <c r="I1730" s="58">
        <f t="array" ref="I1730">SUM(IF((Komplexní!$A$3:$A$38=A1730)*(Komplexní!$D$1:$AJ$1=G1730),Komplexní!$D$3:$AJ$38))</f>
        <v>0</v>
      </c>
      <c r="J1730" s="115" t="str">
        <f t="shared" si="13"/>
        <v/>
      </c>
      <c r="K1730" s="59">
        <f t="shared" si="15"/>
        <v>1</v>
      </c>
    </row>
    <row r="1731" spans="1:11" hidden="1">
      <c r="A1731" s="53">
        <v>35</v>
      </c>
      <c r="B1731" s="54">
        <f>LOOKUP(A1731,Seznamy!$A$3:$A$38,Seznamy!$B$3:$B$38)</f>
        <v>247002</v>
      </c>
      <c r="C1731" s="55" t="str">
        <f>LOOKUP(A1731,Seznamy!$A$3:$A$38,Seznamy!$C$3:$C$38)</f>
        <v>Tanvald</v>
      </c>
      <c r="D1731" s="56">
        <f>LOOKUP(A1731,Seznamy!$A$3:$A$38,Seznamy!$F$3:$F$38)</f>
        <v>9376</v>
      </c>
      <c r="E1731" s="56">
        <f>LOOKUP(A1731,Seznamy!$A$3:$A$38,Seznamy!$G$3:$G$38)</f>
        <v>134854</v>
      </c>
      <c r="F1731" s="57">
        <f>LOOKUP(A1731,Seznamy!$A$3:$A$38,Seznamy!$J$3:$J$38)</f>
        <v>60</v>
      </c>
      <c r="G1731" s="57">
        <v>29</v>
      </c>
      <c r="H1731" s="55">
        <f>LOOKUP(G1731,Komplexní!$A$40:$A$82,Komplexní!$B$40:$B$82)</f>
        <v>0</v>
      </c>
      <c r="I1731" s="58">
        <f t="array" ref="I1731">SUM(IF((Komplexní!$A$3:$A$38=A1731)*(Komplexní!$D$1:$AJ$1=G1731),Komplexní!$D$3:$AJ$38))</f>
        <v>0</v>
      </c>
      <c r="J1731" s="115" t="str">
        <f t="shared" si="13"/>
        <v/>
      </c>
      <c r="K1731" s="59">
        <f t="shared" si="15"/>
        <v>1</v>
      </c>
    </row>
    <row r="1732" spans="1:11" hidden="1">
      <c r="A1732" s="53">
        <v>35</v>
      </c>
      <c r="B1732" s="54">
        <f>LOOKUP(A1732,Seznamy!$A$3:$A$38,Seznamy!$B$3:$B$38)</f>
        <v>247002</v>
      </c>
      <c r="C1732" s="55" t="str">
        <f>LOOKUP(A1732,Seznamy!$A$3:$A$38,Seznamy!$C$3:$C$38)</f>
        <v>Tanvald</v>
      </c>
      <c r="D1732" s="56">
        <f>LOOKUP(A1732,Seznamy!$A$3:$A$38,Seznamy!$F$3:$F$38)</f>
        <v>9376</v>
      </c>
      <c r="E1732" s="56">
        <f>LOOKUP(A1732,Seznamy!$A$3:$A$38,Seznamy!$G$3:$G$38)</f>
        <v>134854</v>
      </c>
      <c r="F1732" s="57">
        <f>LOOKUP(A1732,Seznamy!$A$3:$A$38,Seznamy!$J$3:$J$38)</f>
        <v>60</v>
      </c>
      <c r="G1732" s="57">
        <v>30</v>
      </c>
      <c r="H1732" s="55">
        <f>LOOKUP(G1732,Komplexní!$A$40:$A$82,Komplexní!$B$40:$B$82)</f>
        <v>0</v>
      </c>
      <c r="I1732" s="58">
        <f t="array" ref="I1732">SUM(IF((Komplexní!$A$3:$A$38=A1732)*(Komplexní!$D$1:$AJ$1=G1732),Komplexní!$D$3:$AJ$38))</f>
        <v>0</v>
      </c>
      <c r="J1732" s="115" t="str">
        <f t="shared" ref="J1732:J1795" si="16">IF(I1732=0,"",I1732)</f>
        <v/>
      </c>
      <c r="K1732" s="59">
        <f t="shared" si="15"/>
        <v>1</v>
      </c>
    </row>
    <row r="1733" spans="1:11" hidden="1">
      <c r="A1733" s="53">
        <v>35</v>
      </c>
      <c r="B1733" s="54">
        <f>LOOKUP(A1733,Seznamy!$A$3:$A$38,Seznamy!$B$3:$B$38)</f>
        <v>247002</v>
      </c>
      <c r="C1733" s="55" t="str">
        <f>LOOKUP(A1733,Seznamy!$A$3:$A$38,Seznamy!$C$3:$C$38)</f>
        <v>Tanvald</v>
      </c>
      <c r="D1733" s="56">
        <f>LOOKUP(A1733,Seznamy!$A$3:$A$38,Seznamy!$F$3:$F$38)</f>
        <v>9376</v>
      </c>
      <c r="E1733" s="56">
        <f>LOOKUP(A1733,Seznamy!$A$3:$A$38,Seznamy!$G$3:$G$38)</f>
        <v>134854</v>
      </c>
      <c r="F1733" s="57">
        <f>LOOKUP(A1733,Seznamy!$A$3:$A$38,Seznamy!$J$3:$J$38)</f>
        <v>60</v>
      </c>
      <c r="G1733" s="57">
        <v>31</v>
      </c>
      <c r="H1733" s="55">
        <f>LOOKUP(G1733,Komplexní!$A$40:$A$82,Komplexní!$B$40:$B$82)</f>
        <v>0</v>
      </c>
      <c r="I1733" s="58">
        <f t="array" ref="I1733">SUM(IF((Komplexní!$A$3:$A$38=A1733)*(Komplexní!$D$1:$AJ$1=G1733),Komplexní!$D$3:$AJ$38))</f>
        <v>0</v>
      </c>
      <c r="J1733" s="115" t="str">
        <f t="shared" si="16"/>
        <v/>
      </c>
      <c r="K1733" s="59">
        <f t="shared" si="15"/>
        <v>1</v>
      </c>
    </row>
    <row r="1734" spans="1:11" hidden="1">
      <c r="A1734" s="53">
        <v>35</v>
      </c>
      <c r="B1734" s="54">
        <f>LOOKUP(A1734,Seznamy!$A$3:$A$38,Seznamy!$B$3:$B$38)</f>
        <v>247002</v>
      </c>
      <c r="C1734" s="55" t="str">
        <f>LOOKUP(A1734,Seznamy!$A$3:$A$38,Seznamy!$C$3:$C$38)</f>
        <v>Tanvald</v>
      </c>
      <c r="D1734" s="56">
        <f>LOOKUP(A1734,Seznamy!$A$3:$A$38,Seznamy!$F$3:$F$38)</f>
        <v>9376</v>
      </c>
      <c r="E1734" s="56">
        <f>LOOKUP(A1734,Seznamy!$A$3:$A$38,Seznamy!$G$3:$G$38)</f>
        <v>134854</v>
      </c>
      <c r="F1734" s="57">
        <f>LOOKUP(A1734,Seznamy!$A$3:$A$38,Seznamy!$J$3:$J$38)</f>
        <v>60</v>
      </c>
      <c r="G1734" s="57">
        <v>32</v>
      </c>
      <c r="H1734" s="55">
        <f>LOOKUP(G1734,Komplexní!$A$40:$A$82,Komplexní!$B$40:$B$82)</f>
        <v>0</v>
      </c>
      <c r="I1734" s="58">
        <f t="array" ref="I1734">SUM(IF((Komplexní!$A$3:$A$38=A1734)*(Komplexní!$D$1:$AJ$1=G1734),Komplexní!$D$3:$AJ$38))</f>
        <v>0</v>
      </c>
      <c r="J1734" s="115" t="str">
        <f t="shared" si="16"/>
        <v/>
      </c>
      <c r="K1734" s="59">
        <f t="shared" si="15"/>
        <v>1</v>
      </c>
    </row>
    <row r="1735" spans="1:11" hidden="1">
      <c r="A1735" s="53">
        <v>35</v>
      </c>
      <c r="B1735" s="54">
        <f>LOOKUP(A1735,Seznamy!$A$3:$A$38,Seznamy!$B$3:$B$38)</f>
        <v>247002</v>
      </c>
      <c r="C1735" s="55" t="str">
        <f>LOOKUP(A1735,Seznamy!$A$3:$A$38,Seznamy!$C$3:$C$38)</f>
        <v>Tanvald</v>
      </c>
      <c r="D1735" s="56">
        <f>LOOKUP(A1735,Seznamy!$A$3:$A$38,Seznamy!$F$3:$F$38)</f>
        <v>9376</v>
      </c>
      <c r="E1735" s="56">
        <f>LOOKUP(A1735,Seznamy!$A$3:$A$38,Seznamy!$G$3:$G$38)</f>
        <v>134854</v>
      </c>
      <c r="F1735" s="57">
        <f>LOOKUP(A1735,Seznamy!$A$3:$A$38,Seznamy!$J$3:$J$38)</f>
        <v>60</v>
      </c>
      <c r="G1735" s="57">
        <v>33</v>
      </c>
      <c r="H1735" s="55">
        <f>LOOKUP(G1735,Komplexní!$A$40:$A$82,Komplexní!$B$40:$B$82)</f>
        <v>0</v>
      </c>
      <c r="I1735" s="58">
        <f t="array" ref="I1735">SUM(IF((Komplexní!$A$3:$A$38=A1735)*(Komplexní!$D$1:$AJ$1=G1735),Komplexní!$D$3:$AJ$38))</f>
        <v>0</v>
      </c>
      <c r="J1735" s="115" t="str">
        <f t="shared" si="16"/>
        <v/>
      </c>
      <c r="K1735" s="59">
        <f t="shared" ref="K1735:K1752" si="17">IF(I1735=MIN($J$1703:$J$1752),1,"")</f>
        <v>1</v>
      </c>
    </row>
    <row r="1736" spans="1:11" hidden="1">
      <c r="A1736" s="53">
        <v>35</v>
      </c>
      <c r="B1736" s="54">
        <f>LOOKUP(A1736,Seznamy!$A$3:$A$38,Seznamy!$B$3:$B$38)</f>
        <v>247002</v>
      </c>
      <c r="C1736" s="55" t="str">
        <f>LOOKUP(A1736,Seznamy!$A$3:$A$38,Seznamy!$C$3:$C$38)</f>
        <v>Tanvald</v>
      </c>
      <c r="D1736" s="56">
        <f>LOOKUP(A1736,Seznamy!$A$3:$A$38,Seznamy!$F$3:$F$38)</f>
        <v>9376</v>
      </c>
      <c r="E1736" s="56">
        <f>LOOKUP(A1736,Seznamy!$A$3:$A$38,Seznamy!$G$3:$G$38)</f>
        <v>134854</v>
      </c>
      <c r="F1736" s="57">
        <f>LOOKUP(A1736,Seznamy!$A$3:$A$38,Seznamy!$J$3:$J$38)</f>
        <v>60</v>
      </c>
      <c r="G1736" s="57">
        <v>34</v>
      </c>
      <c r="H1736" s="55">
        <f>LOOKUP(G1736,Komplexní!$A$40:$A$82,Komplexní!$B$40:$B$82)</f>
        <v>0</v>
      </c>
      <c r="I1736" s="58">
        <f t="array" ref="I1736">SUM(IF((Komplexní!$A$3:$A$38=A1736)*(Komplexní!$D$1:$AJ$1=G1736),Komplexní!$D$3:$AJ$38))</f>
        <v>0</v>
      </c>
      <c r="J1736" s="115" t="str">
        <f t="shared" si="16"/>
        <v/>
      </c>
      <c r="K1736" s="59">
        <f t="shared" si="17"/>
        <v>1</v>
      </c>
    </row>
    <row r="1737" spans="1:11" hidden="1">
      <c r="A1737" s="53">
        <v>35</v>
      </c>
      <c r="B1737" s="54">
        <f>LOOKUP(A1737,Seznamy!$A$3:$A$38,Seznamy!$B$3:$B$38)</f>
        <v>247002</v>
      </c>
      <c r="C1737" s="55" t="str">
        <f>LOOKUP(A1737,Seznamy!$A$3:$A$38,Seznamy!$C$3:$C$38)</f>
        <v>Tanvald</v>
      </c>
      <c r="D1737" s="56">
        <f>LOOKUP(A1737,Seznamy!$A$3:$A$38,Seznamy!$F$3:$F$38)</f>
        <v>9376</v>
      </c>
      <c r="E1737" s="56">
        <f>LOOKUP(A1737,Seznamy!$A$3:$A$38,Seznamy!$G$3:$G$38)</f>
        <v>134854</v>
      </c>
      <c r="F1737" s="57">
        <f>LOOKUP(A1737,Seznamy!$A$3:$A$38,Seznamy!$J$3:$J$38)</f>
        <v>60</v>
      </c>
      <c r="G1737" s="57">
        <v>35</v>
      </c>
      <c r="H1737" s="55">
        <f>LOOKUP(G1737,Komplexní!$A$40:$A$82,Komplexní!$B$40:$B$82)</f>
        <v>0</v>
      </c>
      <c r="I1737" s="58">
        <f t="array" ref="I1737">SUM(IF((Komplexní!$A$3:$A$38=A1737)*(Komplexní!$D$1:$AJ$1=G1737),Komplexní!$D$3:$AJ$38))</f>
        <v>0</v>
      </c>
      <c r="J1737" s="115" t="str">
        <f t="shared" si="16"/>
        <v/>
      </c>
      <c r="K1737" s="59">
        <f t="shared" si="17"/>
        <v>1</v>
      </c>
    </row>
    <row r="1738" spans="1:11" hidden="1">
      <c r="A1738" s="53">
        <v>35</v>
      </c>
      <c r="B1738" s="54">
        <f>LOOKUP(A1738,Seznamy!$A$3:$A$38,Seznamy!$B$3:$B$38)</f>
        <v>247002</v>
      </c>
      <c r="C1738" s="55" t="str">
        <f>LOOKUP(A1738,Seznamy!$A$3:$A$38,Seznamy!$C$3:$C$38)</f>
        <v>Tanvald</v>
      </c>
      <c r="D1738" s="56">
        <f>LOOKUP(A1738,Seznamy!$A$3:$A$38,Seznamy!$F$3:$F$38)</f>
        <v>9376</v>
      </c>
      <c r="E1738" s="56">
        <f>LOOKUP(A1738,Seznamy!$A$3:$A$38,Seznamy!$G$3:$G$38)</f>
        <v>134854</v>
      </c>
      <c r="F1738" s="57">
        <f>LOOKUP(A1738,Seznamy!$A$3:$A$38,Seznamy!$J$3:$J$38)</f>
        <v>60</v>
      </c>
      <c r="G1738" s="57">
        <v>36</v>
      </c>
      <c r="H1738" s="55">
        <f>LOOKUP(G1738,Komplexní!$A$40:$A$82,Komplexní!$B$40:$B$82)</f>
        <v>0</v>
      </c>
      <c r="I1738" s="58">
        <f t="array" ref="I1738">SUM(IF((Komplexní!$A$3:$A$38=A1738)*(Komplexní!$D$1:$AJ$1=G1738),Komplexní!$D$3:$AJ$38))</f>
        <v>0</v>
      </c>
      <c r="J1738" s="115" t="str">
        <f t="shared" si="16"/>
        <v/>
      </c>
      <c r="K1738" s="59">
        <f t="shared" si="17"/>
        <v>1</v>
      </c>
    </row>
    <row r="1739" spans="1:11" hidden="1">
      <c r="A1739" s="53">
        <v>35</v>
      </c>
      <c r="B1739" s="54">
        <f>LOOKUP(A1739,Seznamy!$A$3:$A$38,Seznamy!$B$3:$B$38)</f>
        <v>247002</v>
      </c>
      <c r="C1739" s="55" t="str">
        <f>LOOKUP(A1739,Seznamy!$A$3:$A$38,Seznamy!$C$3:$C$38)</f>
        <v>Tanvald</v>
      </c>
      <c r="D1739" s="56">
        <f>LOOKUP(A1739,Seznamy!$A$3:$A$38,Seznamy!$F$3:$F$38)</f>
        <v>9376</v>
      </c>
      <c r="E1739" s="56">
        <f>LOOKUP(A1739,Seznamy!$A$3:$A$38,Seznamy!$G$3:$G$38)</f>
        <v>134854</v>
      </c>
      <c r="F1739" s="57">
        <f>LOOKUP(A1739,Seznamy!$A$3:$A$38,Seznamy!$J$3:$J$38)</f>
        <v>60</v>
      </c>
      <c r="G1739" s="57">
        <v>37</v>
      </c>
      <c r="H1739" s="55">
        <f>LOOKUP(G1739,Komplexní!$A$40:$A$82,Komplexní!$B$40:$B$82)</f>
        <v>0</v>
      </c>
      <c r="I1739" s="58">
        <f t="array" ref="I1739">SUM(IF((Komplexní!$A$3:$A$38=A1739)*(Komplexní!$D$1:$AJ$1=G1739),Komplexní!$D$3:$AJ$38))</f>
        <v>0</v>
      </c>
      <c r="J1739" s="115" t="str">
        <f t="shared" si="16"/>
        <v/>
      </c>
      <c r="K1739" s="59">
        <f t="shared" si="17"/>
        <v>1</v>
      </c>
    </row>
    <row r="1740" spans="1:11" hidden="1">
      <c r="A1740" s="53">
        <v>35</v>
      </c>
      <c r="B1740" s="54">
        <f>LOOKUP(A1740,Seznamy!$A$3:$A$38,Seznamy!$B$3:$B$38)</f>
        <v>247002</v>
      </c>
      <c r="C1740" s="55" t="str">
        <f>LOOKUP(A1740,Seznamy!$A$3:$A$38,Seznamy!$C$3:$C$38)</f>
        <v>Tanvald</v>
      </c>
      <c r="D1740" s="56">
        <f>LOOKUP(A1740,Seznamy!$A$3:$A$38,Seznamy!$F$3:$F$38)</f>
        <v>9376</v>
      </c>
      <c r="E1740" s="56">
        <f>LOOKUP(A1740,Seznamy!$A$3:$A$38,Seznamy!$G$3:$G$38)</f>
        <v>134854</v>
      </c>
      <c r="F1740" s="57">
        <f>LOOKUP(A1740,Seznamy!$A$3:$A$38,Seznamy!$J$3:$J$38)</f>
        <v>60</v>
      </c>
      <c r="G1740" s="57">
        <v>38</v>
      </c>
      <c r="H1740" s="55">
        <f>LOOKUP(G1740,Komplexní!$A$40:$A$82,Komplexní!$B$40:$B$82)</f>
        <v>0</v>
      </c>
      <c r="I1740" s="58">
        <f t="array" ref="I1740">SUM(IF((Komplexní!$A$3:$A$38=A1740)*(Komplexní!$D$1:$AJ$1=G1740),Komplexní!$D$3:$AJ$38))</f>
        <v>0</v>
      </c>
      <c r="J1740" s="115" t="str">
        <f t="shared" si="16"/>
        <v/>
      </c>
      <c r="K1740" s="59">
        <f t="shared" si="17"/>
        <v>1</v>
      </c>
    </row>
    <row r="1741" spans="1:11" hidden="1">
      <c r="A1741" s="53">
        <v>35</v>
      </c>
      <c r="B1741" s="54">
        <f>LOOKUP(A1741,Seznamy!$A$3:$A$38,Seznamy!$B$3:$B$38)</f>
        <v>247002</v>
      </c>
      <c r="C1741" s="55" t="str">
        <f>LOOKUP(A1741,Seznamy!$A$3:$A$38,Seznamy!$C$3:$C$38)</f>
        <v>Tanvald</v>
      </c>
      <c r="D1741" s="56">
        <f>LOOKUP(A1741,Seznamy!$A$3:$A$38,Seznamy!$F$3:$F$38)</f>
        <v>9376</v>
      </c>
      <c r="E1741" s="56">
        <f>LOOKUP(A1741,Seznamy!$A$3:$A$38,Seznamy!$G$3:$G$38)</f>
        <v>134854</v>
      </c>
      <c r="F1741" s="57">
        <f>LOOKUP(A1741,Seznamy!$A$3:$A$38,Seznamy!$J$3:$J$38)</f>
        <v>60</v>
      </c>
      <c r="G1741" s="57">
        <v>39</v>
      </c>
      <c r="H1741" s="55">
        <f>LOOKUP(G1741,Komplexní!$A$40:$A$82,Komplexní!$B$40:$B$82)</f>
        <v>0</v>
      </c>
      <c r="I1741" s="58">
        <f t="array" ref="I1741">SUM(IF((Komplexní!$A$3:$A$38=A1741)*(Komplexní!$D$1:$AJ$1=G1741),Komplexní!$D$3:$AJ$38))</f>
        <v>0</v>
      </c>
      <c r="J1741" s="115" t="str">
        <f t="shared" si="16"/>
        <v/>
      </c>
      <c r="K1741" s="59">
        <f t="shared" si="17"/>
        <v>1</v>
      </c>
    </row>
    <row r="1742" spans="1:11" hidden="1">
      <c r="A1742" s="53">
        <v>35</v>
      </c>
      <c r="B1742" s="54">
        <f>LOOKUP(A1742,Seznamy!$A$3:$A$38,Seznamy!$B$3:$B$38)</f>
        <v>247002</v>
      </c>
      <c r="C1742" s="55" t="str">
        <f>LOOKUP(A1742,Seznamy!$A$3:$A$38,Seznamy!$C$3:$C$38)</f>
        <v>Tanvald</v>
      </c>
      <c r="D1742" s="56">
        <f>LOOKUP(A1742,Seznamy!$A$3:$A$38,Seznamy!$F$3:$F$38)</f>
        <v>9376</v>
      </c>
      <c r="E1742" s="56">
        <f>LOOKUP(A1742,Seznamy!$A$3:$A$38,Seznamy!$G$3:$G$38)</f>
        <v>134854</v>
      </c>
      <c r="F1742" s="57">
        <f>LOOKUP(A1742,Seznamy!$A$3:$A$38,Seznamy!$J$3:$J$38)</f>
        <v>60</v>
      </c>
      <c r="G1742" s="57">
        <v>40</v>
      </c>
      <c r="H1742" s="55">
        <f>LOOKUP(G1742,Komplexní!$A$40:$A$82,Komplexní!$B$40:$B$82)</f>
        <v>0</v>
      </c>
      <c r="I1742" s="58">
        <f t="array" ref="I1742">SUM(IF((Komplexní!$A$3:$A$38=A1742)*(Komplexní!$D$1:$AJ$1=G1742),Komplexní!$D$3:$AJ$38))</f>
        <v>0</v>
      </c>
      <c r="J1742" s="115" t="str">
        <f t="shared" si="16"/>
        <v/>
      </c>
      <c r="K1742" s="59">
        <f t="shared" si="17"/>
        <v>1</v>
      </c>
    </row>
    <row r="1743" spans="1:11" hidden="1">
      <c r="A1743" s="53">
        <v>35</v>
      </c>
      <c r="B1743" s="54">
        <f>LOOKUP(A1743,Seznamy!$A$3:$A$38,Seznamy!$B$3:$B$38)</f>
        <v>247002</v>
      </c>
      <c r="C1743" s="55" t="str">
        <f>LOOKUP(A1743,Seznamy!$A$3:$A$38,Seznamy!$C$3:$C$38)</f>
        <v>Tanvald</v>
      </c>
      <c r="D1743" s="56">
        <f>LOOKUP(A1743,Seznamy!$A$3:$A$38,Seznamy!$F$3:$F$38)</f>
        <v>9376</v>
      </c>
      <c r="E1743" s="56">
        <f>LOOKUP(A1743,Seznamy!$A$3:$A$38,Seznamy!$G$3:$G$38)</f>
        <v>134854</v>
      </c>
      <c r="F1743" s="57">
        <f>LOOKUP(A1743,Seznamy!$A$3:$A$38,Seznamy!$J$3:$J$38)</f>
        <v>60</v>
      </c>
      <c r="G1743" s="57">
        <v>41</v>
      </c>
      <c r="H1743" s="55">
        <f>LOOKUP(G1743,Komplexní!$A$40:$A$82,Komplexní!$B$40:$B$82)</f>
        <v>0</v>
      </c>
      <c r="I1743" s="58">
        <f t="array" ref="I1743">SUM(IF((Komplexní!$A$3:$A$38=A1743)*(Komplexní!$D$1:$AJ$1=G1743),Komplexní!$D$3:$AJ$38))</f>
        <v>0</v>
      </c>
      <c r="J1743" s="115" t="str">
        <f t="shared" si="16"/>
        <v/>
      </c>
      <c r="K1743" s="59">
        <f t="shared" si="17"/>
        <v>1</v>
      </c>
    </row>
    <row r="1744" spans="1:11" hidden="1">
      <c r="A1744" s="53">
        <v>35</v>
      </c>
      <c r="B1744" s="54">
        <f>LOOKUP(A1744,Seznamy!$A$3:$A$38,Seznamy!$B$3:$B$38)</f>
        <v>247002</v>
      </c>
      <c r="C1744" s="55" t="str">
        <f>LOOKUP(A1744,Seznamy!$A$3:$A$38,Seznamy!$C$3:$C$38)</f>
        <v>Tanvald</v>
      </c>
      <c r="D1744" s="56">
        <f>LOOKUP(A1744,Seznamy!$A$3:$A$38,Seznamy!$F$3:$F$38)</f>
        <v>9376</v>
      </c>
      <c r="E1744" s="56">
        <f>LOOKUP(A1744,Seznamy!$A$3:$A$38,Seznamy!$G$3:$G$38)</f>
        <v>134854</v>
      </c>
      <c r="F1744" s="57">
        <f>LOOKUP(A1744,Seznamy!$A$3:$A$38,Seznamy!$J$3:$J$38)</f>
        <v>60</v>
      </c>
      <c r="G1744" s="57">
        <v>42</v>
      </c>
      <c r="H1744" s="55">
        <f>LOOKUP(G1744,Komplexní!$A$40:$A$82,Komplexní!$B$40:$B$82)</f>
        <v>0</v>
      </c>
      <c r="I1744" s="58">
        <f t="array" ref="I1744">SUM(IF((Komplexní!$A$3:$A$38=A1744)*(Komplexní!$D$1:$AJ$1=G1744),Komplexní!$D$3:$AJ$38))</f>
        <v>0</v>
      </c>
      <c r="J1744" s="115" t="str">
        <f t="shared" si="16"/>
        <v/>
      </c>
      <c r="K1744" s="59">
        <f t="shared" si="17"/>
        <v>1</v>
      </c>
    </row>
    <row r="1745" spans="1:11" hidden="1">
      <c r="A1745" s="53">
        <v>35</v>
      </c>
      <c r="B1745" s="54">
        <f>LOOKUP(A1745,Seznamy!$A$3:$A$38,Seznamy!$B$3:$B$38)</f>
        <v>247002</v>
      </c>
      <c r="C1745" s="55" t="str">
        <f>LOOKUP(A1745,Seznamy!$A$3:$A$38,Seznamy!$C$3:$C$38)</f>
        <v>Tanvald</v>
      </c>
      <c r="D1745" s="56">
        <f>LOOKUP(A1745,Seznamy!$A$3:$A$38,Seznamy!$F$3:$F$38)</f>
        <v>9376</v>
      </c>
      <c r="E1745" s="56">
        <f>LOOKUP(A1745,Seznamy!$A$3:$A$38,Seznamy!$G$3:$G$38)</f>
        <v>134854</v>
      </c>
      <c r="F1745" s="57">
        <f>LOOKUP(A1745,Seznamy!$A$3:$A$38,Seznamy!$J$3:$J$38)</f>
        <v>60</v>
      </c>
      <c r="G1745" s="57">
        <v>43</v>
      </c>
      <c r="H1745" s="55">
        <f>LOOKUP(G1745,Komplexní!$A$40:$A$82,Komplexní!$B$40:$B$82)</f>
        <v>0</v>
      </c>
      <c r="I1745" s="58">
        <f t="array" ref="I1745">SUM(IF((Komplexní!$A$3:$A$38=A1745)*(Komplexní!$D$1:$AJ$1=G1745),Komplexní!$D$3:$AJ$38))</f>
        <v>0</v>
      </c>
      <c r="J1745" s="115" t="str">
        <f t="shared" si="16"/>
        <v/>
      </c>
      <c r="K1745" s="59">
        <f t="shared" si="17"/>
        <v>1</v>
      </c>
    </row>
    <row r="1746" spans="1:11" hidden="1">
      <c r="A1746" s="53">
        <v>35</v>
      </c>
      <c r="B1746" s="54">
        <f>LOOKUP(A1746,Seznamy!$A$3:$A$38,Seznamy!$B$3:$B$38)</f>
        <v>247002</v>
      </c>
      <c r="C1746" s="55" t="str">
        <f>LOOKUP(A1746,Seznamy!$A$3:$A$38,Seznamy!$C$3:$C$38)</f>
        <v>Tanvald</v>
      </c>
      <c r="D1746" s="56">
        <f>LOOKUP(A1746,Seznamy!$A$3:$A$38,Seznamy!$F$3:$F$38)</f>
        <v>9376</v>
      </c>
      <c r="E1746" s="56">
        <f>LOOKUP(A1746,Seznamy!$A$3:$A$38,Seznamy!$G$3:$G$38)</f>
        <v>134854</v>
      </c>
      <c r="F1746" s="57">
        <f>LOOKUP(A1746,Seznamy!$A$3:$A$38,Seznamy!$J$3:$J$38)</f>
        <v>60</v>
      </c>
      <c r="G1746" s="57">
        <v>44</v>
      </c>
      <c r="H1746" s="55">
        <f>LOOKUP(G1746,Komplexní!$A$40:$A$82,Komplexní!$B$40:$B$82)</f>
        <v>0</v>
      </c>
      <c r="I1746" s="58">
        <f t="array" ref="I1746">SUM(IF((Komplexní!$A$3:$A$38=A1746)*(Komplexní!$D$1:$AJ$1=G1746),Komplexní!$D$3:$AJ$38))</f>
        <v>0</v>
      </c>
      <c r="J1746" s="115" t="str">
        <f t="shared" si="16"/>
        <v/>
      </c>
      <c r="K1746" s="59">
        <f t="shared" si="17"/>
        <v>1</v>
      </c>
    </row>
    <row r="1747" spans="1:11" hidden="1">
      <c r="A1747" s="53">
        <v>35</v>
      </c>
      <c r="B1747" s="54">
        <f>LOOKUP(A1747,Seznamy!$A$3:$A$38,Seznamy!$B$3:$B$38)</f>
        <v>247002</v>
      </c>
      <c r="C1747" s="55" t="str">
        <f>LOOKUP(A1747,Seznamy!$A$3:$A$38,Seznamy!$C$3:$C$38)</f>
        <v>Tanvald</v>
      </c>
      <c r="D1747" s="56">
        <f>LOOKUP(A1747,Seznamy!$A$3:$A$38,Seznamy!$F$3:$F$38)</f>
        <v>9376</v>
      </c>
      <c r="E1747" s="56">
        <f>LOOKUP(A1747,Seznamy!$A$3:$A$38,Seznamy!$G$3:$G$38)</f>
        <v>134854</v>
      </c>
      <c r="F1747" s="57">
        <f>LOOKUP(A1747,Seznamy!$A$3:$A$38,Seznamy!$J$3:$J$38)</f>
        <v>60</v>
      </c>
      <c r="G1747" s="57">
        <v>45</v>
      </c>
      <c r="H1747" s="55">
        <f>LOOKUP(G1747,Komplexní!$A$40:$A$82,Komplexní!$B$40:$B$82)</f>
        <v>0</v>
      </c>
      <c r="I1747" s="58">
        <f t="array" ref="I1747">SUM(IF((Komplexní!$A$3:$A$38=A1747)*(Komplexní!$D$1:$AJ$1=G1747),Komplexní!$D$3:$AJ$38))</f>
        <v>0</v>
      </c>
      <c r="J1747" s="115" t="str">
        <f t="shared" si="16"/>
        <v/>
      </c>
      <c r="K1747" s="59">
        <f t="shared" si="17"/>
        <v>1</v>
      </c>
    </row>
    <row r="1748" spans="1:11" hidden="1">
      <c r="A1748" s="53">
        <v>35</v>
      </c>
      <c r="B1748" s="54">
        <f>LOOKUP(A1748,Seznamy!$A$3:$A$38,Seznamy!$B$3:$B$38)</f>
        <v>247002</v>
      </c>
      <c r="C1748" s="55" t="str">
        <f>LOOKUP(A1748,Seznamy!$A$3:$A$38,Seznamy!$C$3:$C$38)</f>
        <v>Tanvald</v>
      </c>
      <c r="D1748" s="56">
        <f>LOOKUP(A1748,Seznamy!$A$3:$A$38,Seznamy!$F$3:$F$38)</f>
        <v>9376</v>
      </c>
      <c r="E1748" s="56">
        <f>LOOKUP(A1748,Seznamy!$A$3:$A$38,Seznamy!$G$3:$G$38)</f>
        <v>134854</v>
      </c>
      <c r="F1748" s="57">
        <f>LOOKUP(A1748,Seznamy!$A$3:$A$38,Seznamy!$J$3:$J$38)</f>
        <v>60</v>
      </c>
      <c r="G1748" s="57">
        <v>46</v>
      </c>
      <c r="H1748" s="55">
        <f>LOOKUP(G1748,Komplexní!$A$40:$A$82,Komplexní!$B$40:$B$82)</f>
        <v>0</v>
      </c>
      <c r="I1748" s="58">
        <f t="array" ref="I1748">SUM(IF((Komplexní!$A$3:$A$38=A1748)*(Komplexní!$D$1:$AJ$1=G1748),Komplexní!$D$3:$AJ$38))</f>
        <v>0</v>
      </c>
      <c r="J1748" s="115" t="str">
        <f t="shared" si="16"/>
        <v/>
      </c>
      <c r="K1748" s="59">
        <f t="shared" si="17"/>
        <v>1</v>
      </c>
    </row>
    <row r="1749" spans="1:11" hidden="1">
      <c r="A1749" s="53">
        <v>35</v>
      </c>
      <c r="B1749" s="54">
        <f>LOOKUP(A1749,Seznamy!$A$3:$A$38,Seznamy!$B$3:$B$38)</f>
        <v>247002</v>
      </c>
      <c r="C1749" s="55" t="str">
        <f>LOOKUP(A1749,Seznamy!$A$3:$A$38,Seznamy!$C$3:$C$38)</f>
        <v>Tanvald</v>
      </c>
      <c r="D1749" s="56">
        <f>LOOKUP(A1749,Seznamy!$A$3:$A$38,Seznamy!$F$3:$F$38)</f>
        <v>9376</v>
      </c>
      <c r="E1749" s="56">
        <f>LOOKUP(A1749,Seznamy!$A$3:$A$38,Seznamy!$G$3:$G$38)</f>
        <v>134854</v>
      </c>
      <c r="F1749" s="57">
        <f>LOOKUP(A1749,Seznamy!$A$3:$A$38,Seznamy!$J$3:$J$38)</f>
        <v>60</v>
      </c>
      <c r="G1749" s="57">
        <v>47</v>
      </c>
      <c r="H1749" s="55">
        <f>LOOKUP(G1749,Komplexní!$A$40:$A$82,Komplexní!$B$40:$B$82)</f>
        <v>0</v>
      </c>
      <c r="I1749" s="58">
        <f t="array" ref="I1749">SUM(IF((Komplexní!$A$3:$A$38=A1749)*(Komplexní!$D$1:$AJ$1=G1749),Komplexní!$D$3:$AJ$38))</f>
        <v>0</v>
      </c>
      <c r="J1749" s="115" t="str">
        <f t="shared" si="16"/>
        <v/>
      </c>
      <c r="K1749" s="59">
        <f t="shared" si="17"/>
        <v>1</v>
      </c>
    </row>
    <row r="1750" spans="1:11" hidden="1">
      <c r="A1750" s="53">
        <v>35</v>
      </c>
      <c r="B1750" s="54">
        <f>LOOKUP(A1750,Seznamy!$A$3:$A$38,Seznamy!$B$3:$B$38)</f>
        <v>247002</v>
      </c>
      <c r="C1750" s="55" t="str">
        <f>LOOKUP(A1750,Seznamy!$A$3:$A$38,Seznamy!$C$3:$C$38)</f>
        <v>Tanvald</v>
      </c>
      <c r="D1750" s="56">
        <f>LOOKUP(A1750,Seznamy!$A$3:$A$38,Seznamy!$F$3:$F$38)</f>
        <v>9376</v>
      </c>
      <c r="E1750" s="56">
        <f>LOOKUP(A1750,Seznamy!$A$3:$A$38,Seznamy!$G$3:$G$38)</f>
        <v>134854</v>
      </c>
      <c r="F1750" s="57">
        <f>LOOKUP(A1750,Seznamy!$A$3:$A$38,Seznamy!$J$3:$J$38)</f>
        <v>60</v>
      </c>
      <c r="G1750" s="57">
        <v>48</v>
      </c>
      <c r="H1750" s="55">
        <f>LOOKUP(G1750,Komplexní!$A$40:$A$82,Komplexní!$B$40:$B$82)</f>
        <v>0</v>
      </c>
      <c r="I1750" s="58">
        <f t="array" ref="I1750">SUM(IF((Komplexní!$A$3:$A$38=A1750)*(Komplexní!$D$1:$AJ$1=G1750),Komplexní!$D$3:$AJ$38))</f>
        <v>0</v>
      </c>
      <c r="J1750" s="115" t="str">
        <f t="shared" si="16"/>
        <v/>
      </c>
      <c r="K1750" s="59">
        <f t="shared" si="17"/>
        <v>1</v>
      </c>
    </row>
    <row r="1751" spans="1:11" hidden="1">
      <c r="A1751" s="53">
        <v>35</v>
      </c>
      <c r="B1751" s="54">
        <f>LOOKUP(A1751,Seznamy!$A$3:$A$38,Seznamy!$B$3:$B$38)</f>
        <v>247002</v>
      </c>
      <c r="C1751" s="55" t="str">
        <f>LOOKUP(A1751,Seznamy!$A$3:$A$38,Seznamy!$C$3:$C$38)</f>
        <v>Tanvald</v>
      </c>
      <c r="D1751" s="56">
        <f>LOOKUP(A1751,Seznamy!$A$3:$A$38,Seznamy!$F$3:$F$38)</f>
        <v>9376</v>
      </c>
      <c r="E1751" s="56">
        <f>LOOKUP(A1751,Seznamy!$A$3:$A$38,Seznamy!$G$3:$G$38)</f>
        <v>134854</v>
      </c>
      <c r="F1751" s="57">
        <f>LOOKUP(A1751,Seznamy!$A$3:$A$38,Seznamy!$J$3:$J$38)</f>
        <v>60</v>
      </c>
      <c r="G1751" s="57">
        <v>49</v>
      </c>
      <c r="H1751" s="55">
        <f>LOOKUP(G1751,Komplexní!$A$40:$A$82,Komplexní!$B$40:$B$82)</f>
        <v>0</v>
      </c>
      <c r="I1751" s="58">
        <f t="array" ref="I1751">SUM(IF((Komplexní!$A$3:$A$38=A1751)*(Komplexní!$D$1:$AJ$1=G1751),Komplexní!$D$3:$AJ$38))</f>
        <v>0</v>
      </c>
      <c r="J1751" s="115" t="str">
        <f t="shared" si="16"/>
        <v/>
      </c>
      <c r="K1751" s="59">
        <f t="shared" si="17"/>
        <v>1</v>
      </c>
    </row>
    <row r="1752" spans="1:11" hidden="1">
      <c r="A1752" s="53">
        <v>35</v>
      </c>
      <c r="B1752" s="54">
        <f>LOOKUP(A1752,Seznamy!$A$3:$A$38,Seznamy!$B$3:$B$38)</f>
        <v>247002</v>
      </c>
      <c r="C1752" s="55" t="str">
        <f>LOOKUP(A1752,Seznamy!$A$3:$A$38,Seznamy!$C$3:$C$38)</f>
        <v>Tanvald</v>
      </c>
      <c r="D1752" s="56">
        <f>LOOKUP(A1752,Seznamy!$A$3:$A$38,Seznamy!$F$3:$F$38)</f>
        <v>9376</v>
      </c>
      <c r="E1752" s="56">
        <f>LOOKUP(A1752,Seznamy!$A$3:$A$38,Seznamy!$G$3:$G$38)</f>
        <v>134854</v>
      </c>
      <c r="F1752" s="57">
        <f>LOOKUP(A1752,Seznamy!$A$3:$A$38,Seznamy!$J$3:$J$38)</f>
        <v>60</v>
      </c>
      <c r="G1752" s="57">
        <v>50</v>
      </c>
      <c r="H1752" s="55">
        <f>LOOKUP(G1752,Komplexní!$A$40:$A$82,Komplexní!$B$40:$B$82)</f>
        <v>0</v>
      </c>
      <c r="I1752" s="58">
        <f t="array" ref="I1752">SUM(IF((Komplexní!$A$3:$A$38=A1752)*(Komplexní!$D$1:$AJ$1=G1752),Komplexní!$D$3:$AJ$38))</f>
        <v>0</v>
      </c>
      <c r="J1752" s="115" t="str">
        <f t="shared" si="16"/>
        <v/>
      </c>
      <c r="K1752" s="59">
        <f t="shared" si="17"/>
        <v>1</v>
      </c>
    </row>
    <row r="1753" spans="1:11" hidden="1">
      <c r="A1753" s="87">
        <v>36</v>
      </c>
      <c r="B1753" s="88">
        <f>LOOKUP(A1753,Seznamy!$A$3:$A$38,Seznamy!$B$3:$B$38)</f>
        <v>247002</v>
      </c>
      <c r="C1753" s="89" t="str">
        <f>LOOKUP(A1753,Seznamy!$A$3:$A$38,Seznamy!$C$3:$C$38)</f>
        <v>Tanvald</v>
      </c>
      <c r="D1753" s="90">
        <f>LOOKUP(A1753,Seznamy!$A$3:$A$38,Seznamy!$F$3:$F$38)</f>
        <v>9376</v>
      </c>
      <c r="E1753" s="90">
        <f>LOOKUP(A1753,Seznamy!$A$3:$A$38,Seznamy!$G$3:$G$38)</f>
        <v>134854</v>
      </c>
      <c r="F1753" s="91">
        <f>LOOKUP(A1753,Seznamy!$A$3:$A$38,Seznamy!$J$3:$J$38)</f>
        <v>60</v>
      </c>
      <c r="G1753" s="91">
        <v>1</v>
      </c>
      <c r="H1753" s="89" t="str">
        <f>LOOKUP(G1753,Komplexní!$A$40:$A$82,Komplexní!$B$40:$B$82)</f>
        <v>KAISER s.r.o.</v>
      </c>
      <c r="I1753" s="92">
        <f t="array" ref="I1753">SUM(IF((Komplexní!$A$3:$A$38=A1753)*(Komplexní!$D$1:$AJ$1=G1753),Komplexní!$D$3:$AJ$38))</f>
        <v>0</v>
      </c>
      <c r="J1753" s="116" t="str">
        <f t="shared" si="16"/>
        <v/>
      </c>
      <c r="K1753" s="93">
        <f t="shared" ref="K1753:K1784" si="18">IF(I1753=MIN($J$1753:$J$1802),1,"")</f>
        <v>1</v>
      </c>
    </row>
    <row r="1754" spans="1:11" hidden="1">
      <c r="A1754" s="87">
        <v>36</v>
      </c>
      <c r="B1754" s="88">
        <f>LOOKUP(A1754,Seznamy!$A$3:$A$38,Seznamy!$B$3:$B$38)</f>
        <v>247002</v>
      </c>
      <c r="C1754" s="89" t="str">
        <f>LOOKUP(A1754,Seznamy!$A$3:$A$38,Seznamy!$C$3:$C$38)</f>
        <v>Tanvald</v>
      </c>
      <c r="D1754" s="90">
        <f>LOOKUP(A1754,Seznamy!$A$3:$A$38,Seznamy!$F$3:$F$38)</f>
        <v>9376</v>
      </c>
      <c r="E1754" s="90">
        <f>LOOKUP(A1754,Seznamy!$A$3:$A$38,Seznamy!$G$3:$G$38)</f>
        <v>134854</v>
      </c>
      <c r="F1754" s="91">
        <f>LOOKUP(A1754,Seznamy!$A$3:$A$38,Seznamy!$J$3:$J$38)</f>
        <v>60</v>
      </c>
      <c r="G1754" s="91">
        <v>2</v>
      </c>
      <c r="H1754" s="89" t="str">
        <f>LOOKUP(G1754,Komplexní!$A$40:$A$82,Komplexní!$B$40:$B$82)</f>
        <v>Lesní společnost Přimda, a.s.</v>
      </c>
      <c r="I1754" s="92">
        <f t="array" ref="I1754">SUM(IF((Komplexní!$A$3:$A$38=A1754)*(Komplexní!$D$1:$AJ$1=G1754),Komplexní!$D$3:$AJ$38))</f>
        <v>0</v>
      </c>
      <c r="J1754" s="116" t="str">
        <f t="shared" si="16"/>
        <v/>
      </c>
      <c r="K1754" s="93">
        <f t="shared" si="18"/>
        <v>1</v>
      </c>
    </row>
    <row r="1755" spans="1:11" hidden="1">
      <c r="A1755" s="87">
        <v>36</v>
      </c>
      <c r="B1755" s="88">
        <f>LOOKUP(A1755,Seznamy!$A$3:$A$38,Seznamy!$B$3:$B$38)</f>
        <v>247002</v>
      </c>
      <c r="C1755" s="89" t="str">
        <f>LOOKUP(A1755,Seznamy!$A$3:$A$38,Seznamy!$C$3:$C$38)</f>
        <v>Tanvald</v>
      </c>
      <c r="D1755" s="90">
        <f>LOOKUP(A1755,Seznamy!$A$3:$A$38,Seznamy!$F$3:$F$38)</f>
        <v>9376</v>
      </c>
      <c r="E1755" s="90">
        <f>LOOKUP(A1755,Seznamy!$A$3:$A$38,Seznamy!$G$3:$G$38)</f>
        <v>134854</v>
      </c>
      <c r="F1755" s="91">
        <f>LOOKUP(A1755,Seznamy!$A$3:$A$38,Seznamy!$J$3:$J$38)</f>
        <v>60</v>
      </c>
      <c r="G1755" s="91">
        <v>3</v>
      </c>
      <c r="H1755" s="89" t="str">
        <f>LOOKUP(G1755,Komplexní!$A$40:$A$82,Komplexní!$B$40:$B$82)</f>
        <v>ACLESIA, spol. s r.o.</v>
      </c>
      <c r="I1755" s="92">
        <f t="array" ref="I1755">SUM(IF((Komplexní!$A$3:$A$38=A1755)*(Komplexní!$D$1:$AJ$1=G1755),Komplexní!$D$3:$AJ$38))</f>
        <v>0</v>
      </c>
      <c r="J1755" s="116" t="str">
        <f t="shared" si="16"/>
        <v/>
      </c>
      <c r="K1755" s="93">
        <f t="shared" si="18"/>
        <v>1</v>
      </c>
    </row>
    <row r="1756" spans="1:11" hidden="1">
      <c r="A1756" s="87">
        <v>36</v>
      </c>
      <c r="B1756" s="88">
        <f>LOOKUP(A1756,Seznamy!$A$3:$A$38,Seznamy!$B$3:$B$38)</f>
        <v>247002</v>
      </c>
      <c r="C1756" s="89" t="str">
        <f>LOOKUP(A1756,Seznamy!$A$3:$A$38,Seznamy!$C$3:$C$38)</f>
        <v>Tanvald</v>
      </c>
      <c r="D1756" s="90">
        <f>LOOKUP(A1756,Seznamy!$A$3:$A$38,Seznamy!$F$3:$F$38)</f>
        <v>9376</v>
      </c>
      <c r="E1756" s="90">
        <f>LOOKUP(A1756,Seznamy!$A$3:$A$38,Seznamy!$G$3:$G$38)</f>
        <v>134854</v>
      </c>
      <c r="F1756" s="91">
        <f>LOOKUP(A1756,Seznamy!$A$3:$A$38,Seznamy!$J$3:$J$38)</f>
        <v>60</v>
      </c>
      <c r="G1756" s="91">
        <v>4</v>
      </c>
      <c r="H1756" s="89" t="str">
        <f>LOOKUP(G1756,Komplexní!$A$40:$A$82,Komplexní!$B$40:$B$82)</f>
        <v>LST a.s.</v>
      </c>
      <c r="I1756" s="92">
        <f t="array" ref="I1756">SUM(IF((Komplexní!$A$3:$A$38=A1756)*(Komplexní!$D$1:$AJ$1=G1756),Komplexní!$D$3:$AJ$38))</f>
        <v>0</v>
      </c>
      <c r="J1756" s="116" t="str">
        <f t="shared" si="16"/>
        <v/>
      </c>
      <c r="K1756" s="93">
        <f t="shared" si="18"/>
        <v>1</v>
      </c>
    </row>
    <row r="1757" spans="1:11" hidden="1">
      <c r="A1757" s="87">
        <v>36</v>
      </c>
      <c r="B1757" s="88">
        <f>LOOKUP(A1757,Seznamy!$A$3:$A$38,Seznamy!$B$3:$B$38)</f>
        <v>247002</v>
      </c>
      <c r="C1757" s="89" t="str">
        <f>LOOKUP(A1757,Seznamy!$A$3:$A$38,Seznamy!$C$3:$C$38)</f>
        <v>Tanvald</v>
      </c>
      <c r="D1757" s="90">
        <f>LOOKUP(A1757,Seznamy!$A$3:$A$38,Seznamy!$F$3:$F$38)</f>
        <v>9376</v>
      </c>
      <c r="E1757" s="90">
        <f>LOOKUP(A1757,Seznamy!$A$3:$A$38,Seznamy!$G$3:$G$38)</f>
        <v>134854</v>
      </c>
      <c r="F1757" s="91">
        <f>LOOKUP(A1757,Seznamy!$A$3:$A$38,Seznamy!$J$3:$J$38)</f>
        <v>60</v>
      </c>
      <c r="G1757" s="91">
        <v>5</v>
      </c>
      <c r="H1757" s="89" t="str">
        <f>LOOKUP(G1757,Komplexní!$A$40:$A$82,Komplexní!$B$40:$B$82)</f>
        <v>T.E.P. HOLZ, s.r.o.</v>
      </c>
      <c r="I1757" s="92">
        <f t="array" ref="I1757">SUM(IF((Komplexní!$A$3:$A$38=A1757)*(Komplexní!$D$1:$AJ$1=G1757),Komplexní!$D$3:$AJ$38))</f>
        <v>0</v>
      </c>
      <c r="J1757" s="116" t="str">
        <f t="shared" si="16"/>
        <v/>
      </c>
      <c r="K1757" s="93">
        <f t="shared" si="18"/>
        <v>1</v>
      </c>
    </row>
    <row r="1758" spans="1:11" hidden="1">
      <c r="A1758" s="87">
        <v>36</v>
      </c>
      <c r="B1758" s="88">
        <f>LOOKUP(A1758,Seznamy!$A$3:$A$38,Seznamy!$B$3:$B$38)</f>
        <v>247002</v>
      </c>
      <c r="C1758" s="89" t="str">
        <f>LOOKUP(A1758,Seznamy!$A$3:$A$38,Seznamy!$C$3:$C$38)</f>
        <v>Tanvald</v>
      </c>
      <c r="D1758" s="90">
        <f>LOOKUP(A1758,Seznamy!$A$3:$A$38,Seznamy!$F$3:$F$38)</f>
        <v>9376</v>
      </c>
      <c r="E1758" s="90">
        <f>LOOKUP(A1758,Seznamy!$A$3:$A$38,Seznamy!$G$3:$G$38)</f>
        <v>134854</v>
      </c>
      <c r="F1758" s="91">
        <f>LOOKUP(A1758,Seznamy!$A$3:$A$38,Seznamy!$J$3:$J$38)</f>
        <v>60</v>
      </c>
      <c r="G1758" s="91">
        <v>6</v>
      </c>
      <c r="H1758" s="89" t="str">
        <f>LOOKUP(G1758,Komplexní!$A$40:$A$82,Komplexní!$B$40:$B$82)</f>
        <v>Petra spol. s r.o.</v>
      </c>
      <c r="I1758" s="92">
        <f t="array" ref="I1758">SUM(IF((Komplexní!$A$3:$A$38=A1758)*(Komplexní!$D$1:$AJ$1=G1758),Komplexní!$D$3:$AJ$38))</f>
        <v>0</v>
      </c>
      <c r="J1758" s="116" t="str">
        <f t="shared" si="16"/>
        <v/>
      </c>
      <c r="K1758" s="93">
        <f t="shared" si="18"/>
        <v>1</v>
      </c>
    </row>
    <row r="1759" spans="1:11" hidden="1">
      <c r="A1759" s="87">
        <v>36</v>
      </c>
      <c r="B1759" s="88">
        <f>LOOKUP(A1759,Seznamy!$A$3:$A$38,Seznamy!$B$3:$B$38)</f>
        <v>247002</v>
      </c>
      <c r="C1759" s="89" t="str">
        <f>LOOKUP(A1759,Seznamy!$A$3:$A$38,Seznamy!$C$3:$C$38)</f>
        <v>Tanvald</v>
      </c>
      <c r="D1759" s="90">
        <f>LOOKUP(A1759,Seznamy!$A$3:$A$38,Seznamy!$F$3:$F$38)</f>
        <v>9376</v>
      </c>
      <c r="E1759" s="90">
        <f>LOOKUP(A1759,Seznamy!$A$3:$A$38,Seznamy!$G$3:$G$38)</f>
        <v>134854</v>
      </c>
      <c r="F1759" s="91">
        <f>LOOKUP(A1759,Seznamy!$A$3:$A$38,Seznamy!$J$3:$J$38)</f>
        <v>60</v>
      </c>
      <c r="G1759" s="91">
        <v>7</v>
      </c>
      <c r="H1759" s="89" t="str">
        <f>LOOKUP(G1759,Komplexní!$A$40:$A$82,Komplexní!$B$40:$B$82)</f>
        <v>Sušická lesní a obchodní s.r.o.</v>
      </c>
      <c r="I1759" s="92">
        <f t="array" ref="I1759">SUM(IF((Komplexní!$A$3:$A$38=A1759)*(Komplexní!$D$1:$AJ$1=G1759),Komplexní!$D$3:$AJ$38))</f>
        <v>0</v>
      </c>
      <c r="J1759" s="116" t="str">
        <f t="shared" si="16"/>
        <v/>
      </c>
      <c r="K1759" s="93">
        <f t="shared" si="18"/>
        <v>1</v>
      </c>
    </row>
    <row r="1760" spans="1:11" hidden="1">
      <c r="A1760" s="87">
        <v>36</v>
      </c>
      <c r="B1760" s="88">
        <f>LOOKUP(A1760,Seznamy!$A$3:$A$38,Seznamy!$B$3:$B$38)</f>
        <v>247002</v>
      </c>
      <c r="C1760" s="89" t="str">
        <f>LOOKUP(A1760,Seznamy!$A$3:$A$38,Seznamy!$C$3:$C$38)</f>
        <v>Tanvald</v>
      </c>
      <c r="D1760" s="90">
        <f>LOOKUP(A1760,Seznamy!$A$3:$A$38,Seznamy!$F$3:$F$38)</f>
        <v>9376</v>
      </c>
      <c r="E1760" s="90">
        <f>LOOKUP(A1760,Seznamy!$A$3:$A$38,Seznamy!$G$3:$G$38)</f>
        <v>134854</v>
      </c>
      <c r="F1760" s="91">
        <f>LOOKUP(A1760,Seznamy!$A$3:$A$38,Seznamy!$J$3:$J$38)</f>
        <v>60</v>
      </c>
      <c r="G1760" s="91">
        <v>8</v>
      </c>
      <c r="H1760" s="89" t="str">
        <f>LOOKUP(G1760,Komplexní!$A$40:$A$82,Komplexní!$B$40:$B$82)</f>
        <v>ARBOLES s.r.o.</v>
      </c>
      <c r="I1760" s="92">
        <f t="array" ref="I1760">SUM(IF((Komplexní!$A$3:$A$38=A1760)*(Komplexní!$D$1:$AJ$1=G1760),Komplexní!$D$3:$AJ$38))</f>
        <v>0</v>
      </c>
      <c r="J1760" s="116" t="str">
        <f t="shared" si="16"/>
        <v/>
      </c>
      <c r="K1760" s="93">
        <f t="shared" si="18"/>
        <v>1</v>
      </c>
    </row>
    <row r="1761" spans="1:11" hidden="1">
      <c r="A1761" s="87">
        <v>36</v>
      </c>
      <c r="B1761" s="88">
        <f>LOOKUP(A1761,Seznamy!$A$3:$A$38,Seznamy!$B$3:$B$38)</f>
        <v>247002</v>
      </c>
      <c r="C1761" s="89" t="str">
        <f>LOOKUP(A1761,Seznamy!$A$3:$A$38,Seznamy!$C$3:$C$38)</f>
        <v>Tanvald</v>
      </c>
      <c r="D1761" s="90">
        <f>LOOKUP(A1761,Seznamy!$A$3:$A$38,Seznamy!$F$3:$F$38)</f>
        <v>9376</v>
      </c>
      <c r="E1761" s="90">
        <f>LOOKUP(A1761,Seznamy!$A$3:$A$38,Seznamy!$G$3:$G$38)</f>
        <v>134854</v>
      </c>
      <c r="F1761" s="91">
        <f>LOOKUP(A1761,Seznamy!$A$3:$A$38,Seznamy!$J$3:$J$38)</f>
        <v>60</v>
      </c>
      <c r="G1761" s="91">
        <v>9</v>
      </c>
      <c r="H1761" s="89" t="str">
        <f>LOOKUP(G1761,Komplexní!$A$40:$A$82,Komplexní!$B$40:$B$82)</f>
        <v>Stora Enso Wood Products Planá s.r.o.</v>
      </c>
      <c r="I1761" s="92">
        <f t="array" ref="I1761">SUM(IF((Komplexní!$A$3:$A$38=A1761)*(Komplexní!$D$1:$AJ$1=G1761),Komplexní!$D$3:$AJ$38))</f>
        <v>0</v>
      </c>
      <c r="J1761" s="116" t="str">
        <f t="shared" si="16"/>
        <v/>
      </c>
      <c r="K1761" s="93">
        <f t="shared" si="18"/>
        <v>1</v>
      </c>
    </row>
    <row r="1762" spans="1:11" hidden="1">
      <c r="A1762" s="87">
        <v>36</v>
      </c>
      <c r="B1762" s="88">
        <f>LOOKUP(A1762,Seznamy!$A$3:$A$38,Seznamy!$B$3:$B$38)</f>
        <v>247002</v>
      </c>
      <c r="C1762" s="89" t="str">
        <f>LOOKUP(A1762,Seznamy!$A$3:$A$38,Seznamy!$C$3:$C$38)</f>
        <v>Tanvald</v>
      </c>
      <c r="D1762" s="90">
        <f>LOOKUP(A1762,Seznamy!$A$3:$A$38,Seznamy!$F$3:$F$38)</f>
        <v>9376</v>
      </c>
      <c r="E1762" s="90">
        <f>LOOKUP(A1762,Seznamy!$A$3:$A$38,Seznamy!$G$3:$G$38)</f>
        <v>134854</v>
      </c>
      <c r="F1762" s="91">
        <f>LOOKUP(A1762,Seznamy!$A$3:$A$38,Seznamy!$J$3:$J$38)</f>
        <v>60</v>
      </c>
      <c r="G1762" s="91">
        <v>10</v>
      </c>
      <c r="H1762" s="89" t="str">
        <f>LOOKUP(G1762,Komplexní!$A$40:$A$82,Komplexní!$B$40:$B$82)</f>
        <v>Stora Enso Wood Products Ždírec s.r.o.</v>
      </c>
      <c r="I1762" s="92">
        <f t="array" ref="I1762">SUM(IF((Komplexní!$A$3:$A$38=A1762)*(Komplexní!$D$1:$AJ$1=G1762),Komplexní!$D$3:$AJ$38))</f>
        <v>0</v>
      </c>
      <c r="J1762" s="116" t="str">
        <f t="shared" si="16"/>
        <v/>
      </c>
      <c r="K1762" s="93">
        <f t="shared" si="18"/>
        <v>1</v>
      </c>
    </row>
    <row r="1763" spans="1:11" hidden="1">
      <c r="A1763" s="87">
        <v>36</v>
      </c>
      <c r="B1763" s="88">
        <f>LOOKUP(A1763,Seznamy!$A$3:$A$38,Seznamy!$B$3:$B$38)</f>
        <v>247002</v>
      </c>
      <c r="C1763" s="89" t="str">
        <f>LOOKUP(A1763,Seznamy!$A$3:$A$38,Seznamy!$C$3:$C$38)</f>
        <v>Tanvald</v>
      </c>
      <c r="D1763" s="90">
        <f>LOOKUP(A1763,Seznamy!$A$3:$A$38,Seznamy!$F$3:$F$38)</f>
        <v>9376</v>
      </c>
      <c r="E1763" s="90">
        <f>LOOKUP(A1763,Seznamy!$A$3:$A$38,Seznamy!$G$3:$G$38)</f>
        <v>134854</v>
      </c>
      <c r="F1763" s="91">
        <f>LOOKUP(A1763,Seznamy!$A$3:$A$38,Seznamy!$J$3:$J$38)</f>
        <v>60</v>
      </c>
      <c r="G1763" s="91">
        <v>11</v>
      </c>
      <c r="H1763" s="89" t="str">
        <f>LOOKUP(G1763,Komplexní!$A$40:$A$82,Komplexní!$B$40:$B$82)</f>
        <v>UNILES a.s.</v>
      </c>
      <c r="I1763" s="92">
        <f t="array" ref="I1763">SUM(IF((Komplexní!$A$3:$A$38=A1763)*(Komplexní!$D$1:$AJ$1=G1763),Komplexní!$D$3:$AJ$38))</f>
        <v>0</v>
      </c>
      <c r="J1763" s="116" t="str">
        <f t="shared" si="16"/>
        <v/>
      </c>
      <c r="K1763" s="93">
        <f t="shared" si="18"/>
        <v>1</v>
      </c>
    </row>
    <row r="1764" spans="1:11" hidden="1">
      <c r="A1764" s="87">
        <v>36</v>
      </c>
      <c r="B1764" s="88">
        <f>LOOKUP(A1764,Seznamy!$A$3:$A$38,Seznamy!$B$3:$B$38)</f>
        <v>247002</v>
      </c>
      <c r="C1764" s="89" t="str">
        <f>LOOKUP(A1764,Seznamy!$A$3:$A$38,Seznamy!$C$3:$C$38)</f>
        <v>Tanvald</v>
      </c>
      <c r="D1764" s="90">
        <f>LOOKUP(A1764,Seznamy!$A$3:$A$38,Seznamy!$F$3:$F$38)</f>
        <v>9376</v>
      </c>
      <c r="E1764" s="90">
        <f>LOOKUP(A1764,Seznamy!$A$3:$A$38,Seznamy!$G$3:$G$38)</f>
        <v>134854</v>
      </c>
      <c r="F1764" s="91">
        <f>LOOKUP(A1764,Seznamy!$A$3:$A$38,Seznamy!$J$3:$J$38)</f>
        <v>60</v>
      </c>
      <c r="G1764" s="91">
        <v>12</v>
      </c>
      <c r="H1764" s="89" t="str">
        <f>LOOKUP(G1764,Komplexní!$A$40:$A$82,Komplexní!$B$40:$B$82)</f>
        <v>Jihozápadní dřevařská a.s.</v>
      </c>
      <c r="I1764" s="92">
        <f t="array" ref="I1764">SUM(IF((Komplexní!$A$3:$A$38=A1764)*(Komplexní!$D$1:$AJ$1=G1764),Komplexní!$D$3:$AJ$38))</f>
        <v>0</v>
      </c>
      <c r="J1764" s="116" t="str">
        <f t="shared" si="16"/>
        <v/>
      </c>
      <c r="K1764" s="93">
        <f t="shared" si="18"/>
        <v>1</v>
      </c>
    </row>
    <row r="1765" spans="1:11" hidden="1">
      <c r="A1765" s="87">
        <v>36</v>
      </c>
      <c r="B1765" s="88">
        <f>LOOKUP(A1765,Seznamy!$A$3:$A$38,Seznamy!$B$3:$B$38)</f>
        <v>247002</v>
      </c>
      <c r="C1765" s="89" t="str">
        <f>LOOKUP(A1765,Seznamy!$A$3:$A$38,Seznamy!$C$3:$C$38)</f>
        <v>Tanvald</v>
      </c>
      <c r="D1765" s="90">
        <f>LOOKUP(A1765,Seznamy!$A$3:$A$38,Seznamy!$F$3:$F$38)</f>
        <v>9376</v>
      </c>
      <c r="E1765" s="90">
        <f>LOOKUP(A1765,Seznamy!$A$3:$A$38,Seznamy!$G$3:$G$38)</f>
        <v>134854</v>
      </c>
      <c r="F1765" s="91">
        <f>LOOKUP(A1765,Seznamy!$A$3:$A$38,Seznamy!$J$3:$J$38)</f>
        <v>60</v>
      </c>
      <c r="G1765" s="91">
        <v>13</v>
      </c>
      <c r="H1765" s="89" t="str">
        <f>LOOKUP(G1765,Komplexní!$A$40:$A$82,Komplexní!$B$40:$B$82)</f>
        <v>LDF Rožnov a.s.</v>
      </c>
      <c r="I1765" s="92">
        <f t="array" ref="I1765">SUM(IF((Komplexní!$A$3:$A$38=A1765)*(Komplexní!$D$1:$AJ$1=G1765),Komplexní!$D$3:$AJ$38))</f>
        <v>0</v>
      </c>
      <c r="J1765" s="116" t="str">
        <f t="shared" si="16"/>
        <v/>
      </c>
      <c r="K1765" s="93">
        <f t="shared" si="18"/>
        <v>1</v>
      </c>
    </row>
    <row r="1766" spans="1:11" hidden="1">
      <c r="A1766" s="87">
        <v>36</v>
      </c>
      <c r="B1766" s="88">
        <f>LOOKUP(A1766,Seznamy!$A$3:$A$38,Seznamy!$B$3:$B$38)</f>
        <v>247002</v>
      </c>
      <c r="C1766" s="89" t="str">
        <f>LOOKUP(A1766,Seznamy!$A$3:$A$38,Seznamy!$C$3:$C$38)</f>
        <v>Tanvald</v>
      </c>
      <c r="D1766" s="90">
        <f>LOOKUP(A1766,Seznamy!$A$3:$A$38,Seznamy!$F$3:$F$38)</f>
        <v>9376</v>
      </c>
      <c r="E1766" s="90">
        <f>LOOKUP(A1766,Seznamy!$A$3:$A$38,Seznamy!$G$3:$G$38)</f>
        <v>134854</v>
      </c>
      <c r="F1766" s="91">
        <f>LOOKUP(A1766,Seznamy!$A$3:$A$38,Seznamy!$J$3:$J$38)</f>
        <v>60</v>
      </c>
      <c r="G1766" s="91">
        <v>14</v>
      </c>
      <c r="H1766" s="89" t="str">
        <f>LOOKUP(G1766,Komplexní!$A$40:$A$82,Komplexní!$B$40:$B$82)</f>
        <v>Kloboucká lesní s.r.o.</v>
      </c>
      <c r="I1766" s="92">
        <f t="array" ref="I1766">SUM(IF((Komplexní!$A$3:$A$38=A1766)*(Komplexní!$D$1:$AJ$1=G1766),Komplexní!$D$3:$AJ$38))</f>
        <v>0</v>
      </c>
      <c r="J1766" s="116" t="str">
        <f t="shared" si="16"/>
        <v/>
      </c>
      <c r="K1766" s="93">
        <f t="shared" si="18"/>
        <v>1</v>
      </c>
    </row>
    <row r="1767" spans="1:11" hidden="1">
      <c r="A1767" s="87">
        <v>36</v>
      </c>
      <c r="B1767" s="88">
        <f>LOOKUP(A1767,Seznamy!$A$3:$A$38,Seznamy!$B$3:$B$38)</f>
        <v>247002</v>
      </c>
      <c r="C1767" s="89" t="str">
        <f>LOOKUP(A1767,Seznamy!$A$3:$A$38,Seznamy!$C$3:$C$38)</f>
        <v>Tanvald</v>
      </c>
      <c r="D1767" s="90">
        <f>LOOKUP(A1767,Seznamy!$A$3:$A$38,Seznamy!$F$3:$F$38)</f>
        <v>9376</v>
      </c>
      <c r="E1767" s="90">
        <f>LOOKUP(A1767,Seznamy!$A$3:$A$38,Seznamy!$G$3:$G$38)</f>
        <v>134854</v>
      </c>
      <c r="F1767" s="91">
        <f>LOOKUP(A1767,Seznamy!$A$3:$A$38,Seznamy!$J$3:$J$38)</f>
        <v>60</v>
      </c>
      <c r="G1767" s="91">
        <v>15</v>
      </c>
      <c r="H1767" s="89" t="str">
        <f>LOOKUP(G1767,Komplexní!$A$40:$A$82,Komplexní!$B$40:$B$82)</f>
        <v>Opavská lesní a.s.</v>
      </c>
      <c r="I1767" s="92">
        <f t="array" ref="I1767">SUM(IF((Komplexní!$A$3:$A$38=A1767)*(Komplexní!$D$1:$AJ$1=G1767),Komplexní!$D$3:$AJ$38))</f>
        <v>0</v>
      </c>
      <c r="J1767" s="116" t="str">
        <f t="shared" si="16"/>
        <v/>
      </c>
      <c r="K1767" s="93">
        <f t="shared" si="18"/>
        <v>1</v>
      </c>
    </row>
    <row r="1768" spans="1:11" hidden="1">
      <c r="A1768" s="87">
        <v>36</v>
      </c>
      <c r="B1768" s="88">
        <f>LOOKUP(A1768,Seznamy!$A$3:$A$38,Seznamy!$B$3:$B$38)</f>
        <v>247002</v>
      </c>
      <c r="C1768" s="89" t="str">
        <f>LOOKUP(A1768,Seznamy!$A$3:$A$38,Seznamy!$C$3:$C$38)</f>
        <v>Tanvald</v>
      </c>
      <c r="D1768" s="90">
        <f>LOOKUP(A1768,Seznamy!$A$3:$A$38,Seznamy!$F$3:$F$38)</f>
        <v>9376</v>
      </c>
      <c r="E1768" s="90">
        <f>LOOKUP(A1768,Seznamy!$A$3:$A$38,Seznamy!$G$3:$G$38)</f>
        <v>134854</v>
      </c>
      <c r="F1768" s="91">
        <f>LOOKUP(A1768,Seznamy!$A$3:$A$38,Seznamy!$J$3:$J$38)</f>
        <v>60</v>
      </c>
      <c r="G1768" s="91">
        <v>16</v>
      </c>
      <c r="H1768" s="89" t="str">
        <f>LOOKUP(G1768,Komplexní!$A$40:$A$82,Komplexní!$B$40:$B$82)</f>
        <v>Lesostavby Frýdek-Místek a.s.</v>
      </c>
      <c r="I1768" s="92">
        <f t="array" ref="I1768">SUM(IF((Komplexní!$A$3:$A$38=A1768)*(Komplexní!$D$1:$AJ$1=G1768),Komplexní!$D$3:$AJ$38))</f>
        <v>0</v>
      </c>
      <c r="J1768" s="116" t="str">
        <f t="shared" si="16"/>
        <v/>
      </c>
      <c r="K1768" s="93">
        <f t="shared" si="18"/>
        <v>1</v>
      </c>
    </row>
    <row r="1769" spans="1:11" hidden="1">
      <c r="A1769" s="87">
        <v>36</v>
      </c>
      <c r="B1769" s="88">
        <f>LOOKUP(A1769,Seznamy!$A$3:$A$38,Seznamy!$B$3:$B$38)</f>
        <v>247002</v>
      </c>
      <c r="C1769" s="89" t="str">
        <f>LOOKUP(A1769,Seznamy!$A$3:$A$38,Seznamy!$C$3:$C$38)</f>
        <v>Tanvald</v>
      </c>
      <c r="D1769" s="90">
        <f>LOOKUP(A1769,Seznamy!$A$3:$A$38,Seznamy!$F$3:$F$38)</f>
        <v>9376</v>
      </c>
      <c r="E1769" s="90">
        <f>LOOKUP(A1769,Seznamy!$A$3:$A$38,Seznamy!$G$3:$G$38)</f>
        <v>134854</v>
      </c>
      <c r="F1769" s="91">
        <f>LOOKUP(A1769,Seznamy!$A$3:$A$38,Seznamy!$J$3:$J$38)</f>
        <v>60</v>
      </c>
      <c r="G1769" s="91">
        <v>17</v>
      </c>
      <c r="H1769" s="89" t="str">
        <f>LOOKUP(G1769,Komplexní!$A$40:$A$82,Komplexní!$B$40:$B$82)</f>
        <v>Drevo-Málek s.r.o.</v>
      </c>
      <c r="I1769" s="92">
        <f t="array" ref="I1769">SUM(IF((Komplexní!$A$3:$A$38=A1769)*(Komplexní!$D$1:$AJ$1=G1769),Komplexní!$D$3:$AJ$38))</f>
        <v>0</v>
      </c>
      <c r="J1769" s="116" t="str">
        <f t="shared" si="16"/>
        <v/>
      </c>
      <c r="K1769" s="93">
        <f t="shared" si="18"/>
        <v>1</v>
      </c>
    </row>
    <row r="1770" spans="1:11" hidden="1">
      <c r="A1770" s="87">
        <v>36</v>
      </c>
      <c r="B1770" s="88">
        <f>LOOKUP(A1770,Seznamy!$A$3:$A$38,Seznamy!$B$3:$B$38)</f>
        <v>247002</v>
      </c>
      <c r="C1770" s="89" t="str">
        <f>LOOKUP(A1770,Seznamy!$A$3:$A$38,Seznamy!$C$3:$C$38)</f>
        <v>Tanvald</v>
      </c>
      <c r="D1770" s="90">
        <f>LOOKUP(A1770,Seznamy!$A$3:$A$38,Seznamy!$F$3:$F$38)</f>
        <v>9376</v>
      </c>
      <c r="E1770" s="90">
        <f>LOOKUP(A1770,Seznamy!$A$3:$A$38,Seznamy!$G$3:$G$38)</f>
        <v>134854</v>
      </c>
      <c r="F1770" s="91">
        <f>LOOKUP(A1770,Seznamy!$A$3:$A$38,Seznamy!$J$3:$J$38)</f>
        <v>60</v>
      </c>
      <c r="G1770" s="91">
        <v>18</v>
      </c>
      <c r="H1770" s="89" t="str">
        <f>LOOKUP(G1770,Komplexní!$A$40:$A$82,Komplexní!$B$40:$B$82)</f>
        <v>Lesní společnost Bečov, s.r.o.</v>
      </c>
      <c r="I1770" s="92">
        <f t="array" ref="I1770">SUM(IF((Komplexní!$A$3:$A$38=A1770)*(Komplexní!$D$1:$AJ$1=G1770),Komplexní!$D$3:$AJ$38))</f>
        <v>0</v>
      </c>
      <c r="J1770" s="116" t="str">
        <f t="shared" si="16"/>
        <v/>
      </c>
      <c r="K1770" s="93">
        <f t="shared" si="18"/>
        <v>1</v>
      </c>
    </row>
    <row r="1771" spans="1:11" hidden="1">
      <c r="A1771" s="87">
        <v>36</v>
      </c>
      <c r="B1771" s="88">
        <f>LOOKUP(A1771,Seznamy!$A$3:$A$38,Seznamy!$B$3:$B$38)</f>
        <v>247002</v>
      </c>
      <c r="C1771" s="89" t="str">
        <f>LOOKUP(A1771,Seznamy!$A$3:$A$38,Seznamy!$C$3:$C$38)</f>
        <v>Tanvald</v>
      </c>
      <c r="D1771" s="90">
        <f>LOOKUP(A1771,Seznamy!$A$3:$A$38,Seznamy!$F$3:$F$38)</f>
        <v>9376</v>
      </c>
      <c r="E1771" s="90">
        <f>LOOKUP(A1771,Seznamy!$A$3:$A$38,Seznamy!$G$3:$G$38)</f>
        <v>134854</v>
      </c>
      <c r="F1771" s="91">
        <f>LOOKUP(A1771,Seznamy!$A$3:$A$38,Seznamy!$J$3:$J$38)</f>
        <v>60</v>
      </c>
      <c r="G1771" s="91">
        <v>19</v>
      </c>
      <c r="H1771" s="89" t="str">
        <f>LOOKUP(G1771,Komplexní!$A$40:$A$82,Komplexní!$B$40:$B$82)</f>
        <v>SOLITERA spol. s r.o.</v>
      </c>
      <c r="I1771" s="92">
        <f t="array" ref="I1771">SUM(IF((Komplexní!$A$3:$A$38=A1771)*(Komplexní!$D$1:$AJ$1=G1771),Komplexní!$D$3:$AJ$38))</f>
        <v>0</v>
      </c>
      <c r="J1771" s="116" t="str">
        <f t="shared" si="16"/>
        <v/>
      </c>
      <c r="K1771" s="93">
        <f t="shared" si="18"/>
        <v>1</v>
      </c>
    </row>
    <row r="1772" spans="1:11" hidden="1">
      <c r="A1772" s="87">
        <v>36</v>
      </c>
      <c r="B1772" s="88">
        <f>LOOKUP(A1772,Seznamy!$A$3:$A$38,Seznamy!$B$3:$B$38)</f>
        <v>247002</v>
      </c>
      <c r="C1772" s="89" t="str">
        <f>LOOKUP(A1772,Seznamy!$A$3:$A$38,Seznamy!$C$3:$C$38)</f>
        <v>Tanvald</v>
      </c>
      <c r="D1772" s="90">
        <f>LOOKUP(A1772,Seznamy!$A$3:$A$38,Seznamy!$F$3:$F$38)</f>
        <v>9376</v>
      </c>
      <c r="E1772" s="90">
        <f>LOOKUP(A1772,Seznamy!$A$3:$A$38,Seznamy!$G$3:$G$38)</f>
        <v>134854</v>
      </c>
      <c r="F1772" s="91">
        <f>LOOKUP(A1772,Seznamy!$A$3:$A$38,Seznamy!$J$3:$J$38)</f>
        <v>60</v>
      </c>
      <c r="G1772" s="91">
        <v>20</v>
      </c>
      <c r="H1772" s="89" t="str">
        <f>LOOKUP(G1772,Komplexní!$A$40:$A$82,Komplexní!$B$40:$B$82)</f>
        <v>Lesy Beskydy, a.s.</v>
      </c>
      <c r="I1772" s="92">
        <f t="array" ref="I1772">SUM(IF((Komplexní!$A$3:$A$38=A1772)*(Komplexní!$D$1:$AJ$1=G1772),Komplexní!$D$3:$AJ$38))</f>
        <v>0</v>
      </c>
      <c r="J1772" s="116" t="str">
        <f t="shared" si="16"/>
        <v/>
      </c>
      <c r="K1772" s="93">
        <f t="shared" si="18"/>
        <v>1</v>
      </c>
    </row>
    <row r="1773" spans="1:11" hidden="1">
      <c r="A1773" s="87">
        <v>36</v>
      </c>
      <c r="B1773" s="88">
        <f>LOOKUP(A1773,Seznamy!$A$3:$A$38,Seznamy!$B$3:$B$38)</f>
        <v>247002</v>
      </c>
      <c r="C1773" s="89" t="str">
        <f>LOOKUP(A1773,Seznamy!$A$3:$A$38,Seznamy!$C$3:$C$38)</f>
        <v>Tanvald</v>
      </c>
      <c r="D1773" s="90">
        <f>LOOKUP(A1773,Seznamy!$A$3:$A$38,Seznamy!$F$3:$F$38)</f>
        <v>9376</v>
      </c>
      <c r="E1773" s="90">
        <f>LOOKUP(A1773,Seznamy!$A$3:$A$38,Seznamy!$G$3:$G$38)</f>
        <v>134854</v>
      </c>
      <c r="F1773" s="91">
        <f>LOOKUP(A1773,Seznamy!$A$3:$A$38,Seznamy!$J$3:$J$38)</f>
        <v>60</v>
      </c>
      <c r="G1773" s="91">
        <v>21</v>
      </c>
      <c r="H1773" s="89" t="str">
        <f>LOOKUP(G1773,Komplexní!$A$40:$A$82,Komplexní!$B$40:$B$82)</f>
        <v>Triumfa Energo s.r.o.</v>
      </c>
      <c r="I1773" s="92">
        <f t="array" ref="I1773">SUM(IF((Komplexní!$A$3:$A$38=A1773)*(Komplexní!$D$1:$AJ$1=G1773),Komplexní!$D$3:$AJ$38))</f>
        <v>0</v>
      </c>
      <c r="J1773" s="116" t="str">
        <f t="shared" si="16"/>
        <v/>
      </c>
      <c r="K1773" s="93">
        <f t="shared" si="18"/>
        <v>1</v>
      </c>
    </row>
    <row r="1774" spans="1:11" hidden="1">
      <c r="A1774" s="87">
        <v>36</v>
      </c>
      <c r="B1774" s="88">
        <f>LOOKUP(A1774,Seznamy!$A$3:$A$38,Seznamy!$B$3:$B$38)</f>
        <v>247002</v>
      </c>
      <c r="C1774" s="89" t="str">
        <f>LOOKUP(A1774,Seznamy!$A$3:$A$38,Seznamy!$C$3:$C$38)</f>
        <v>Tanvald</v>
      </c>
      <c r="D1774" s="90">
        <f>LOOKUP(A1774,Seznamy!$A$3:$A$38,Seznamy!$F$3:$F$38)</f>
        <v>9376</v>
      </c>
      <c r="E1774" s="90">
        <f>LOOKUP(A1774,Seznamy!$A$3:$A$38,Seznamy!$G$3:$G$38)</f>
        <v>134854</v>
      </c>
      <c r="F1774" s="91">
        <f>LOOKUP(A1774,Seznamy!$A$3:$A$38,Seznamy!$J$3:$J$38)</f>
        <v>60</v>
      </c>
      <c r="G1774" s="91">
        <v>22</v>
      </c>
      <c r="H1774" s="89" t="str">
        <f>LOOKUP(G1774,Komplexní!$A$40:$A$82,Komplexní!$B$40:$B$82)</f>
        <v>Lesní společnost Ledeč nad Sázavou, a.s.</v>
      </c>
      <c r="I1774" s="92">
        <f t="array" ref="I1774">SUM(IF((Komplexní!$A$3:$A$38=A1774)*(Komplexní!$D$1:$AJ$1=G1774),Komplexní!$D$3:$AJ$38))</f>
        <v>0</v>
      </c>
      <c r="J1774" s="116" t="str">
        <f t="shared" si="16"/>
        <v/>
      </c>
      <c r="K1774" s="93">
        <f t="shared" si="18"/>
        <v>1</v>
      </c>
    </row>
    <row r="1775" spans="1:11" hidden="1">
      <c r="A1775" s="87">
        <v>36</v>
      </c>
      <c r="B1775" s="88">
        <f>LOOKUP(A1775,Seznamy!$A$3:$A$38,Seznamy!$B$3:$B$38)</f>
        <v>247002</v>
      </c>
      <c r="C1775" s="89" t="str">
        <f>LOOKUP(A1775,Seznamy!$A$3:$A$38,Seznamy!$C$3:$C$38)</f>
        <v>Tanvald</v>
      </c>
      <c r="D1775" s="90">
        <f>LOOKUP(A1775,Seznamy!$A$3:$A$38,Seznamy!$F$3:$F$38)</f>
        <v>9376</v>
      </c>
      <c r="E1775" s="90">
        <f>LOOKUP(A1775,Seznamy!$A$3:$A$38,Seznamy!$G$3:$G$38)</f>
        <v>134854</v>
      </c>
      <c r="F1775" s="91">
        <f>LOOKUP(A1775,Seznamy!$A$3:$A$38,Seznamy!$J$3:$J$38)</f>
        <v>60</v>
      </c>
      <c r="G1775" s="91">
        <v>23</v>
      </c>
      <c r="H1775" s="89" t="str">
        <f>LOOKUP(G1775,Komplexní!$A$40:$A$82,Komplexní!$B$40:$B$82)</f>
        <v>Pradědský lesní závod, a.s.</v>
      </c>
      <c r="I1775" s="92">
        <f t="array" ref="I1775">SUM(IF((Komplexní!$A$3:$A$38=A1775)*(Komplexní!$D$1:$AJ$1=G1775),Komplexní!$D$3:$AJ$38))</f>
        <v>0</v>
      </c>
      <c r="J1775" s="116" t="str">
        <f t="shared" si="16"/>
        <v/>
      </c>
      <c r="K1775" s="93">
        <f t="shared" si="18"/>
        <v>1</v>
      </c>
    </row>
    <row r="1776" spans="1:11" hidden="1">
      <c r="A1776" s="87">
        <v>36</v>
      </c>
      <c r="B1776" s="88">
        <f>LOOKUP(A1776,Seznamy!$A$3:$A$38,Seznamy!$B$3:$B$38)</f>
        <v>247002</v>
      </c>
      <c r="C1776" s="89" t="str">
        <f>LOOKUP(A1776,Seznamy!$A$3:$A$38,Seznamy!$C$3:$C$38)</f>
        <v>Tanvald</v>
      </c>
      <c r="D1776" s="90">
        <f>LOOKUP(A1776,Seznamy!$A$3:$A$38,Seznamy!$F$3:$F$38)</f>
        <v>9376</v>
      </c>
      <c r="E1776" s="90">
        <f>LOOKUP(A1776,Seznamy!$A$3:$A$38,Seznamy!$G$3:$G$38)</f>
        <v>134854</v>
      </c>
      <c r="F1776" s="91">
        <f>LOOKUP(A1776,Seznamy!$A$3:$A$38,Seznamy!$J$3:$J$38)</f>
        <v>60</v>
      </c>
      <c r="G1776" s="91">
        <v>24</v>
      </c>
      <c r="H1776" s="89" t="str">
        <f>LOOKUP(G1776,Komplexní!$A$40:$A$82,Komplexní!$B$40:$B$82)</f>
        <v>JACER - CZ a.s.</v>
      </c>
      <c r="I1776" s="92">
        <f t="array" ref="I1776">SUM(IF((Komplexní!$A$3:$A$38=A1776)*(Komplexní!$D$1:$AJ$1=G1776),Komplexní!$D$3:$AJ$38))</f>
        <v>0</v>
      </c>
      <c r="J1776" s="116" t="str">
        <f t="shared" si="16"/>
        <v/>
      </c>
      <c r="K1776" s="93">
        <f t="shared" si="18"/>
        <v>1</v>
      </c>
    </row>
    <row r="1777" spans="1:11" hidden="1">
      <c r="A1777" s="87">
        <v>36</v>
      </c>
      <c r="B1777" s="88">
        <f>LOOKUP(A1777,Seznamy!$A$3:$A$38,Seznamy!$B$3:$B$38)</f>
        <v>247002</v>
      </c>
      <c r="C1777" s="89" t="str">
        <f>LOOKUP(A1777,Seznamy!$A$3:$A$38,Seznamy!$C$3:$C$38)</f>
        <v>Tanvald</v>
      </c>
      <c r="D1777" s="90">
        <f>LOOKUP(A1777,Seznamy!$A$3:$A$38,Seznamy!$F$3:$F$38)</f>
        <v>9376</v>
      </c>
      <c r="E1777" s="90">
        <f>LOOKUP(A1777,Seznamy!$A$3:$A$38,Seznamy!$G$3:$G$38)</f>
        <v>134854</v>
      </c>
      <c r="F1777" s="91">
        <f>LOOKUP(A1777,Seznamy!$A$3:$A$38,Seznamy!$J$3:$J$38)</f>
        <v>60</v>
      </c>
      <c r="G1777" s="91">
        <v>25</v>
      </c>
      <c r="H1777" s="89" t="str">
        <f>LOOKUP(G1777,Komplexní!$A$40:$A$82,Komplexní!$B$40:$B$82)</f>
        <v>KATR a.s.</v>
      </c>
      <c r="I1777" s="92">
        <f t="array" ref="I1777">SUM(IF((Komplexní!$A$3:$A$38=A1777)*(Komplexní!$D$1:$AJ$1=G1777),Komplexní!$D$3:$AJ$38))</f>
        <v>0</v>
      </c>
      <c r="J1777" s="116" t="str">
        <f t="shared" si="16"/>
        <v/>
      </c>
      <c r="K1777" s="93">
        <f t="shared" si="18"/>
        <v>1</v>
      </c>
    </row>
    <row r="1778" spans="1:11" hidden="1">
      <c r="A1778" s="87">
        <v>36</v>
      </c>
      <c r="B1778" s="88">
        <f>LOOKUP(A1778,Seznamy!$A$3:$A$38,Seznamy!$B$3:$B$38)</f>
        <v>247002</v>
      </c>
      <c r="C1778" s="89" t="str">
        <f>LOOKUP(A1778,Seznamy!$A$3:$A$38,Seznamy!$C$3:$C$38)</f>
        <v>Tanvald</v>
      </c>
      <c r="D1778" s="90">
        <f>LOOKUP(A1778,Seznamy!$A$3:$A$38,Seznamy!$F$3:$F$38)</f>
        <v>9376</v>
      </c>
      <c r="E1778" s="90">
        <f>LOOKUP(A1778,Seznamy!$A$3:$A$38,Seznamy!$G$3:$G$38)</f>
        <v>134854</v>
      </c>
      <c r="F1778" s="91">
        <f>LOOKUP(A1778,Seznamy!$A$3:$A$38,Seznamy!$J$3:$J$38)</f>
        <v>60</v>
      </c>
      <c r="G1778" s="91">
        <v>26</v>
      </c>
      <c r="H1778" s="89" t="str">
        <f>LOOKUP(G1778,Komplexní!$A$40:$A$82,Komplexní!$B$40:$B$82)</f>
        <v>DEBLICE - lesy s.r.o.</v>
      </c>
      <c r="I1778" s="92">
        <f t="array" ref="I1778">SUM(IF((Komplexní!$A$3:$A$38=A1778)*(Komplexní!$D$1:$AJ$1=G1778),Komplexní!$D$3:$AJ$38))</f>
        <v>0</v>
      </c>
      <c r="J1778" s="116" t="str">
        <f t="shared" si="16"/>
        <v/>
      </c>
      <c r="K1778" s="93">
        <f t="shared" si="18"/>
        <v>1</v>
      </c>
    </row>
    <row r="1779" spans="1:11" hidden="1">
      <c r="A1779" s="87">
        <v>36</v>
      </c>
      <c r="B1779" s="88">
        <f>LOOKUP(A1779,Seznamy!$A$3:$A$38,Seznamy!$B$3:$B$38)</f>
        <v>247002</v>
      </c>
      <c r="C1779" s="89" t="str">
        <f>LOOKUP(A1779,Seznamy!$A$3:$A$38,Seznamy!$C$3:$C$38)</f>
        <v>Tanvald</v>
      </c>
      <c r="D1779" s="90">
        <f>LOOKUP(A1779,Seznamy!$A$3:$A$38,Seznamy!$F$3:$F$38)</f>
        <v>9376</v>
      </c>
      <c r="E1779" s="90">
        <f>LOOKUP(A1779,Seznamy!$A$3:$A$38,Seznamy!$G$3:$G$38)</f>
        <v>134854</v>
      </c>
      <c r="F1779" s="91">
        <f>LOOKUP(A1779,Seznamy!$A$3:$A$38,Seznamy!$J$3:$J$38)</f>
        <v>60</v>
      </c>
      <c r="G1779" s="91">
        <v>27</v>
      </c>
      <c r="H1779" s="89">
        <f>LOOKUP(G1779,Komplexní!$A$40:$A$82,Komplexní!$B$40:$B$82)</f>
        <v>0</v>
      </c>
      <c r="I1779" s="92">
        <f t="array" ref="I1779">SUM(IF((Komplexní!$A$3:$A$38=A1779)*(Komplexní!$D$1:$AJ$1=G1779),Komplexní!$D$3:$AJ$38))</f>
        <v>0</v>
      </c>
      <c r="J1779" s="116" t="str">
        <f t="shared" si="16"/>
        <v/>
      </c>
      <c r="K1779" s="93">
        <f t="shared" si="18"/>
        <v>1</v>
      </c>
    </row>
    <row r="1780" spans="1:11" hidden="1">
      <c r="A1780" s="87">
        <v>36</v>
      </c>
      <c r="B1780" s="88">
        <f>LOOKUP(A1780,Seznamy!$A$3:$A$38,Seznamy!$B$3:$B$38)</f>
        <v>247002</v>
      </c>
      <c r="C1780" s="89" t="str">
        <f>LOOKUP(A1780,Seznamy!$A$3:$A$38,Seznamy!$C$3:$C$38)</f>
        <v>Tanvald</v>
      </c>
      <c r="D1780" s="90">
        <f>LOOKUP(A1780,Seznamy!$A$3:$A$38,Seznamy!$F$3:$F$38)</f>
        <v>9376</v>
      </c>
      <c r="E1780" s="90">
        <f>LOOKUP(A1780,Seznamy!$A$3:$A$38,Seznamy!$G$3:$G$38)</f>
        <v>134854</v>
      </c>
      <c r="F1780" s="91">
        <f>LOOKUP(A1780,Seznamy!$A$3:$A$38,Seznamy!$J$3:$J$38)</f>
        <v>60</v>
      </c>
      <c r="G1780" s="91">
        <v>28</v>
      </c>
      <c r="H1780" s="89">
        <f>LOOKUP(G1780,Komplexní!$A$40:$A$82,Komplexní!$B$40:$B$82)</f>
        <v>0</v>
      </c>
      <c r="I1780" s="92">
        <f t="array" ref="I1780">SUM(IF((Komplexní!$A$3:$A$38=A1780)*(Komplexní!$D$1:$AJ$1=G1780),Komplexní!$D$3:$AJ$38))</f>
        <v>0</v>
      </c>
      <c r="J1780" s="116" t="str">
        <f t="shared" si="16"/>
        <v/>
      </c>
      <c r="K1780" s="93">
        <f t="shared" si="18"/>
        <v>1</v>
      </c>
    </row>
    <row r="1781" spans="1:11" hidden="1">
      <c r="A1781" s="87">
        <v>36</v>
      </c>
      <c r="B1781" s="88">
        <f>LOOKUP(A1781,Seznamy!$A$3:$A$38,Seznamy!$B$3:$B$38)</f>
        <v>247002</v>
      </c>
      <c r="C1781" s="89" t="str">
        <f>LOOKUP(A1781,Seznamy!$A$3:$A$38,Seznamy!$C$3:$C$38)</f>
        <v>Tanvald</v>
      </c>
      <c r="D1781" s="90">
        <f>LOOKUP(A1781,Seznamy!$A$3:$A$38,Seznamy!$F$3:$F$38)</f>
        <v>9376</v>
      </c>
      <c r="E1781" s="90">
        <f>LOOKUP(A1781,Seznamy!$A$3:$A$38,Seznamy!$G$3:$G$38)</f>
        <v>134854</v>
      </c>
      <c r="F1781" s="91">
        <f>LOOKUP(A1781,Seznamy!$A$3:$A$38,Seznamy!$J$3:$J$38)</f>
        <v>60</v>
      </c>
      <c r="G1781" s="91">
        <v>29</v>
      </c>
      <c r="H1781" s="89">
        <f>LOOKUP(G1781,Komplexní!$A$40:$A$82,Komplexní!$B$40:$B$82)</f>
        <v>0</v>
      </c>
      <c r="I1781" s="92">
        <f t="array" ref="I1781">SUM(IF((Komplexní!$A$3:$A$38=A1781)*(Komplexní!$D$1:$AJ$1=G1781),Komplexní!$D$3:$AJ$38))</f>
        <v>0</v>
      </c>
      <c r="J1781" s="116" t="str">
        <f t="shared" si="16"/>
        <v/>
      </c>
      <c r="K1781" s="93">
        <f t="shared" si="18"/>
        <v>1</v>
      </c>
    </row>
    <row r="1782" spans="1:11" hidden="1">
      <c r="A1782" s="87">
        <v>36</v>
      </c>
      <c r="B1782" s="88">
        <f>LOOKUP(A1782,Seznamy!$A$3:$A$38,Seznamy!$B$3:$B$38)</f>
        <v>247002</v>
      </c>
      <c r="C1782" s="89" t="str">
        <f>LOOKUP(A1782,Seznamy!$A$3:$A$38,Seznamy!$C$3:$C$38)</f>
        <v>Tanvald</v>
      </c>
      <c r="D1782" s="90">
        <f>LOOKUP(A1782,Seznamy!$A$3:$A$38,Seznamy!$F$3:$F$38)</f>
        <v>9376</v>
      </c>
      <c r="E1782" s="90">
        <f>LOOKUP(A1782,Seznamy!$A$3:$A$38,Seznamy!$G$3:$G$38)</f>
        <v>134854</v>
      </c>
      <c r="F1782" s="91">
        <f>LOOKUP(A1782,Seznamy!$A$3:$A$38,Seznamy!$J$3:$J$38)</f>
        <v>60</v>
      </c>
      <c r="G1782" s="91">
        <v>30</v>
      </c>
      <c r="H1782" s="89">
        <f>LOOKUP(G1782,Komplexní!$A$40:$A$82,Komplexní!$B$40:$B$82)</f>
        <v>0</v>
      </c>
      <c r="I1782" s="92">
        <f t="array" ref="I1782">SUM(IF((Komplexní!$A$3:$A$38=A1782)*(Komplexní!$D$1:$AJ$1=G1782),Komplexní!$D$3:$AJ$38))</f>
        <v>0</v>
      </c>
      <c r="J1782" s="116" t="str">
        <f t="shared" si="16"/>
        <v/>
      </c>
      <c r="K1782" s="93">
        <f t="shared" si="18"/>
        <v>1</v>
      </c>
    </row>
    <row r="1783" spans="1:11" hidden="1">
      <c r="A1783" s="87">
        <v>36</v>
      </c>
      <c r="B1783" s="88">
        <f>LOOKUP(A1783,Seznamy!$A$3:$A$38,Seznamy!$B$3:$B$38)</f>
        <v>247002</v>
      </c>
      <c r="C1783" s="89" t="str">
        <f>LOOKUP(A1783,Seznamy!$A$3:$A$38,Seznamy!$C$3:$C$38)</f>
        <v>Tanvald</v>
      </c>
      <c r="D1783" s="90">
        <f>LOOKUP(A1783,Seznamy!$A$3:$A$38,Seznamy!$F$3:$F$38)</f>
        <v>9376</v>
      </c>
      <c r="E1783" s="90">
        <f>LOOKUP(A1783,Seznamy!$A$3:$A$38,Seznamy!$G$3:$G$38)</f>
        <v>134854</v>
      </c>
      <c r="F1783" s="91">
        <f>LOOKUP(A1783,Seznamy!$A$3:$A$38,Seznamy!$J$3:$J$38)</f>
        <v>60</v>
      </c>
      <c r="G1783" s="91">
        <v>31</v>
      </c>
      <c r="H1783" s="89">
        <f>LOOKUP(G1783,Komplexní!$A$40:$A$82,Komplexní!$B$40:$B$82)</f>
        <v>0</v>
      </c>
      <c r="I1783" s="92">
        <f t="array" ref="I1783">SUM(IF((Komplexní!$A$3:$A$38=A1783)*(Komplexní!$D$1:$AJ$1=G1783),Komplexní!$D$3:$AJ$38))</f>
        <v>0</v>
      </c>
      <c r="J1783" s="116" t="str">
        <f t="shared" si="16"/>
        <v/>
      </c>
      <c r="K1783" s="93">
        <f t="shared" si="18"/>
        <v>1</v>
      </c>
    </row>
    <row r="1784" spans="1:11" hidden="1">
      <c r="A1784" s="87">
        <v>36</v>
      </c>
      <c r="B1784" s="88">
        <f>LOOKUP(A1784,Seznamy!$A$3:$A$38,Seznamy!$B$3:$B$38)</f>
        <v>247002</v>
      </c>
      <c r="C1784" s="89" t="str">
        <f>LOOKUP(A1784,Seznamy!$A$3:$A$38,Seznamy!$C$3:$C$38)</f>
        <v>Tanvald</v>
      </c>
      <c r="D1784" s="90">
        <f>LOOKUP(A1784,Seznamy!$A$3:$A$38,Seznamy!$F$3:$F$38)</f>
        <v>9376</v>
      </c>
      <c r="E1784" s="90">
        <f>LOOKUP(A1784,Seznamy!$A$3:$A$38,Seznamy!$G$3:$G$38)</f>
        <v>134854</v>
      </c>
      <c r="F1784" s="91">
        <f>LOOKUP(A1784,Seznamy!$A$3:$A$38,Seznamy!$J$3:$J$38)</f>
        <v>60</v>
      </c>
      <c r="G1784" s="91">
        <v>32</v>
      </c>
      <c r="H1784" s="89">
        <f>LOOKUP(G1784,Komplexní!$A$40:$A$82,Komplexní!$B$40:$B$82)</f>
        <v>0</v>
      </c>
      <c r="I1784" s="92">
        <f t="array" ref="I1784">SUM(IF((Komplexní!$A$3:$A$38=A1784)*(Komplexní!$D$1:$AJ$1=G1784),Komplexní!$D$3:$AJ$38))</f>
        <v>0</v>
      </c>
      <c r="J1784" s="116" t="str">
        <f t="shared" si="16"/>
        <v/>
      </c>
      <c r="K1784" s="93">
        <f t="shared" si="18"/>
        <v>1</v>
      </c>
    </row>
    <row r="1785" spans="1:11" hidden="1">
      <c r="A1785" s="87">
        <v>36</v>
      </c>
      <c r="B1785" s="88">
        <f>LOOKUP(A1785,Seznamy!$A$3:$A$38,Seznamy!$B$3:$B$38)</f>
        <v>247002</v>
      </c>
      <c r="C1785" s="89" t="str">
        <f>LOOKUP(A1785,Seznamy!$A$3:$A$38,Seznamy!$C$3:$C$38)</f>
        <v>Tanvald</v>
      </c>
      <c r="D1785" s="90">
        <f>LOOKUP(A1785,Seznamy!$A$3:$A$38,Seznamy!$F$3:$F$38)</f>
        <v>9376</v>
      </c>
      <c r="E1785" s="90">
        <f>LOOKUP(A1785,Seznamy!$A$3:$A$38,Seznamy!$G$3:$G$38)</f>
        <v>134854</v>
      </c>
      <c r="F1785" s="91">
        <f>LOOKUP(A1785,Seznamy!$A$3:$A$38,Seznamy!$J$3:$J$38)</f>
        <v>60</v>
      </c>
      <c r="G1785" s="91">
        <v>33</v>
      </c>
      <c r="H1785" s="89">
        <f>LOOKUP(G1785,Komplexní!$A$40:$A$82,Komplexní!$B$40:$B$82)</f>
        <v>0</v>
      </c>
      <c r="I1785" s="92">
        <f t="array" ref="I1785">SUM(IF((Komplexní!$A$3:$A$38=A1785)*(Komplexní!$D$1:$AJ$1=G1785),Komplexní!$D$3:$AJ$38))</f>
        <v>0</v>
      </c>
      <c r="J1785" s="116" t="str">
        <f t="shared" si="16"/>
        <v/>
      </c>
      <c r="K1785" s="93">
        <f t="shared" ref="K1785:K1802" si="19">IF(I1785=MIN($J$1753:$J$1802),1,"")</f>
        <v>1</v>
      </c>
    </row>
    <row r="1786" spans="1:11" hidden="1">
      <c r="A1786" s="87">
        <v>36</v>
      </c>
      <c r="B1786" s="88">
        <f>LOOKUP(A1786,Seznamy!$A$3:$A$38,Seznamy!$B$3:$B$38)</f>
        <v>247002</v>
      </c>
      <c r="C1786" s="89" t="str">
        <f>LOOKUP(A1786,Seznamy!$A$3:$A$38,Seznamy!$C$3:$C$38)</f>
        <v>Tanvald</v>
      </c>
      <c r="D1786" s="90">
        <f>LOOKUP(A1786,Seznamy!$A$3:$A$38,Seznamy!$F$3:$F$38)</f>
        <v>9376</v>
      </c>
      <c r="E1786" s="90">
        <f>LOOKUP(A1786,Seznamy!$A$3:$A$38,Seznamy!$G$3:$G$38)</f>
        <v>134854</v>
      </c>
      <c r="F1786" s="91">
        <f>LOOKUP(A1786,Seznamy!$A$3:$A$38,Seznamy!$J$3:$J$38)</f>
        <v>60</v>
      </c>
      <c r="G1786" s="91">
        <v>34</v>
      </c>
      <c r="H1786" s="89">
        <f>LOOKUP(G1786,Komplexní!$A$40:$A$82,Komplexní!$B$40:$B$82)</f>
        <v>0</v>
      </c>
      <c r="I1786" s="92">
        <f t="array" ref="I1786">SUM(IF((Komplexní!$A$3:$A$38=A1786)*(Komplexní!$D$1:$AJ$1=G1786),Komplexní!$D$3:$AJ$38))</f>
        <v>0</v>
      </c>
      <c r="J1786" s="116" t="str">
        <f t="shared" si="16"/>
        <v/>
      </c>
      <c r="K1786" s="93">
        <f t="shared" si="19"/>
        <v>1</v>
      </c>
    </row>
    <row r="1787" spans="1:11" hidden="1">
      <c r="A1787" s="87">
        <v>36</v>
      </c>
      <c r="B1787" s="88">
        <f>LOOKUP(A1787,Seznamy!$A$3:$A$38,Seznamy!$B$3:$B$38)</f>
        <v>247002</v>
      </c>
      <c r="C1787" s="89" t="str">
        <f>LOOKUP(A1787,Seznamy!$A$3:$A$38,Seznamy!$C$3:$C$38)</f>
        <v>Tanvald</v>
      </c>
      <c r="D1787" s="90">
        <f>LOOKUP(A1787,Seznamy!$A$3:$A$38,Seznamy!$F$3:$F$38)</f>
        <v>9376</v>
      </c>
      <c r="E1787" s="90">
        <f>LOOKUP(A1787,Seznamy!$A$3:$A$38,Seznamy!$G$3:$G$38)</f>
        <v>134854</v>
      </c>
      <c r="F1787" s="91">
        <f>LOOKUP(A1787,Seznamy!$A$3:$A$38,Seznamy!$J$3:$J$38)</f>
        <v>60</v>
      </c>
      <c r="G1787" s="91">
        <v>35</v>
      </c>
      <c r="H1787" s="89">
        <f>LOOKUP(G1787,Komplexní!$A$40:$A$82,Komplexní!$B$40:$B$82)</f>
        <v>0</v>
      </c>
      <c r="I1787" s="92">
        <f t="array" ref="I1787">SUM(IF((Komplexní!$A$3:$A$38=A1787)*(Komplexní!$D$1:$AJ$1=G1787),Komplexní!$D$3:$AJ$38))</f>
        <v>0</v>
      </c>
      <c r="J1787" s="116" t="str">
        <f t="shared" si="16"/>
        <v/>
      </c>
      <c r="K1787" s="93">
        <f t="shared" si="19"/>
        <v>1</v>
      </c>
    </row>
    <row r="1788" spans="1:11" hidden="1">
      <c r="A1788" s="87">
        <v>36</v>
      </c>
      <c r="B1788" s="88">
        <f>LOOKUP(A1788,Seznamy!$A$3:$A$38,Seznamy!$B$3:$B$38)</f>
        <v>247002</v>
      </c>
      <c r="C1788" s="89" t="str">
        <f>LOOKUP(A1788,Seznamy!$A$3:$A$38,Seznamy!$C$3:$C$38)</f>
        <v>Tanvald</v>
      </c>
      <c r="D1788" s="90">
        <f>LOOKUP(A1788,Seznamy!$A$3:$A$38,Seznamy!$F$3:$F$38)</f>
        <v>9376</v>
      </c>
      <c r="E1788" s="90">
        <f>LOOKUP(A1788,Seznamy!$A$3:$A$38,Seznamy!$G$3:$G$38)</f>
        <v>134854</v>
      </c>
      <c r="F1788" s="91">
        <f>LOOKUP(A1788,Seznamy!$A$3:$A$38,Seznamy!$J$3:$J$38)</f>
        <v>60</v>
      </c>
      <c r="G1788" s="91">
        <v>36</v>
      </c>
      <c r="H1788" s="89">
        <f>LOOKUP(G1788,Komplexní!$A$40:$A$82,Komplexní!$B$40:$B$82)</f>
        <v>0</v>
      </c>
      <c r="I1788" s="92">
        <f t="array" ref="I1788">SUM(IF((Komplexní!$A$3:$A$38=A1788)*(Komplexní!$D$1:$AJ$1=G1788),Komplexní!$D$3:$AJ$38))</f>
        <v>0</v>
      </c>
      <c r="J1788" s="116" t="str">
        <f t="shared" si="16"/>
        <v/>
      </c>
      <c r="K1788" s="93">
        <f t="shared" si="19"/>
        <v>1</v>
      </c>
    </row>
    <row r="1789" spans="1:11" hidden="1">
      <c r="A1789" s="87">
        <v>36</v>
      </c>
      <c r="B1789" s="88">
        <f>LOOKUP(A1789,Seznamy!$A$3:$A$38,Seznamy!$B$3:$B$38)</f>
        <v>247002</v>
      </c>
      <c r="C1789" s="89" t="str">
        <f>LOOKUP(A1789,Seznamy!$A$3:$A$38,Seznamy!$C$3:$C$38)</f>
        <v>Tanvald</v>
      </c>
      <c r="D1789" s="90">
        <f>LOOKUP(A1789,Seznamy!$A$3:$A$38,Seznamy!$F$3:$F$38)</f>
        <v>9376</v>
      </c>
      <c r="E1789" s="90">
        <f>LOOKUP(A1789,Seznamy!$A$3:$A$38,Seznamy!$G$3:$G$38)</f>
        <v>134854</v>
      </c>
      <c r="F1789" s="91">
        <f>LOOKUP(A1789,Seznamy!$A$3:$A$38,Seznamy!$J$3:$J$38)</f>
        <v>60</v>
      </c>
      <c r="G1789" s="91">
        <v>37</v>
      </c>
      <c r="H1789" s="89">
        <f>LOOKUP(G1789,Komplexní!$A$40:$A$82,Komplexní!$B$40:$B$82)</f>
        <v>0</v>
      </c>
      <c r="I1789" s="92">
        <f t="array" ref="I1789">SUM(IF((Komplexní!$A$3:$A$38=A1789)*(Komplexní!$D$1:$AJ$1=G1789),Komplexní!$D$3:$AJ$38))</f>
        <v>0</v>
      </c>
      <c r="J1789" s="116" t="str">
        <f t="shared" si="16"/>
        <v/>
      </c>
      <c r="K1789" s="93">
        <f t="shared" si="19"/>
        <v>1</v>
      </c>
    </row>
    <row r="1790" spans="1:11" hidden="1">
      <c r="A1790" s="87">
        <v>36</v>
      </c>
      <c r="B1790" s="88">
        <f>LOOKUP(A1790,Seznamy!$A$3:$A$38,Seznamy!$B$3:$B$38)</f>
        <v>247002</v>
      </c>
      <c r="C1790" s="89" t="str">
        <f>LOOKUP(A1790,Seznamy!$A$3:$A$38,Seznamy!$C$3:$C$38)</f>
        <v>Tanvald</v>
      </c>
      <c r="D1790" s="90">
        <f>LOOKUP(A1790,Seznamy!$A$3:$A$38,Seznamy!$F$3:$F$38)</f>
        <v>9376</v>
      </c>
      <c r="E1790" s="90">
        <f>LOOKUP(A1790,Seznamy!$A$3:$A$38,Seznamy!$G$3:$G$38)</f>
        <v>134854</v>
      </c>
      <c r="F1790" s="91">
        <f>LOOKUP(A1790,Seznamy!$A$3:$A$38,Seznamy!$J$3:$J$38)</f>
        <v>60</v>
      </c>
      <c r="G1790" s="91">
        <v>38</v>
      </c>
      <c r="H1790" s="89">
        <f>LOOKUP(G1790,Komplexní!$A$40:$A$82,Komplexní!$B$40:$B$82)</f>
        <v>0</v>
      </c>
      <c r="I1790" s="92">
        <f t="array" ref="I1790">SUM(IF((Komplexní!$A$3:$A$38=A1790)*(Komplexní!$D$1:$AJ$1=G1790),Komplexní!$D$3:$AJ$38))</f>
        <v>0</v>
      </c>
      <c r="J1790" s="116" t="str">
        <f t="shared" si="16"/>
        <v/>
      </c>
      <c r="K1790" s="93">
        <f t="shared" si="19"/>
        <v>1</v>
      </c>
    </row>
    <row r="1791" spans="1:11" hidden="1">
      <c r="A1791" s="87">
        <v>36</v>
      </c>
      <c r="B1791" s="88">
        <f>LOOKUP(A1791,Seznamy!$A$3:$A$38,Seznamy!$B$3:$B$38)</f>
        <v>247002</v>
      </c>
      <c r="C1791" s="89" t="str">
        <f>LOOKUP(A1791,Seznamy!$A$3:$A$38,Seznamy!$C$3:$C$38)</f>
        <v>Tanvald</v>
      </c>
      <c r="D1791" s="90">
        <f>LOOKUP(A1791,Seznamy!$A$3:$A$38,Seznamy!$F$3:$F$38)</f>
        <v>9376</v>
      </c>
      <c r="E1791" s="90">
        <f>LOOKUP(A1791,Seznamy!$A$3:$A$38,Seznamy!$G$3:$G$38)</f>
        <v>134854</v>
      </c>
      <c r="F1791" s="91">
        <f>LOOKUP(A1791,Seznamy!$A$3:$A$38,Seznamy!$J$3:$J$38)</f>
        <v>60</v>
      </c>
      <c r="G1791" s="91">
        <v>39</v>
      </c>
      <c r="H1791" s="89">
        <f>LOOKUP(G1791,Komplexní!$A$40:$A$82,Komplexní!$B$40:$B$82)</f>
        <v>0</v>
      </c>
      <c r="I1791" s="92">
        <f t="array" ref="I1791">SUM(IF((Komplexní!$A$3:$A$38=A1791)*(Komplexní!$D$1:$AJ$1=G1791),Komplexní!$D$3:$AJ$38))</f>
        <v>0</v>
      </c>
      <c r="J1791" s="116" t="str">
        <f t="shared" si="16"/>
        <v/>
      </c>
      <c r="K1791" s="93">
        <f t="shared" si="19"/>
        <v>1</v>
      </c>
    </row>
    <row r="1792" spans="1:11" hidden="1">
      <c r="A1792" s="87">
        <v>36</v>
      </c>
      <c r="B1792" s="88">
        <f>LOOKUP(A1792,Seznamy!$A$3:$A$38,Seznamy!$B$3:$B$38)</f>
        <v>247002</v>
      </c>
      <c r="C1792" s="89" t="str">
        <f>LOOKUP(A1792,Seznamy!$A$3:$A$38,Seznamy!$C$3:$C$38)</f>
        <v>Tanvald</v>
      </c>
      <c r="D1792" s="90">
        <f>LOOKUP(A1792,Seznamy!$A$3:$A$38,Seznamy!$F$3:$F$38)</f>
        <v>9376</v>
      </c>
      <c r="E1792" s="90">
        <f>LOOKUP(A1792,Seznamy!$A$3:$A$38,Seznamy!$G$3:$G$38)</f>
        <v>134854</v>
      </c>
      <c r="F1792" s="91">
        <f>LOOKUP(A1792,Seznamy!$A$3:$A$38,Seznamy!$J$3:$J$38)</f>
        <v>60</v>
      </c>
      <c r="G1792" s="91">
        <v>40</v>
      </c>
      <c r="H1792" s="89">
        <f>LOOKUP(G1792,Komplexní!$A$40:$A$82,Komplexní!$B$40:$B$82)</f>
        <v>0</v>
      </c>
      <c r="I1792" s="92">
        <f t="array" ref="I1792">SUM(IF((Komplexní!$A$3:$A$38=A1792)*(Komplexní!$D$1:$AJ$1=G1792),Komplexní!$D$3:$AJ$38))</f>
        <v>0</v>
      </c>
      <c r="J1792" s="116" t="str">
        <f t="shared" si="16"/>
        <v/>
      </c>
      <c r="K1792" s="93">
        <f t="shared" si="19"/>
        <v>1</v>
      </c>
    </row>
    <row r="1793" spans="1:11" hidden="1">
      <c r="A1793" s="87">
        <v>36</v>
      </c>
      <c r="B1793" s="88">
        <f>LOOKUP(A1793,Seznamy!$A$3:$A$38,Seznamy!$B$3:$B$38)</f>
        <v>247002</v>
      </c>
      <c r="C1793" s="89" t="str">
        <f>LOOKUP(A1793,Seznamy!$A$3:$A$38,Seznamy!$C$3:$C$38)</f>
        <v>Tanvald</v>
      </c>
      <c r="D1793" s="90">
        <f>LOOKUP(A1793,Seznamy!$A$3:$A$38,Seznamy!$F$3:$F$38)</f>
        <v>9376</v>
      </c>
      <c r="E1793" s="90">
        <f>LOOKUP(A1793,Seznamy!$A$3:$A$38,Seznamy!$G$3:$G$38)</f>
        <v>134854</v>
      </c>
      <c r="F1793" s="91">
        <f>LOOKUP(A1793,Seznamy!$A$3:$A$38,Seznamy!$J$3:$J$38)</f>
        <v>60</v>
      </c>
      <c r="G1793" s="91">
        <v>41</v>
      </c>
      <c r="H1793" s="89">
        <f>LOOKUP(G1793,Komplexní!$A$40:$A$82,Komplexní!$B$40:$B$82)</f>
        <v>0</v>
      </c>
      <c r="I1793" s="92">
        <f t="array" ref="I1793">SUM(IF((Komplexní!$A$3:$A$38=A1793)*(Komplexní!$D$1:$AJ$1=G1793),Komplexní!$D$3:$AJ$38))</f>
        <v>0</v>
      </c>
      <c r="J1793" s="116" t="str">
        <f t="shared" si="16"/>
        <v/>
      </c>
      <c r="K1793" s="93">
        <f t="shared" si="19"/>
        <v>1</v>
      </c>
    </row>
    <row r="1794" spans="1:11" hidden="1">
      <c r="A1794" s="87">
        <v>36</v>
      </c>
      <c r="B1794" s="88">
        <f>LOOKUP(A1794,Seznamy!$A$3:$A$38,Seznamy!$B$3:$B$38)</f>
        <v>247002</v>
      </c>
      <c r="C1794" s="89" t="str">
        <f>LOOKUP(A1794,Seznamy!$A$3:$A$38,Seznamy!$C$3:$C$38)</f>
        <v>Tanvald</v>
      </c>
      <c r="D1794" s="90">
        <f>LOOKUP(A1794,Seznamy!$A$3:$A$38,Seznamy!$F$3:$F$38)</f>
        <v>9376</v>
      </c>
      <c r="E1794" s="90">
        <f>LOOKUP(A1794,Seznamy!$A$3:$A$38,Seznamy!$G$3:$G$38)</f>
        <v>134854</v>
      </c>
      <c r="F1794" s="91">
        <f>LOOKUP(A1794,Seznamy!$A$3:$A$38,Seznamy!$J$3:$J$38)</f>
        <v>60</v>
      </c>
      <c r="G1794" s="91">
        <v>42</v>
      </c>
      <c r="H1794" s="89">
        <f>LOOKUP(G1794,Komplexní!$A$40:$A$82,Komplexní!$B$40:$B$82)</f>
        <v>0</v>
      </c>
      <c r="I1794" s="92">
        <f t="array" ref="I1794">SUM(IF((Komplexní!$A$3:$A$38=A1794)*(Komplexní!$D$1:$AJ$1=G1794),Komplexní!$D$3:$AJ$38))</f>
        <v>0</v>
      </c>
      <c r="J1794" s="116" t="str">
        <f t="shared" si="16"/>
        <v/>
      </c>
      <c r="K1794" s="93">
        <f t="shared" si="19"/>
        <v>1</v>
      </c>
    </row>
    <row r="1795" spans="1:11" hidden="1">
      <c r="A1795" s="87">
        <v>36</v>
      </c>
      <c r="B1795" s="88">
        <f>LOOKUP(A1795,Seznamy!$A$3:$A$38,Seznamy!$B$3:$B$38)</f>
        <v>247002</v>
      </c>
      <c r="C1795" s="89" t="str">
        <f>LOOKUP(A1795,Seznamy!$A$3:$A$38,Seznamy!$C$3:$C$38)</f>
        <v>Tanvald</v>
      </c>
      <c r="D1795" s="90">
        <f>LOOKUP(A1795,Seznamy!$A$3:$A$38,Seznamy!$F$3:$F$38)</f>
        <v>9376</v>
      </c>
      <c r="E1795" s="90">
        <f>LOOKUP(A1795,Seznamy!$A$3:$A$38,Seznamy!$G$3:$G$38)</f>
        <v>134854</v>
      </c>
      <c r="F1795" s="91">
        <f>LOOKUP(A1795,Seznamy!$A$3:$A$38,Seznamy!$J$3:$J$38)</f>
        <v>60</v>
      </c>
      <c r="G1795" s="91">
        <v>43</v>
      </c>
      <c r="H1795" s="89">
        <f>LOOKUP(G1795,Komplexní!$A$40:$A$82,Komplexní!$B$40:$B$82)</f>
        <v>0</v>
      </c>
      <c r="I1795" s="92">
        <f t="array" ref="I1795">SUM(IF((Komplexní!$A$3:$A$38=A1795)*(Komplexní!$D$1:$AJ$1=G1795),Komplexní!$D$3:$AJ$38))</f>
        <v>0</v>
      </c>
      <c r="J1795" s="116" t="str">
        <f t="shared" si="16"/>
        <v/>
      </c>
      <c r="K1795" s="93">
        <f t="shared" si="19"/>
        <v>1</v>
      </c>
    </row>
    <row r="1796" spans="1:11" hidden="1">
      <c r="A1796" s="87">
        <v>36</v>
      </c>
      <c r="B1796" s="88">
        <f>LOOKUP(A1796,Seznamy!$A$3:$A$38,Seznamy!$B$3:$B$38)</f>
        <v>247002</v>
      </c>
      <c r="C1796" s="89" t="str">
        <f>LOOKUP(A1796,Seznamy!$A$3:$A$38,Seznamy!$C$3:$C$38)</f>
        <v>Tanvald</v>
      </c>
      <c r="D1796" s="90">
        <f>LOOKUP(A1796,Seznamy!$A$3:$A$38,Seznamy!$F$3:$F$38)</f>
        <v>9376</v>
      </c>
      <c r="E1796" s="90">
        <f>LOOKUP(A1796,Seznamy!$A$3:$A$38,Seznamy!$G$3:$G$38)</f>
        <v>134854</v>
      </c>
      <c r="F1796" s="91">
        <f>LOOKUP(A1796,Seznamy!$A$3:$A$38,Seznamy!$J$3:$J$38)</f>
        <v>60</v>
      </c>
      <c r="G1796" s="91">
        <v>44</v>
      </c>
      <c r="H1796" s="89">
        <f>LOOKUP(G1796,Komplexní!$A$40:$A$82,Komplexní!$B$40:$B$82)</f>
        <v>0</v>
      </c>
      <c r="I1796" s="92">
        <f t="array" ref="I1796">SUM(IF((Komplexní!$A$3:$A$38=A1796)*(Komplexní!$D$1:$AJ$1=G1796),Komplexní!$D$3:$AJ$38))</f>
        <v>0</v>
      </c>
      <c r="J1796" s="116" t="str">
        <f t="shared" ref="J1796:J1802" si="20">IF(I1796=0,"",I1796)</f>
        <v/>
      </c>
      <c r="K1796" s="93">
        <f t="shared" si="19"/>
        <v>1</v>
      </c>
    </row>
    <row r="1797" spans="1:11" hidden="1">
      <c r="A1797" s="87">
        <v>36</v>
      </c>
      <c r="B1797" s="88">
        <f>LOOKUP(A1797,Seznamy!$A$3:$A$38,Seznamy!$B$3:$B$38)</f>
        <v>247002</v>
      </c>
      <c r="C1797" s="89" t="str">
        <f>LOOKUP(A1797,Seznamy!$A$3:$A$38,Seznamy!$C$3:$C$38)</f>
        <v>Tanvald</v>
      </c>
      <c r="D1797" s="90">
        <f>LOOKUP(A1797,Seznamy!$A$3:$A$38,Seznamy!$F$3:$F$38)</f>
        <v>9376</v>
      </c>
      <c r="E1797" s="90">
        <f>LOOKUP(A1797,Seznamy!$A$3:$A$38,Seznamy!$G$3:$G$38)</f>
        <v>134854</v>
      </c>
      <c r="F1797" s="91">
        <f>LOOKUP(A1797,Seznamy!$A$3:$A$38,Seznamy!$J$3:$J$38)</f>
        <v>60</v>
      </c>
      <c r="G1797" s="91">
        <v>45</v>
      </c>
      <c r="H1797" s="89">
        <f>LOOKUP(G1797,Komplexní!$A$40:$A$82,Komplexní!$B$40:$B$82)</f>
        <v>0</v>
      </c>
      <c r="I1797" s="92">
        <f t="array" ref="I1797">SUM(IF((Komplexní!$A$3:$A$38=A1797)*(Komplexní!$D$1:$AJ$1=G1797),Komplexní!$D$3:$AJ$38))</f>
        <v>0</v>
      </c>
      <c r="J1797" s="116" t="str">
        <f t="shared" si="20"/>
        <v/>
      </c>
      <c r="K1797" s="93">
        <f t="shared" si="19"/>
        <v>1</v>
      </c>
    </row>
    <row r="1798" spans="1:11" hidden="1">
      <c r="A1798" s="87">
        <v>36</v>
      </c>
      <c r="B1798" s="88">
        <f>LOOKUP(A1798,Seznamy!$A$3:$A$38,Seznamy!$B$3:$B$38)</f>
        <v>247002</v>
      </c>
      <c r="C1798" s="89" t="str">
        <f>LOOKUP(A1798,Seznamy!$A$3:$A$38,Seznamy!$C$3:$C$38)</f>
        <v>Tanvald</v>
      </c>
      <c r="D1798" s="90">
        <f>LOOKUP(A1798,Seznamy!$A$3:$A$38,Seznamy!$F$3:$F$38)</f>
        <v>9376</v>
      </c>
      <c r="E1798" s="90">
        <f>LOOKUP(A1798,Seznamy!$A$3:$A$38,Seznamy!$G$3:$G$38)</f>
        <v>134854</v>
      </c>
      <c r="F1798" s="91">
        <f>LOOKUP(A1798,Seznamy!$A$3:$A$38,Seznamy!$J$3:$J$38)</f>
        <v>60</v>
      </c>
      <c r="G1798" s="91">
        <v>46</v>
      </c>
      <c r="H1798" s="89">
        <f>LOOKUP(G1798,Komplexní!$A$40:$A$82,Komplexní!$B$40:$B$82)</f>
        <v>0</v>
      </c>
      <c r="I1798" s="92">
        <f t="array" ref="I1798">SUM(IF((Komplexní!$A$3:$A$38=A1798)*(Komplexní!$D$1:$AJ$1=G1798),Komplexní!$D$3:$AJ$38))</f>
        <v>0</v>
      </c>
      <c r="J1798" s="116" t="str">
        <f t="shared" si="20"/>
        <v/>
      </c>
      <c r="K1798" s="93">
        <f t="shared" si="19"/>
        <v>1</v>
      </c>
    </row>
    <row r="1799" spans="1:11" hidden="1">
      <c r="A1799" s="87">
        <v>36</v>
      </c>
      <c r="B1799" s="88">
        <f>LOOKUP(A1799,Seznamy!$A$3:$A$38,Seznamy!$B$3:$B$38)</f>
        <v>247002</v>
      </c>
      <c r="C1799" s="89" t="str">
        <f>LOOKUP(A1799,Seznamy!$A$3:$A$38,Seznamy!$C$3:$C$38)</f>
        <v>Tanvald</v>
      </c>
      <c r="D1799" s="90">
        <f>LOOKUP(A1799,Seznamy!$A$3:$A$38,Seznamy!$F$3:$F$38)</f>
        <v>9376</v>
      </c>
      <c r="E1799" s="90">
        <f>LOOKUP(A1799,Seznamy!$A$3:$A$38,Seznamy!$G$3:$G$38)</f>
        <v>134854</v>
      </c>
      <c r="F1799" s="91">
        <f>LOOKUP(A1799,Seznamy!$A$3:$A$38,Seznamy!$J$3:$J$38)</f>
        <v>60</v>
      </c>
      <c r="G1799" s="91">
        <v>47</v>
      </c>
      <c r="H1799" s="89">
        <f>LOOKUP(G1799,Komplexní!$A$40:$A$82,Komplexní!$B$40:$B$82)</f>
        <v>0</v>
      </c>
      <c r="I1799" s="92">
        <f t="array" ref="I1799">SUM(IF((Komplexní!$A$3:$A$38=A1799)*(Komplexní!$D$1:$AJ$1=G1799),Komplexní!$D$3:$AJ$38))</f>
        <v>0</v>
      </c>
      <c r="J1799" s="116" t="str">
        <f t="shared" si="20"/>
        <v/>
      </c>
      <c r="K1799" s="93">
        <f t="shared" si="19"/>
        <v>1</v>
      </c>
    </row>
    <row r="1800" spans="1:11" hidden="1">
      <c r="A1800" s="87">
        <v>36</v>
      </c>
      <c r="B1800" s="88">
        <f>LOOKUP(A1800,Seznamy!$A$3:$A$38,Seznamy!$B$3:$B$38)</f>
        <v>247002</v>
      </c>
      <c r="C1800" s="89" t="str">
        <f>LOOKUP(A1800,Seznamy!$A$3:$A$38,Seznamy!$C$3:$C$38)</f>
        <v>Tanvald</v>
      </c>
      <c r="D1800" s="90">
        <f>LOOKUP(A1800,Seznamy!$A$3:$A$38,Seznamy!$F$3:$F$38)</f>
        <v>9376</v>
      </c>
      <c r="E1800" s="90">
        <f>LOOKUP(A1800,Seznamy!$A$3:$A$38,Seznamy!$G$3:$G$38)</f>
        <v>134854</v>
      </c>
      <c r="F1800" s="91">
        <f>LOOKUP(A1800,Seznamy!$A$3:$A$38,Seznamy!$J$3:$J$38)</f>
        <v>60</v>
      </c>
      <c r="G1800" s="91">
        <v>48</v>
      </c>
      <c r="H1800" s="89">
        <f>LOOKUP(G1800,Komplexní!$A$40:$A$82,Komplexní!$B$40:$B$82)</f>
        <v>0</v>
      </c>
      <c r="I1800" s="92">
        <f t="array" ref="I1800">SUM(IF((Komplexní!$A$3:$A$38=A1800)*(Komplexní!$D$1:$AJ$1=G1800),Komplexní!$D$3:$AJ$38))</f>
        <v>0</v>
      </c>
      <c r="J1800" s="116" t="str">
        <f t="shared" si="20"/>
        <v/>
      </c>
      <c r="K1800" s="93">
        <f t="shared" si="19"/>
        <v>1</v>
      </c>
    </row>
    <row r="1801" spans="1:11" hidden="1">
      <c r="A1801" s="87">
        <v>36</v>
      </c>
      <c r="B1801" s="88">
        <f>LOOKUP(A1801,Seznamy!$A$3:$A$38,Seznamy!$B$3:$B$38)</f>
        <v>247002</v>
      </c>
      <c r="C1801" s="89" t="str">
        <f>LOOKUP(A1801,Seznamy!$A$3:$A$38,Seznamy!$C$3:$C$38)</f>
        <v>Tanvald</v>
      </c>
      <c r="D1801" s="90">
        <f>LOOKUP(A1801,Seznamy!$A$3:$A$38,Seznamy!$F$3:$F$38)</f>
        <v>9376</v>
      </c>
      <c r="E1801" s="90">
        <f>LOOKUP(A1801,Seznamy!$A$3:$A$38,Seznamy!$G$3:$G$38)</f>
        <v>134854</v>
      </c>
      <c r="F1801" s="91">
        <f>LOOKUP(A1801,Seznamy!$A$3:$A$38,Seznamy!$J$3:$J$38)</f>
        <v>60</v>
      </c>
      <c r="G1801" s="91">
        <v>49</v>
      </c>
      <c r="H1801" s="89">
        <f>LOOKUP(G1801,Komplexní!$A$40:$A$82,Komplexní!$B$40:$B$82)</f>
        <v>0</v>
      </c>
      <c r="I1801" s="92">
        <f t="array" ref="I1801">SUM(IF((Komplexní!$A$3:$A$38=A1801)*(Komplexní!$D$1:$AJ$1=G1801),Komplexní!$D$3:$AJ$38))</f>
        <v>0</v>
      </c>
      <c r="J1801" s="116" t="str">
        <f t="shared" si="20"/>
        <v/>
      </c>
      <c r="K1801" s="93">
        <f t="shared" si="19"/>
        <v>1</v>
      </c>
    </row>
    <row r="1802" spans="1:11" hidden="1">
      <c r="A1802" s="87">
        <v>36</v>
      </c>
      <c r="B1802" s="88">
        <f>LOOKUP(A1802,Seznamy!$A$3:$A$38,Seznamy!$B$3:$B$38)</f>
        <v>247002</v>
      </c>
      <c r="C1802" s="89" t="str">
        <f>LOOKUP(A1802,Seznamy!$A$3:$A$38,Seznamy!$C$3:$C$38)</f>
        <v>Tanvald</v>
      </c>
      <c r="D1802" s="90">
        <f>LOOKUP(A1802,Seznamy!$A$3:$A$38,Seznamy!$F$3:$F$38)</f>
        <v>9376</v>
      </c>
      <c r="E1802" s="90">
        <f>LOOKUP(A1802,Seznamy!$A$3:$A$38,Seznamy!$G$3:$G$38)</f>
        <v>134854</v>
      </c>
      <c r="F1802" s="91">
        <f>LOOKUP(A1802,Seznamy!$A$3:$A$38,Seznamy!$J$3:$J$38)</f>
        <v>60</v>
      </c>
      <c r="G1802" s="91">
        <v>50</v>
      </c>
      <c r="H1802" s="89">
        <f>LOOKUP(G1802,Komplexní!$A$40:$A$82,Komplexní!$B$40:$B$82)</f>
        <v>0</v>
      </c>
      <c r="I1802" s="92">
        <f t="array" ref="I1802">SUM(IF((Komplexní!$A$3:$A$38=A1802)*(Komplexní!$D$1:$AJ$1=G1802),Komplexní!$D$3:$AJ$38))</f>
        <v>0</v>
      </c>
      <c r="J1802" s="116" t="str">
        <f t="shared" si="20"/>
        <v/>
      </c>
      <c r="K1802" s="93">
        <f t="shared" si="19"/>
        <v>1</v>
      </c>
    </row>
  </sheetData>
  <autoFilter ref="A2:K1802">
    <filterColumn colId="8">
      <filters>
        <filter val="1 026 710"/>
        <filter val="1 521 912"/>
        <filter val="1 522 645"/>
        <filter val="-1 544 679"/>
        <filter val="1 622 717"/>
        <filter val="-10 382 745"/>
        <filter val="-10 391 435"/>
        <filter val="-100 809 194"/>
        <filter val="-102 967 749"/>
        <filter val="-103 438 230"/>
        <filter val="-106 218 258"/>
        <filter val="-11 732 763"/>
        <filter val="-111 427 598"/>
        <filter val="-113 995 170"/>
        <filter val="-12 285 000"/>
        <filter val="-128 141 966"/>
        <filter val="13 015 585"/>
        <filter val="13 382 803"/>
        <filter val="-130 111 420"/>
        <filter val="-137 627 705"/>
        <filter val="138 323 260"/>
        <filter val="14 259 674"/>
        <filter val="14 545 583"/>
        <filter val="14 996 914"/>
        <filter val="-141 077 500"/>
        <filter val="-141 268 319"/>
        <filter val="-146 001 358"/>
        <filter val="15 094 657"/>
        <filter val="-178 686 572"/>
        <filter val="-18 249 926"/>
        <filter val="-18 256 365"/>
        <filter val="18 302 965"/>
        <filter val="18 950 905"/>
        <filter val="-19 561 475"/>
        <filter val="193 563 888"/>
        <filter val="2 972 341"/>
        <filter val="20 017 549"/>
        <filter val="-20 368 825"/>
        <filter val="-20 607 344"/>
        <filter val="-21 781 328"/>
        <filter val="-22 593 360"/>
        <filter val="-22 735 472"/>
        <filter val="-22 932 868"/>
        <filter val="222 250 304"/>
        <filter val="-24 182 913"/>
        <filter val="25 700"/>
        <filter val="25 779 505"/>
        <filter val="-26 073 714"/>
        <filter val="-27 285 180"/>
        <filter val="-27 310 067"/>
        <filter val="-29 344 375"/>
        <filter val="-29 814 491"/>
        <filter val="3 310 917"/>
        <filter val="30 861 007"/>
        <filter val="31 209 970"/>
        <filter val="-33 681 450"/>
        <filter val="-34 528 245"/>
        <filter val="-34 931 421"/>
        <filter val="-35 093 623"/>
        <filter val="-37 434 410"/>
        <filter val="-38 129 310"/>
        <filter val="-39 949 330"/>
        <filter val="-4 037 090"/>
        <filter val="4 166 253"/>
        <filter val="-4 466 730"/>
        <filter val="4 937 646"/>
        <filter val="-41 628 896"/>
        <filter val="-42 036 276"/>
        <filter val="-43 743 847"/>
        <filter val="-44 045 023"/>
        <filter val="-45 671 494"/>
        <filter val="-46 279 650"/>
        <filter val="-47 216 884"/>
        <filter val="-47 653 424"/>
        <filter val="-48 887 704"/>
        <filter val="-50 502 907"/>
        <filter val="-50 685 674"/>
        <filter val="-51 087 184"/>
        <filter val="-55 613 515"/>
        <filter val="-57 855 272"/>
        <filter val="-6 515 354"/>
        <filter val="-60 000 000"/>
        <filter val="-60 132 386"/>
        <filter val="-60 213 264"/>
        <filter val="-60 464 467"/>
        <filter val="-62 218 061"/>
        <filter val="-62 423 354"/>
        <filter val="-62 765 726"/>
        <filter val="-63 295 320"/>
        <filter val="-63 771 650"/>
        <filter val="-66 465 544"/>
        <filter val="-68 689 354"/>
        <filter val="-74 425 984"/>
        <filter val="-75 349 820"/>
        <filter val="-76 006 920"/>
        <filter val="-8 860 371"/>
        <filter val="-80 059 283"/>
        <filter val="-80 176 760"/>
        <filter val="-80 562 343"/>
        <filter val="-81 857 020"/>
        <filter val="-83 455 072"/>
        <filter val="85 921 662"/>
        <filter val="89 045 040"/>
        <filter val="-89 594 717"/>
        <filter val="-9 026 924"/>
        <filter val="-90 240 985"/>
        <filter val="-99 939 635"/>
      </filters>
    </filterColumn>
    <filterColumn colId="9"/>
    <sortState ref="A3:J1802">
      <sortCondition ref="A2:A1802"/>
    </sortState>
  </autoFilter>
  <sortState ref="A51:K1452">
    <sortCondition ref="A51:A1452"/>
    <sortCondition ref="I51:I14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5" fitToHeight="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49"/>
  <sheetViews>
    <sheetView showGridLines="0" tabSelected="1" zoomScaleNormal="10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37" customFormat="1">
      <c r="A1" s="35" t="s">
        <v>42</v>
      </c>
      <c r="B1" s="36">
        <v>1</v>
      </c>
    </row>
    <row r="3" spans="1:4">
      <c r="B3" s="61" t="s">
        <v>40</v>
      </c>
    </row>
    <row r="4" spans="1:4">
      <c r="A4" s="60" t="s">
        <v>50</v>
      </c>
      <c r="B4" s="34" t="s">
        <v>33</v>
      </c>
      <c r="C4" s="34" t="s">
        <v>34</v>
      </c>
      <c r="D4" s="34" t="s">
        <v>46</v>
      </c>
    </row>
    <row r="5" spans="1:4">
      <c r="A5" s="21" t="s">
        <v>21</v>
      </c>
      <c r="B5" s="20">
        <v>56084</v>
      </c>
      <c r="C5" s="20">
        <v>978173</v>
      </c>
      <c r="D5" s="20">
        <v>-35132502</v>
      </c>
    </row>
    <row r="6" spans="1:4">
      <c r="A6" s="117" t="s">
        <v>70</v>
      </c>
      <c r="B6" s="20">
        <v>10564</v>
      </c>
      <c r="C6" s="20">
        <v>250000</v>
      </c>
      <c r="D6" s="20">
        <v>193563888</v>
      </c>
    </row>
    <row r="7" spans="1:4">
      <c r="A7" s="117" t="s">
        <v>82</v>
      </c>
      <c r="B7" s="20">
        <v>8912</v>
      </c>
      <c r="C7" s="20">
        <v>151956</v>
      </c>
      <c r="D7" s="20">
        <v>-66369544</v>
      </c>
    </row>
    <row r="8" spans="1:4">
      <c r="A8" s="117" t="s">
        <v>88</v>
      </c>
      <c r="B8" s="20">
        <v>9440</v>
      </c>
      <c r="C8" s="20">
        <v>200000</v>
      </c>
      <c r="D8" s="20">
        <v>-106218258</v>
      </c>
    </row>
    <row r="9" spans="1:4">
      <c r="A9" s="117" t="s">
        <v>65</v>
      </c>
      <c r="B9" s="20">
        <v>8534</v>
      </c>
      <c r="C9" s="20">
        <v>146566</v>
      </c>
      <c r="D9" s="20">
        <v>-60464467</v>
      </c>
    </row>
    <row r="10" spans="1:4">
      <c r="A10" s="117" t="s">
        <v>96</v>
      </c>
      <c r="B10" s="20">
        <v>9258</v>
      </c>
      <c r="C10" s="20">
        <v>94797</v>
      </c>
      <c r="D10" s="20">
        <v>-9026924</v>
      </c>
    </row>
    <row r="11" spans="1:4">
      <c r="A11" s="117" t="s">
        <v>97</v>
      </c>
      <c r="B11" s="20">
        <v>9376</v>
      </c>
      <c r="C11" s="20">
        <v>134854</v>
      </c>
      <c r="D11" s="20">
        <v>13382803</v>
      </c>
    </row>
    <row r="12" spans="1:4">
      <c r="A12" s="21" t="s">
        <v>24</v>
      </c>
      <c r="B12" s="20">
        <v>37999</v>
      </c>
      <c r="C12" s="20">
        <v>778222.4</v>
      </c>
      <c r="D12" s="20">
        <v>-382338007</v>
      </c>
    </row>
    <row r="13" spans="1:4">
      <c r="A13" s="117" t="s">
        <v>76</v>
      </c>
      <c r="B13" s="20">
        <v>5024</v>
      </c>
      <c r="C13" s="20">
        <v>79800</v>
      </c>
      <c r="D13" s="20">
        <v>25700</v>
      </c>
    </row>
    <row r="14" spans="1:4">
      <c r="A14" s="117" t="s">
        <v>79</v>
      </c>
      <c r="B14" s="20">
        <v>5776</v>
      </c>
      <c r="C14" s="20">
        <v>159390</v>
      </c>
      <c r="D14" s="20">
        <v>-146001358</v>
      </c>
    </row>
    <row r="15" spans="1:4">
      <c r="A15" s="117" t="s">
        <v>80</v>
      </c>
      <c r="B15" s="20">
        <v>11330</v>
      </c>
      <c r="C15" s="20">
        <v>243414</v>
      </c>
      <c r="D15" s="20">
        <v>-103438230</v>
      </c>
    </row>
    <row r="16" spans="1:4">
      <c r="A16" s="117" t="s">
        <v>81</v>
      </c>
      <c r="B16" s="20">
        <v>2170</v>
      </c>
      <c r="C16" s="20">
        <v>55310</v>
      </c>
      <c r="D16" s="20">
        <v>-20368825</v>
      </c>
    </row>
    <row r="17" spans="1:4">
      <c r="A17" s="117" t="s">
        <v>86</v>
      </c>
      <c r="B17" s="20">
        <v>9963</v>
      </c>
      <c r="C17" s="20">
        <v>176808.4</v>
      </c>
      <c r="D17" s="20">
        <v>-74425984</v>
      </c>
    </row>
    <row r="18" spans="1:4">
      <c r="A18" s="117" t="s">
        <v>87</v>
      </c>
      <c r="B18" s="20">
        <v>3736</v>
      </c>
      <c r="C18" s="20">
        <v>63500</v>
      </c>
      <c r="D18" s="20">
        <v>-38129310</v>
      </c>
    </row>
    <row r="19" spans="1:4">
      <c r="A19" s="21" t="s">
        <v>19</v>
      </c>
      <c r="B19" s="20">
        <v>29950</v>
      </c>
      <c r="C19" s="20">
        <v>684690</v>
      </c>
      <c r="D19" s="20">
        <v>-161221603</v>
      </c>
    </row>
    <row r="20" spans="1:4">
      <c r="A20" s="117" t="s">
        <v>72</v>
      </c>
      <c r="B20" s="20">
        <v>7004</v>
      </c>
      <c r="C20" s="20">
        <v>225000</v>
      </c>
      <c r="D20" s="20">
        <v>-4037090</v>
      </c>
    </row>
    <row r="21" spans="1:4">
      <c r="A21" s="117" t="s">
        <v>74</v>
      </c>
      <c r="B21" s="20">
        <v>6275</v>
      </c>
      <c r="C21" s="20">
        <v>195400</v>
      </c>
      <c r="D21" s="20">
        <v>-90240985</v>
      </c>
    </row>
    <row r="22" spans="1:4">
      <c r="A22" s="117" t="s">
        <v>77</v>
      </c>
      <c r="B22" s="20">
        <v>4023</v>
      </c>
      <c r="C22" s="20">
        <v>53500</v>
      </c>
      <c r="D22" s="20">
        <v>15094657</v>
      </c>
    </row>
    <row r="23" spans="1:4">
      <c r="A23" s="117" t="s">
        <v>83</v>
      </c>
      <c r="B23" s="20">
        <v>10303</v>
      </c>
      <c r="C23" s="20">
        <v>130790</v>
      </c>
      <c r="D23" s="20">
        <v>-24182913</v>
      </c>
    </row>
    <row r="24" spans="1:4">
      <c r="A24" s="117" t="s">
        <v>85</v>
      </c>
      <c r="B24" s="20">
        <v>2345</v>
      </c>
      <c r="C24" s="20">
        <v>80000</v>
      </c>
      <c r="D24" s="20">
        <v>-57855272</v>
      </c>
    </row>
    <row r="25" spans="1:4">
      <c r="A25" s="21" t="s">
        <v>31</v>
      </c>
      <c r="B25" s="20">
        <v>18058</v>
      </c>
      <c r="C25" s="20">
        <v>391811</v>
      </c>
      <c r="D25" s="20">
        <v>-190419335</v>
      </c>
    </row>
    <row r="26" spans="1:4">
      <c r="A26" s="117" t="s">
        <v>78</v>
      </c>
      <c r="B26" s="20">
        <v>7408</v>
      </c>
      <c r="C26" s="20">
        <v>94750</v>
      </c>
      <c r="D26" s="20">
        <v>-11732763</v>
      </c>
    </row>
    <row r="27" spans="1:4">
      <c r="A27" s="117" t="s">
        <v>93</v>
      </c>
      <c r="B27" s="20">
        <v>10650</v>
      </c>
      <c r="C27" s="20">
        <v>297061</v>
      </c>
      <c r="D27" s="20">
        <v>-178686572</v>
      </c>
    </row>
    <row r="28" spans="1:4">
      <c r="A28" s="21" t="s">
        <v>16</v>
      </c>
      <c r="B28" s="20">
        <v>12493</v>
      </c>
      <c r="C28" s="20">
        <v>298760</v>
      </c>
      <c r="D28" s="20">
        <v>-141268319</v>
      </c>
    </row>
    <row r="29" spans="1:4">
      <c r="A29" s="117" t="s">
        <v>92</v>
      </c>
      <c r="B29" s="20">
        <v>12493</v>
      </c>
      <c r="C29" s="20">
        <v>298760</v>
      </c>
      <c r="D29" s="20">
        <v>-141268319</v>
      </c>
    </row>
    <row r="30" spans="1:4">
      <c r="A30" s="21" t="s">
        <v>121</v>
      </c>
      <c r="B30" s="20">
        <v>11365</v>
      </c>
      <c r="C30" s="20">
        <v>243740</v>
      </c>
      <c r="D30" s="20">
        <v>-80473650</v>
      </c>
    </row>
    <row r="31" spans="1:4">
      <c r="A31" s="117" t="s">
        <v>84</v>
      </c>
      <c r="B31" s="20">
        <v>9444</v>
      </c>
      <c r="C31" s="20">
        <v>212240</v>
      </c>
      <c r="D31" s="20">
        <v>-76006920</v>
      </c>
    </row>
    <row r="32" spans="1:4">
      <c r="A32" s="117" t="s">
        <v>91</v>
      </c>
      <c r="B32" s="20">
        <v>1921</v>
      </c>
      <c r="C32" s="20">
        <v>31500</v>
      </c>
      <c r="D32" s="20">
        <v>-4466730</v>
      </c>
    </row>
    <row r="33" spans="1:4">
      <c r="A33" s="21" t="s">
        <v>20</v>
      </c>
      <c r="B33" s="20">
        <v>9028</v>
      </c>
      <c r="C33" s="20">
        <v>218500</v>
      </c>
      <c r="D33" s="20">
        <v>-33681450</v>
      </c>
    </row>
    <row r="34" spans="1:4">
      <c r="A34" s="117" t="s">
        <v>73</v>
      </c>
      <c r="B34" s="20">
        <v>9028</v>
      </c>
      <c r="C34" s="20">
        <v>218500</v>
      </c>
      <c r="D34" s="20">
        <v>-33681450</v>
      </c>
    </row>
    <row r="35" spans="1:4">
      <c r="A35" s="21" t="s">
        <v>122</v>
      </c>
      <c r="B35" s="20">
        <v>7060</v>
      </c>
      <c r="C35" s="20">
        <v>167300</v>
      </c>
      <c r="D35" s="20">
        <v>-89594717</v>
      </c>
    </row>
    <row r="36" spans="1:4">
      <c r="A36" s="117" t="s">
        <v>90</v>
      </c>
      <c r="B36" s="20">
        <v>7060</v>
      </c>
      <c r="C36" s="20">
        <v>167300</v>
      </c>
      <c r="D36" s="20">
        <v>-89594717</v>
      </c>
    </row>
    <row r="37" spans="1:4">
      <c r="A37" s="21" t="s">
        <v>59</v>
      </c>
      <c r="B37" s="20">
        <v>5179</v>
      </c>
      <c r="C37" s="20">
        <v>165790</v>
      </c>
      <c r="D37" s="20">
        <v>-113995170</v>
      </c>
    </row>
    <row r="38" spans="1:4">
      <c r="A38" s="117" t="s">
        <v>94</v>
      </c>
      <c r="B38" s="20">
        <v>5179</v>
      </c>
      <c r="C38" s="20">
        <v>165790</v>
      </c>
      <c r="D38" s="20">
        <v>-113995170</v>
      </c>
    </row>
    <row r="39" spans="1:4">
      <c r="A39" s="21" t="s">
        <v>66</v>
      </c>
      <c r="B39" s="20">
        <v>7903</v>
      </c>
      <c r="C39" s="20">
        <v>126000</v>
      </c>
      <c r="D39" s="20">
        <v>-6515354</v>
      </c>
    </row>
    <row r="40" spans="1:4">
      <c r="A40" s="117" t="s">
        <v>75</v>
      </c>
      <c r="B40" s="20">
        <v>7903</v>
      </c>
      <c r="C40" s="20">
        <v>126000</v>
      </c>
      <c r="D40" s="20">
        <v>-6515354</v>
      </c>
    </row>
    <row r="41" spans="1:4">
      <c r="A41" s="21" t="s">
        <v>23</v>
      </c>
      <c r="B41" s="20">
        <v>7208</v>
      </c>
      <c r="C41" s="20">
        <v>113746</v>
      </c>
      <c r="D41" s="20">
        <v>85921662</v>
      </c>
    </row>
    <row r="42" spans="1:4">
      <c r="A42" s="117" t="s">
        <v>71</v>
      </c>
      <c r="B42" s="20">
        <v>7208</v>
      </c>
      <c r="C42" s="20">
        <v>113746</v>
      </c>
      <c r="D42" s="20">
        <v>85921662</v>
      </c>
    </row>
    <row r="43" spans="1:4">
      <c r="A43" s="21" t="s">
        <v>60</v>
      </c>
      <c r="B43" s="20">
        <v>2237</v>
      </c>
      <c r="C43" s="20">
        <v>50000</v>
      </c>
      <c r="D43" s="20">
        <v>-34528245</v>
      </c>
    </row>
    <row r="44" spans="1:4">
      <c r="A44" s="117" t="s">
        <v>89</v>
      </c>
      <c r="B44" s="20">
        <v>2237</v>
      </c>
      <c r="C44" s="20">
        <v>50000</v>
      </c>
      <c r="D44" s="20">
        <v>-34528245</v>
      </c>
    </row>
    <row r="45" spans="1:4">
      <c r="A45" s="21" t="s">
        <v>58</v>
      </c>
      <c r="B45" s="20">
        <v>2486</v>
      </c>
      <c r="C45" s="20">
        <v>37610</v>
      </c>
      <c r="D45" s="20">
        <v>-8860371</v>
      </c>
    </row>
    <row r="46" spans="1:4">
      <c r="A46" s="117" t="s">
        <v>95</v>
      </c>
      <c r="B46" s="20">
        <v>2486</v>
      </c>
      <c r="C46" s="20">
        <v>37610</v>
      </c>
      <c r="D46" s="20">
        <v>-8860371</v>
      </c>
    </row>
    <row r="47" spans="1:4">
      <c r="A47" s="21" t="s">
        <v>39</v>
      </c>
      <c r="B47" s="20">
        <v>207050</v>
      </c>
      <c r="C47" s="20">
        <v>4254342.4000000004</v>
      </c>
      <c r="D47" s="20">
        <v>-1192107061</v>
      </c>
    </row>
    <row r="48" spans="1:4">
      <c r="B48" s="52"/>
    </row>
    <row r="49" spans="2:2">
      <c r="B49" s="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G50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/>
  <cols>
    <col min="1" max="1" width="3" bestFit="1" customWidth="1"/>
    <col min="2" max="2" width="7" bestFit="1" customWidth="1"/>
    <col min="3" max="3" width="13.42578125" bestFit="1" customWidth="1"/>
    <col min="4" max="8" width="9.85546875" bestFit="1" customWidth="1"/>
    <col min="9" max="9" width="10.85546875" bestFit="1" customWidth="1"/>
    <col min="10" max="10" width="11.42578125" bestFit="1" customWidth="1"/>
    <col min="11" max="11" width="10.28515625" bestFit="1" customWidth="1"/>
    <col min="12" max="18" width="9.85546875" bestFit="1" customWidth="1"/>
    <col min="19" max="19" width="15.7109375" customWidth="1"/>
    <col min="20" max="20" width="9.85546875" bestFit="1" customWidth="1"/>
    <col min="21" max="33" width="3" bestFit="1" customWidth="1"/>
  </cols>
  <sheetData>
    <row r="1" spans="1:33">
      <c r="A1" s="50" t="s">
        <v>37</v>
      </c>
      <c r="B1" s="50" t="s">
        <v>38</v>
      </c>
      <c r="C1" s="50" t="s">
        <v>54</v>
      </c>
      <c r="D1" s="50">
        <v>1</v>
      </c>
      <c r="E1" s="50">
        <v>2</v>
      </c>
      <c r="F1" s="50">
        <v>3</v>
      </c>
      <c r="G1" s="50">
        <v>4</v>
      </c>
      <c r="H1" s="50">
        <v>5</v>
      </c>
      <c r="I1" s="50">
        <v>6</v>
      </c>
      <c r="J1" s="50">
        <v>7</v>
      </c>
      <c r="K1" s="50">
        <v>8</v>
      </c>
      <c r="L1" s="50">
        <v>9</v>
      </c>
      <c r="M1" s="50">
        <v>10</v>
      </c>
      <c r="N1" s="50">
        <v>11</v>
      </c>
      <c r="O1" s="50">
        <v>12</v>
      </c>
      <c r="P1" s="50">
        <v>13</v>
      </c>
      <c r="Q1" s="50">
        <v>14</v>
      </c>
      <c r="R1" s="50">
        <v>15</v>
      </c>
      <c r="S1" s="50">
        <v>16</v>
      </c>
      <c r="T1" s="50">
        <v>17</v>
      </c>
      <c r="U1" s="50">
        <v>18</v>
      </c>
      <c r="V1" s="50">
        <v>19</v>
      </c>
      <c r="W1" s="50">
        <v>20</v>
      </c>
      <c r="X1" s="50">
        <v>21</v>
      </c>
      <c r="Y1" s="50">
        <v>22</v>
      </c>
      <c r="Z1" s="50">
        <v>23</v>
      </c>
      <c r="AA1" s="50">
        <v>24</v>
      </c>
      <c r="AB1" s="50">
        <v>25</v>
      </c>
      <c r="AC1" s="50">
        <v>26</v>
      </c>
      <c r="AD1" s="50">
        <v>27</v>
      </c>
      <c r="AE1" s="50">
        <v>28</v>
      </c>
      <c r="AF1" s="50">
        <v>29</v>
      </c>
      <c r="AG1" s="50">
        <v>30</v>
      </c>
    </row>
    <row r="2" spans="1:33" ht="60">
      <c r="A2" s="18" t="s">
        <v>13</v>
      </c>
      <c r="B2" s="18" t="s">
        <v>0</v>
      </c>
      <c r="C2" s="18" t="s">
        <v>14</v>
      </c>
      <c r="D2" s="18" t="str">
        <f t="shared" ref="D2:AG2" si="0">LOOKUP(D1,$A$21:$A$50,$B$21:$B$50)</f>
        <v>HEDERA ZIMA, spol. s r.o.</v>
      </c>
      <c r="E2" s="18" t="str">
        <f t="shared" si="0"/>
        <v>KAISER s.r.o.</v>
      </c>
      <c r="F2" s="18" t="str">
        <f t="shared" si="0"/>
        <v>LST a.s.</v>
      </c>
      <c r="G2" s="18" t="str">
        <f t="shared" si="0"/>
        <v>ARBOLES s.r.o.</v>
      </c>
      <c r="H2" s="18" t="str">
        <f t="shared" si="0"/>
        <v>Marles s.r.o.</v>
      </c>
      <c r="I2" s="18" t="str">
        <f t="shared" si="0"/>
        <v>UNILES a.s.</v>
      </c>
      <c r="J2" s="18" t="str">
        <f t="shared" si="0"/>
        <v>Jihozápadní dřevařská a.s.</v>
      </c>
      <c r="K2" s="18" t="str">
        <f t="shared" si="0"/>
        <v>LESCUS Cetkovice, s.r.o.</v>
      </c>
      <c r="L2" s="18" t="str">
        <f t="shared" si="0"/>
        <v>LDF Rožnov a.s.</v>
      </c>
      <c r="M2" s="18" t="str">
        <f t="shared" si="0"/>
        <v>Kloboucká lesní s.r.o.</v>
      </c>
      <c r="N2" s="18" t="str">
        <f t="shared" si="0"/>
        <v>Opavská lesní a.s.</v>
      </c>
      <c r="O2" s="18" t="str">
        <f t="shared" si="0"/>
        <v>Dřevo-Málek s.r.o.</v>
      </c>
      <c r="P2" s="18" t="str">
        <f t="shared" si="0"/>
        <v>SOLITERA spol. s r.o.</v>
      </c>
      <c r="Q2" s="18" t="str">
        <f t="shared" si="0"/>
        <v>KHL-EKO, a.s.</v>
      </c>
      <c r="R2" s="18" t="str">
        <f t="shared" si="0"/>
        <v>Lesy Beskydy, a.s.</v>
      </c>
      <c r="S2" s="18" t="str">
        <f t="shared" si="0"/>
        <v>Lesní společnost Ledeč nad Sázavou, a.s.</v>
      </c>
      <c r="T2" s="18" t="str">
        <f t="shared" si="0"/>
        <v>Jacer-CZ a.s.</v>
      </c>
      <c r="U2" s="18">
        <f t="shared" si="0"/>
        <v>0</v>
      </c>
      <c r="V2" s="18">
        <f t="shared" si="0"/>
        <v>0</v>
      </c>
      <c r="W2" s="18">
        <f t="shared" si="0"/>
        <v>0</v>
      </c>
      <c r="X2" s="18">
        <f t="shared" si="0"/>
        <v>0</v>
      </c>
      <c r="Y2" s="18">
        <f t="shared" si="0"/>
        <v>0</v>
      </c>
      <c r="Z2" s="18">
        <f t="shared" si="0"/>
        <v>0</v>
      </c>
      <c r="AA2" s="18">
        <f t="shared" si="0"/>
        <v>0</v>
      </c>
      <c r="AB2" s="18">
        <f t="shared" si="0"/>
        <v>0</v>
      </c>
      <c r="AC2" s="18">
        <f t="shared" si="0"/>
        <v>0</v>
      </c>
      <c r="AD2" s="18">
        <f t="shared" si="0"/>
        <v>0</v>
      </c>
      <c r="AE2" s="18">
        <f t="shared" si="0"/>
        <v>0</v>
      </c>
      <c r="AF2" s="18">
        <f t="shared" si="0"/>
        <v>0</v>
      </c>
      <c r="AG2" s="18">
        <f t="shared" si="0"/>
        <v>0</v>
      </c>
    </row>
    <row r="3" spans="1:33">
      <c r="A3" s="17">
        <v>1</v>
      </c>
      <c r="B3" s="17">
        <v>109051</v>
      </c>
      <c r="C3" s="74" t="s">
        <v>101</v>
      </c>
      <c r="D3" s="75"/>
      <c r="E3" s="75"/>
      <c r="F3" s="75"/>
      <c r="G3" s="75"/>
      <c r="H3" s="75"/>
      <c r="I3" s="75">
        <v>78125555</v>
      </c>
      <c r="J3" s="75"/>
      <c r="K3" s="75">
        <v>31686053</v>
      </c>
      <c r="L3" s="75">
        <v>44986600</v>
      </c>
      <c r="M3" s="75"/>
      <c r="N3" s="75"/>
      <c r="O3" s="75"/>
      <c r="P3" s="75"/>
      <c r="Q3" s="75"/>
      <c r="R3" s="75">
        <v>42655224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3">
      <c r="A4" s="76">
        <v>2</v>
      </c>
      <c r="B4" s="76">
        <v>122259</v>
      </c>
      <c r="C4" s="77" t="s">
        <v>102</v>
      </c>
      <c r="D4" s="78"/>
      <c r="E4" s="78"/>
      <c r="F4" s="78"/>
      <c r="G4" s="78"/>
      <c r="H4" s="78"/>
      <c r="I4" s="78">
        <v>121935800</v>
      </c>
      <c r="J4" s="78"/>
      <c r="K4" s="78">
        <v>49976445</v>
      </c>
      <c r="L4" s="78"/>
      <c r="M4" s="78"/>
      <c r="N4" s="78">
        <v>54118640</v>
      </c>
      <c r="O4" s="78">
        <v>42904620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>
      <c r="A5" s="17">
        <v>3</v>
      </c>
      <c r="B5" s="17">
        <v>155016</v>
      </c>
      <c r="C5" s="74" t="s">
        <v>103</v>
      </c>
      <c r="D5" s="75"/>
      <c r="E5" s="75"/>
      <c r="F5" s="75"/>
      <c r="G5" s="75"/>
      <c r="H5" s="75"/>
      <c r="I5" s="75">
        <v>43209367</v>
      </c>
      <c r="J5" s="75"/>
      <c r="K5" s="75"/>
      <c r="L5" s="75"/>
      <c r="M5" s="75"/>
      <c r="N5" s="75"/>
      <c r="O5" s="75"/>
      <c r="P5" s="75"/>
      <c r="Q5" s="75"/>
      <c r="R5" s="75"/>
      <c r="S5" s="75">
        <v>41546764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>
      <c r="A6" s="76">
        <v>4</v>
      </c>
      <c r="B6" s="76">
        <v>170008</v>
      </c>
      <c r="C6" s="77" t="s">
        <v>80</v>
      </c>
      <c r="D6" s="78"/>
      <c r="E6" s="78"/>
      <c r="F6" s="78"/>
      <c r="G6" s="78"/>
      <c r="H6" s="78"/>
      <c r="I6" s="78">
        <v>40881395</v>
      </c>
      <c r="J6" s="78"/>
      <c r="K6" s="78"/>
      <c r="L6" s="78"/>
      <c r="M6" s="78"/>
      <c r="N6" s="78"/>
      <c r="O6" s="78"/>
      <c r="P6" s="78"/>
      <c r="Q6" s="78"/>
      <c r="R6" s="78"/>
      <c r="S6" s="78">
        <v>27047290</v>
      </c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>
      <c r="A7" s="17">
        <v>5</v>
      </c>
      <c r="B7" s="17">
        <v>179209</v>
      </c>
      <c r="C7" s="74" t="s">
        <v>104</v>
      </c>
      <c r="D7" s="75"/>
      <c r="E7" s="75"/>
      <c r="F7" s="75">
        <v>26363892</v>
      </c>
      <c r="G7" s="75"/>
      <c r="H7" s="75">
        <v>24861570</v>
      </c>
      <c r="I7" s="75">
        <v>34251140</v>
      </c>
      <c r="J7" s="75"/>
      <c r="K7" s="75"/>
      <c r="L7" s="75"/>
      <c r="M7" s="75">
        <v>25417821</v>
      </c>
      <c r="N7" s="75"/>
      <c r="O7" s="75"/>
      <c r="P7" s="75"/>
      <c r="Q7" s="75">
        <v>26347750</v>
      </c>
      <c r="R7" s="75"/>
      <c r="S7" s="75"/>
      <c r="T7" s="75">
        <v>21145815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33">
      <c r="A8" s="76">
        <v>6</v>
      </c>
      <c r="B8" s="76">
        <v>181011</v>
      </c>
      <c r="C8" s="77" t="s">
        <v>105</v>
      </c>
      <c r="D8" s="78"/>
      <c r="E8" s="78"/>
      <c r="F8" s="78"/>
      <c r="G8" s="78"/>
      <c r="H8" s="78">
        <v>12839538</v>
      </c>
      <c r="I8" s="78">
        <v>24966463</v>
      </c>
      <c r="J8" s="78"/>
      <c r="K8" s="78"/>
      <c r="L8" s="78"/>
      <c r="M8" s="78">
        <v>15066396</v>
      </c>
      <c r="N8" s="78"/>
      <c r="O8" s="78"/>
      <c r="P8" s="78"/>
      <c r="Q8" s="78"/>
      <c r="R8" s="78"/>
      <c r="S8" s="78"/>
      <c r="T8" s="78">
        <v>10663712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>
      <c r="A9" s="17">
        <v>7</v>
      </c>
      <c r="B9" s="17">
        <v>182006</v>
      </c>
      <c r="C9" s="74" t="s">
        <v>106</v>
      </c>
      <c r="D9" s="75">
        <v>48759960</v>
      </c>
      <c r="E9" s="75"/>
      <c r="F9" s="75"/>
      <c r="G9" s="75">
        <v>44971675</v>
      </c>
      <c r="H9" s="75"/>
      <c r="I9" s="75">
        <v>64166135</v>
      </c>
      <c r="J9" s="75"/>
      <c r="K9" s="75">
        <v>47460478</v>
      </c>
      <c r="L9" s="75"/>
      <c r="M9" s="75"/>
      <c r="N9" s="75"/>
      <c r="O9" s="75"/>
      <c r="P9" s="75">
        <v>43905120</v>
      </c>
      <c r="Q9" s="75">
        <v>47619428</v>
      </c>
      <c r="R9" s="75"/>
      <c r="S9" s="75"/>
      <c r="T9" s="75">
        <v>38353077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</row>
    <row r="10" spans="1:33">
      <c r="A10" s="76">
        <v>8</v>
      </c>
      <c r="B10" s="76">
        <v>194003</v>
      </c>
      <c r="C10" s="77" t="s">
        <v>107</v>
      </c>
      <c r="D10" s="78"/>
      <c r="E10" s="78"/>
      <c r="F10" s="78"/>
      <c r="G10" s="78"/>
      <c r="H10" s="78"/>
      <c r="I10" s="78">
        <v>34717650</v>
      </c>
      <c r="J10" s="78">
        <v>25911886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>
      <c r="A11" s="17">
        <v>9</v>
      </c>
      <c r="B11" s="17">
        <v>199116</v>
      </c>
      <c r="C11" s="74" t="s">
        <v>108</v>
      </c>
      <c r="D11" s="75"/>
      <c r="E11" s="75"/>
      <c r="F11" s="75"/>
      <c r="G11" s="75"/>
      <c r="H11" s="75">
        <v>22170380</v>
      </c>
      <c r="I11" s="75">
        <v>31336629</v>
      </c>
      <c r="J11" s="75"/>
      <c r="K11" s="75">
        <v>23437680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</row>
    <row r="12" spans="1:33">
      <c r="A12" s="76">
        <v>10</v>
      </c>
      <c r="B12" s="76">
        <v>212038</v>
      </c>
      <c r="C12" s="77" t="s">
        <v>109</v>
      </c>
      <c r="D12" s="78"/>
      <c r="E12" s="78">
        <v>36920250</v>
      </c>
      <c r="F12" s="78">
        <v>52154440</v>
      </c>
      <c r="G12" s="78">
        <v>34253640</v>
      </c>
      <c r="H12" s="78">
        <v>37087650</v>
      </c>
      <c r="I12" s="78">
        <v>67436300</v>
      </c>
      <c r="J12" s="78">
        <v>46381572</v>
      </c>
      <c r="K12" s="78">
        <v>40868750</v>
      </c>
      <c r="L12" s="78"/>
      <c r="M12" s="78">
        <v>42324492</v>
      </c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>
      <c r="A13" s="17">
        <v>11</v>
      </c>
      <c r="B13" s="17">
        <v>226102</v>
      </c>
      <c r="C13" s="74" t="s">
        <v>110</v>
      </c>
      <c r="D13" s="75"/>
      <c r="E13" s="75"/>
      <c r="F13" s="75"/>
      <c r="G13" s="75">
        <v>43155045</v>
      </c>
      <c r="H13" s="75"/>
      <c r="I13" s="75">
        <v>74619850</v>
      </c>
      <c r="J13" s="75">
        <v>58809656</v>
      </c>
      <c r="K13" s="75">
        <v>46247200</v>
      </c>
      <c r="L13" s="75"/>
      <c r="M13" s="75"/>
      <c r="N13" s="75"/>
      <c r="O13" s="75"/>
      <c r="P13" s="75">
        <v>43775425</v>
      </c>
      <c r="Q13" s="75">
        <v>46234435</v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1:33">
      <c r="A14" s="76">
        <v>12</v>
      </c>
      <c r="B14" s="76">
        <v>246038</v>
      </c>
      <c r="C14" s="77" t="s">
        <v>111</v>
      </c>
      <c r="D14" s="78"/>
      <c r="E14" s="78"/>
      <c r="F14" s="78"/>
      <c r="G14" s="78"/>
      <c r="H14" s="78"/>
      <c r="I14" s="78">
        <v>23902975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>
      <c r="A15" s="17">
        <v>13</v>
      </c>
      <c r="B15" s="17">
        <v>247003</v>
      </c>
      <c r="C15" s="74" t="s">
        <v>97</v>
      </c>
      <c r="D15" s="75"/>
      <c r="E15" s="75"/>
      <c r="F15" s="75"/>
      <c r="G15" s="75"/>
      <c r="H15" s="75"/>
      <c r="I15" s="75">
        <v>23715415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</row>
    <row r="16" spans="1:33">
      <c r="A16" s="76"/>
      <c r="B16" s="76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>
      <c r="A17" s="17"/>
      <c r="B17" s="17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</row>
    <row r="18" spans="1:33">
      <c r="A18" s="76"/>
      <c r="B18" s="76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>
      <c r="A19" s="17"/>
      <c r="B19" s="17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1" spans="1:33" s="73" customFormat="1" ht="11.25">
      <c r="A21" s="73">
        <v>1</v>
      </c>
      <c r="B21" s="73" t="s">
        <v>57</v>
      </c>
    </row>
    <row r="22" spans="1:33" s="73" customFormat="1" ht="11.25">
      <c r="A22" s="73">
        <v>2</v>
      </c>
      <c r="B22" s="73" t="s">
        <v>60</v>
      </c>
    </row>
    <row r="23" spans="1:33" s="73" customFormat="1" ht="11.25">
      <c r="A23" s="73">
        <v>3</v>
      </c>
      <c r="B23" s="73" t="s">
        <v>30</v>
      </c>
    </row>
    <row r="24" spans="1:33" s="73" customFormat="1" ht="11.25">
      <c r="A24" s="73">
        <v>4</v>
      </c>
      <c r="B24" s="73" t="s">
        <v>22</v>
      </c>
    </row>
    <row r="25" spans="1:33" s="73" customFormat="1" ht="11.25">
      <c r="A25" s="73">
        <v>5</v>
      </c>
      <c r="B25" s="73" t="s">
        <v>124</v>
      </c>
    </row>
    <row r="26" spans="1:33" s="73" customFormat="1" ht="11.25">
      <c r="A26" s="73">
        <v>6</v>
      </c>
      <c r="B26" s="73" t="s">
        <v>21</v>
      </c>
    </row>
    <row r="27" spans="1:33" s="73" customFormat="1" ht="11.25">
      <c r="A27" s="73">
        <v>7</v>
      </c>
      <c r="B27" s="73" t="s">
        <v>18</v>
      </c>
    </row>
    <row r="28" spans="1:33" s="73" customFormat="1" ht="11.25">
      <c r="A28" s="73">
        <v>8</v>
      </c>
      <c r="B28" s="73" t="s">
        <v>55</v>
      </c>
      <c r="K28" s="86"/>
    </row>
    <row r="29" spans="1:33" s="73" customFormat="1" ht="11.25">
      <c r="A29" s="73">
        <v>9</v>
      </c>
      <c r="B29" s="73" t="s">
        <v>29</v>
      </c>
    </row>
    <row r="30" spans="1:33" s="73" customFormat="1" ht="11.25">
      <c r="A30" s="73">
        <v>10</v>
      </c>
      <c r="B30" s="73" t="s">
        <v>19</v>
      </c>
    </row>
    <row r="31" spans="1:33" s="73" customFormat="1" ht="11.25">
      <c r="A31" s="73">
        <v>11</v>
      </c>
      <c r="B31" s="73" t="s">
        <v>25</v>
      </c>
    </row>
    <row r="32" spans="1:33" s="73" customFormat="1" ht="11.25">
      <c r="A32" s="73">
        <v>12</v>
      </c>
      <c r="B32" s="73" t="s">
        <v>67</v>
      </c>
    </row>
    <row r="33" spans="1:2" s="73" customFormat="1" ht="11.25">
      <c r="A33" s="73">
        <v>13</v>
      </c>
      <c r="B33" s="73" t="s">
        <v>121</v>
      </c>
    </row>
    <row r="34" spans="1:2" s="73" customFormat="1" ht="11.25">
      <c r="A34" s="73">
        <v>14</v>
      </c>
      <c r="B34" s="73" t="s">
        <v>56</v>
      </c>
    </row>
    <row r="35" spans="1:2" s="73" customFormat="1" ht="11.25">
      <c r="A35" s="73">
        <v>15</v>
      </c>
      <c r="B35" s="73" t="s">
        <v>28</v>
      </c>
    </row>
    <row r="36" spans="1:2" s="73" customFormat="1" ht="11.25">
      <c r="A36" s="73">
        <v>16</v>
      </c>
      <c r="B36" s="73" t="s">
        <v>24</v>
      </c>
    </row>
    <row r="37" spans="1:2" s="73" customFormat="1" ht="11.25">
      <c r="A37" s="73">
        <v>17</v>
      </c>
      <c r="B37" s="73" t="s">
        <v>68</v>
      </c>
    </row>
    <row r="38" spans="1:2" s="73" customFormat="1" ht="11.25">
      <c r="A38" s="73">
        <v>18</v>
      </c>
    </row>
    <row r="39" spans="1:2" s="73" customFormat="1" ht="11.25">
      <c r="A39" s="73">
        <v>19</v>
      </c>
    </row>
    <row r="40" spans="1:2" s="73" customFormat="1" ht="11.25">
      <c r="A40" s="73">
        <v>20</v>
      </c>
    </row>
    <row r="41" spans="1:2" s="73" customFormat="1" ht="11.25">
      <c r="A41" s="73">
        <v>21</v>
      </c>
    </row>
    <row r="42" spans="1:2" s="73" customFormat="1" ht="11.25">
      <c r="A42" s="73">
        <v>22</v>
      </c>
    </row>
    <row r="43" spans="1:2" s="73" customFormat="1" ht="11.25">
      <c r="A43" s="73">
        <v>23</v>
      </c>
    </row>
    <row r="44" spans="1:2" s="73" customFormat="1" ht="11.25">
      <c r="A44" s="73">
        <v>24</v>
      </c>
    </row>
    <row r="45" spans="1:2" s="73" customFormat="1" ht="11.25">
      <c r="A45" s="73">
        <v>25</v>
      </c>
    </row>
    <row r="46" spans="1:2" s="73" customFormat="1" ht="11.25">
      <c r="A46" s="73">
        <v>26</v>
      </c>
    </row>
    <row r="47" spans="1:2" s="73" customFormat="1" ht="11.25">
      <c r="A47" s="73">
        <v>27</v>
      </c>
    </row>
    <row r="48" spans="1:2" s="73" customFormat="1" ht="11.25">
      <c r="A48" s="73">
        <v>28</v>
      </c>
    </row>
    <row r="49" spans="1:1" s="73" customFormat="1" ht="11.25">
      <c r="A49" s="73">
        <v>29</v>
      </c>
    </row>
    <row r="50" spans="1:1" s="73" customFormat="1" ht="11.25">
      <c r="A50" s="73">
        <v>30</v>
      </c>
    </row>
  </sheetData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51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20" customWidth="1"/>
    <col min="5" max="5" width="9.7109375" customWidth="1"/>
    <col min="6" max="7" width="9.7109375" style="1" customWidth="1"/>
    <col min="8" max="8" width="37.140625" bestFit="1" customWidth="1"/>
    <col min="9" max="9" width="14.42578125" style="22" bestFit="1" customWidth="1"/>
    <col min="10" max="10" width="14.42578125" style="22" hidden="1" customWidth="1"/>
    <col min="11" max="11" width="10.7109375" style="1" customWidth="1"/>
  </cols>
  <sheetData>
    <row r="1" spans="1:11" ht="32.25">
      <c r="A1" s="29" t="s">
        <v>32</v>
      </c>
      <c r="B1" s="30" t="s">
        <v>0</v>
      </c>
      <c r="C1" s="30" t="s">
        <v>14</v>
      </c>
      <c r="D1" s="31" t="s">
        <v>35</v>
      </c>
      <c r="E1" s="30" t="s">
        <v>45</v>
      </c>
      <c r="F1" s="30" t="s">
        <v>47</v>
      </c>
      <c r="G1" s="30" t="s">
        <v>43</v>
      </c>
      <c r="H1" s="30" t="s">
        <v>44</v>
      </c>
      <c r="I1" s="32" t="s">
        <v>41</v>
      </c>
      <c r="J1" s="112" t="s">
        <v>123</v>
      </c>
      <c r="K1" s="33" t="s">
        <v>42</v>
      </c>
    </row>
    <row r="2" spans="1:11" ht="15.75" thickBot="1">
      <c r="A2" s="23"/>
      <c r="B2" s="24"/>
      <c r="C2" s="25"/>
      <c r="D2" s="26"/>
      <c r="E2" s="25"/>
      <c r="F2" s="24"/>
      <c r="G2" s="24"/>
      <c r="H2" s="25"/>
      <c r="I2" s="27"/>
      <c r="J2" s="113"/>
      <c r="K2" s="28"/>
    </row>
    <row r="3" spans="1:11" hidden="1">
      <c r="A3" s="79">
        <v>1</v>
      </c>
      <c r="B3" s="80">
        <f>LOOKUP(A3,Seznamy!$A$71:$A$83,Seznamy!$B$71:$B$83)</f>
        <v>109052</v>
      </c>
      <c r="C3" s="81" t="str">
        <f>LOOKUP(A3,Seznamy!$A$47:$A$63,Seznamy!$C$47:$C$63)</f>
        <v>Ostrava západ</v>
      </c>
      <c r="D3" s="82">
        <f>LOOKUP(A3,Seznamy!$A$47:$A$63,Seznamy!$F$47:$F$63)</f>
        <v>2139</v>
      </c>
      <c r="E3" s="82">
        <f>LOOKUP(A3,Seznamy!$A$47:$A$63,Seznamy!$G$47:$G$63)</f>
        <v>0</v>
      </c>
      <c r="F3" s="83">
        <f>LOOKUP(A3,Seznamy!$A$47:$A$63,Seznamy!$J$47:$J$63)</f>
        <v>60</v>
      </c>
      <c r="G3" s="83">
        <v>1</v>
      </c>
      <c r="H3" s="81" t="str">
        <f>LOOKUP(G3,'Dělená - pěstební'!$A$21:$A$50,'Dělená - pěstební'!$B$21:$B$50)</f>
        <v>HEDERA ZIMA, spol. s r.o.</v>
      </c>
      <c r="I3" s="84">
        <f t="array" ref="I3">SUM(IF(('Dělená - pěstební'!$A$3:$A$19=A3)*('Dělená - pěstební'!$D$1:$AG$1=G3),'Dělená - pěstební'!$D$3:$AG$19))</f>
        <v>0</v>
      </c>
      <c r="J3" s="118" t="str">
        <f>IF(I3=0,"",I3)</f>
        <v/>
      </c>
      <c r="K3" s="59" t="str">
        <f>IF(I3=MIN($J$3:$J$32),1,"")</f>
        <v/>
      </c>
    </row>
    <row r="4" spans="1:11" hidden="1">
      <c r="A4" s="53">
        <v>1</v>
      </c>
      <c r="B4" s="54">
        <f>LOOKUP(A4,Seznamy!$A$71:$A$83,Seznamy!$B$71:$B$83)</f>
        <v>109052</v>
      </c>
      <c r="C4" s="55" t="str">
        <f>LOOKUP(A4,Seznamy!$A$47:$A$63,Seznamy!$C$47:$C$63)</f>
        <v>Ostrava západ</v>
      </c>
      <c r="D4" s="56">
        <f>LOOKUP(A4,Seznamy!$A$47:$A$63,Seznamy!$F$47:$F$63)</f>
        <v>2139</v>
      </c>
      <c r="E4" s="56">
        <f>LOOKUP(A4,Seznamy!$A$47:$A$63,Seznamy!$G$47:$G$63)</f>
        <v>0</v>
      </c>
      <c r="F4" s="57">
        <f>LOOKUP(A4,Seznamy!$A$47:$A$63,Seznamy!$J$47:$J$63)</f>
        <v>60</v>
      </c>
      <c r="G4" s="57">
        <v>2</v>
      </c>
      <c r="H4" s="55" t="str">
        <f>LOOKUP(G4,'Dělená - pěstební'!$A$21:$A$50,'Dělená - pěstební'!$B$21:$B$50)</f>
        <v>KAISER s.r.o.</v>
      </c>
      <c r="I4" s="58">
        <f t="array" ref="I4">SUM(IF(('Dělená - pěstební'!$A$3:$A$19=A4)*('Dělená - pěstební'!$D$1:$AG$1=G4),'Dělená - pěstební'!$D$3:$AG$19))</f>
        <v>0</v>
      </c>
      <c r="J4" s="115" t="str">
        <f>IF(I4=0,"",I4)</f>
        <v/>
      </c>
      <c r="K4" s="59" t="str">
        <f>IF(I4=MIN($J$3:$J$32),1,"")</f>
        <v/>
      </c>
    </row>
    <row r="5" spans="1:11" hidden="1">
      <c r="A5" s="53">
        <v>1</v>
      </c>
      <c r="B5" s="54">
        <f>LOOKUP(A5,Seznamy!$A$71:$A$83,Seznamy!$B$71:$B$83)</f>
        <v>109052</v>
      </c>
      <c r="C5" s="55" t="str">
        <f>LOOKUP(A5,Seznamy!$A$47:$A$63,Seznamy!$C$47:$C$63)</f>
        <v>Ostrava západ</v>
      </c>
      <c r="D5" s="56">
        <f>LOOKUP(A5,Seznamy!$A$47:$A$63,Seznamy!$F$47:$F$63)</f>
        <v>2139</v>
      </c>
      <c r="E5" s="56">
        <f>LOOKUP(A5,Seznamy!$A$47:$A$63,Seznamy!$G$47:$G$63)</f>
        <v>0</v>
      </c>
      <c r="F5" s="57">
        <f>LOOKUP(A5,Seznamy!$A$47:$A$63,Seznamy!$J$47:$J$63)</f>
        <v>60</v>
      </c>
      <c r="G5" s="57">
        <v>3</v>
      </c>
      <c r="H5" s="55" t="str">
        <f>LOOKUP(G5,'Dělená - pěstební'!$A$21:$A$50,'Dělená - pěstební'!$B$21:$B$50)</f>
        <v>LST a.s.</v>
      </c>
      <c r="I5" s="58">
        <f t="array" ref="I5">SUM(IF(('Dělená - pěstební'!$A$3:$A$19=A5)*('Dělená - pěstební'!$D$1:$AG$1=G5),'Dělená - pěstební'!$D$3:$AG$19))</f>
        <v>0</v>
      </c>
      <c r="J5" s="115" t="str">
        <f>IF(I5=0,"",I5)</f>
        <v/>
      </c>
      <c r="K5" s="59" t="str">
        <f>IF(I5=MIN($J$3:$J$32),1,"")</f>
        <v/>
      </c>
    </row>
    <row r="6" spans="1:11" hidden="1">
      <c r="A6" s="53">
        <v>1</v>
      </c>
      <c r="B6" s="54">
        <f>LOOKUP(A6,Seznamy!$A$71:$A$83,Seznamy!$B$71:$B$83)</f>
        <v>109052</v>
      </c>
      <c r="C6" s="55" t="str">
        <f>LOOKUP(A6,Seznamy!$A$47:$A$63,Seznamy!$C$47:$C$63)</f>
        <v>Ostrava západ</v>
      </c>
      <c r="D6" s="56">
        <f>LOOKUP(A6,Seznamy!$A$47:$A$63,Seznamy!$F$47:$F$63)</f>
        <v>2139</v>
      </c>
      <c r="E6" s="56">
        <f>LOOKUP(A6,Seznamy!$A$47:$A$63,Seznamy!$G$47:$G$63)</f>
        <v>0</v>
      </c>
      <c r="F6" s="57">
        <f>LOOKUP(A6,Seznamy!$A$47:$A$63,Seznamy!$J$47:$J$63)</f>
        <v>60</v>
      </c>
      <c r="G6" s="57">
        <v>4</v>
      </c>
      <c r="H6" s="55" t="str">
        <f>LOOKUP(G6,'Dělená - pěstební'!$A$21:$A$50,'Dělená - pěstební'!$B$21:$B$50)</f>
        <v>ARBOLES s.r.o.</v>
      </c>
      <c r="I6" s="58">
        <f t="array" ref="I6">SUM(IF(('Dělená - pěstební'!$A$3:$A$19=A6)*('Dělená - pěstební'!$D$1:$AG$1=G6),'Dělená - pěstební'!$D$3:$AG$19))</f>
        <v>0</v>
      </c>
      <c r="J6" s="115" t="str">
        <f>IF(I6=0,"",I6)</f>
        <v/>
      </c>
      <c r="K6" s="59" t="str">
        <f>IF(I6=MIN($J$3:$J$32),1,"")</f>
        <v/>
      </c>
    </row>
    <row r="7" spans="1:11" hidden="1">
      <c r="A7" s="53">
        <v>1</v>
      </c>
      <c r="B7" s="54">
        <f>LOOKUP(A7,Seznamy!$A$71:$A$83,Seznamy!$B$71:$B$83)</f>
        <v>109052</v>
      </c>
      <c r="C7" s="55" t="str">
        <f>LOOKUP(A7,Seznamy!$A$47:$A$63,Seznamy!$C$47:$C$63)</f>
        <v>Ostrava západ</v>
      </c>
      <c r="D7" s="56">
        <f>LOOKUP(A7,Seznamy!$A$47:$A$63,Seznamy!$F$47:$F$63)</f>
        <v>2139</v>
      </c>
      <c r="E7" s="56">
        <f>LOOKUP(A7,Seznamy!$A$47:$A$63,Seznamy!$G$47:$G$63)</f>
        <v>0</v>
      </c>
      <c r="F7" s="57">
        <f>LOOKUP(A7,Seznamy!$A$47:$A$63,Seznamy!$J$47:$J$63)</f>
        <v>60</v>
      </c>
      <c r="G7" s="57">
        <v>5</v>
      </c>
      <c r="H7" s="55" t="str">
        <f>LOOKUP(G7,'Dělená - pěstební'!$A$21:$A$50,'Dělená - pěstební'!$B$21:$B$50)</f>
        <v>Marles s.r.o.</v>
      </c>
      <c r="I7" s="58">
        <f t="array" ref="I7">SUM(IF(('Dělená - pěstební'!$A$3:$A$19=A7)*('Dělená - pěstební'!$D$1:$AG$1=G7),'Dělená - pěstební'!$D$3:$AG$19))</f>
        <v>0</v>
      </c>
      <c r="J7" s="115" t="str">
        <f>IF(I7=0,"",I7)</f>
        <v/>
      </c>
      <c r="K7" s="59" t="str">
        <f>IF(I7=MIN($J$3:$J$32),1,"")</f>
        <v/>
      </c>
    </row>
    <row r="8" spans="1:11" hidden="1">
      <c r="A8" s="53">
        <v>1</v>
      </c>
      <c r="B8" s="54">
        <f>LOOKUP(A8,Seznamy!$A$71:$A$83,Seznamy!$B$71:$B$83)</f>
        <v>109052</v>
      </c>
      <c r="C8" s="55" t="str">
        <f>LOOKUP(A8,Seznamy!$A$47:$A$63,Seznamy!$C$47:$C$63)</f>
        <v>Ostrava západ</v>
      </c>
      <c r="D8" s="56">
        <f>LOOKUP(A8,Seznamy!$A$47:$A$63,Seznamy!$F$47:$F$63)</f>
        <v>2139</v>
      </c>
      <c r="E8" s="56">
        <f>LOOKUP(A8,Seznamy!$A$47:$A$63,Seznamy!$G$47:$G$63)</f>
        <v>0</v>
      </c>
      <c r="F8" s="57">
        <f>LOOKUP(A8,Seznamy!$A$47:$A$63,Seznamy!$J$47:$J$63)</f>
        <v>60</v>
      </c>
      <c r="G8" s="57">
        <v>7</v>
      </c>
      <c r="H8" s="55" t="str">
        <f>LOOKUP(G8,'Dělená - pěstební'!$A$21:$A$50,'Dělená - pěstební'!$B$21:$B$50)</f>
        <v>Jihozápadní dřevařská a.s.</v>
      </c>
      <c r="I8" s="58">
        <f t="array" ref="I8">SUM(IF(('Dělená - pěstební'!$A$3:$A$19=A8)*('Dělená - pěstební'!$D$1:$AG$1=G8),'Dělená - pěstební'!$D$3:$AG$19))</f>
        <v>0</v>
      </c>
      <c r="J8" s="115" t="str">
        <f>IF(I8=0,"",I8)</f>
        <v/>
      </c>
      <c r="K8" s="59" t="str">
        <f>IF(I8=MIN($J$3:$J$32),1,"")</f>
        <v/>
      </c>
    </row>
    <row r="9" spans="1:11" hidden="1">
      <c r="A9" s="53">
        <v>1</v>
      </c>
      <c r="B9" s="54">
        <f>LOOKUP(A9,Seznamy!$A$71:$A$83,Seznamy!$B$71:$B$83)</f>
        <v>109052</v>
      </c>
      <c r="C9" s="55" t="str">
        <f>LOOKUP(A9,Seznamy!$A$47:$A$63,Seznamy!$C$47:$C$63)</f>
        <v>Ostrava západ</v>
      </c>
      <c r="D9" s="56">
        <f>LOOKUP(A9,Seznamy!$A$47:$A$63,Seznamy!$F$47:$F$63)</f>
        <v>2139</v>
      </c>
      <c r="E9" s="56">
        <f>LOOKUP(A9,Seznamy!$A$47:$A$63,Seznamy!$G$47:$G$63)</f>
        <v>0</v>
      </c>
      <c r="F9" s="57">
        <f>LOOKUP(A9,Seznamy!$A$47:$A$63,Seznamy!$J$47:$J$63)</f>
        <v>60</v>
      </c>
      <c r="G9" s="57">
        <v>10</v>
      </c>
      <c r="H9" s="55" t="str">
        <f>LOOKUP(G9,'Dělená - pěstební'!$A$21:$A$50,'Dělená - pěstební'!$B$21:$B$50)</f>
        <v>Kloboucká lesní s.r.o.</v>
      </c>
      <c r="I9" s="58">
        <f t="array" ref="I9">SUM(IF(('Dělená - pěstební'!$A$3:$A$19=A9)*('Dělená - pěstební'!$D$1:$AG$1=G9),'Dělená - pěstební'!$D$3:$AG$19))</f>
        <v>0</v>
      </c>
      <c r="J9" s="115" t="str">
        <f>IF(I9=0,"",I9)</f>
        <v/>
      </c>
      <c r="K9" s="59" t="str">
        <f>IF(I9=MIN($J$3:$J$32),1,"")</f>
        <v/>
      </c>
    </row>
    <row r="10" spans="1:11" hidden="1">
      <c r="A10" s="53">
        <v>1</v>
      </c>
      <c r="B10" s="54">
        <f>LOOKUP(A10,Seznamy!$A$71:$A$83,Seznamy!$B$71:$B$83)</f>
        <v>109052</v>
      </c>
      <c r="C10" s="55" t="str">
        <f>LOOKUP(A10,Seznamy!$A$47:$A$63,Seznamy!$C$47:$C$63)</f>
        <v>Ostrava západ</v>
      </c>
      <c r="D10" s="56">
        <f>LOOKUP(A10,Seznamy!$A$47:$A$63,Seznamy!$F$47:$F$63)</f>
        <v>2139</v>
      </c>
      <c r="E10" s="56">
        <f>LOOKUP(A10,Seznamy!$A$47:$A$63,Seznamy!$G$47:$G$63)</f>
        <v>0</v>
      </c>
      <c r="F10" s="57">
        <f>LOOKUP(A10,Seznamy!$A$47:$A$63,Seznamy!$J$47:$J$63)</f>
        <v>60</v>
      </c>
      <c r="G10" s="57">
        <v>11</v>
      </c>
      <c r="H10" s="55" t="str">
        <f>LOOKUP(G10,'Dělená - pěstební'!$A$21:$A$50,'Dělená - pěstební'!$B$21:$B$50)</f>
        <v>Opavská lesní a.s.</v>
      </c>
      <c r="I10" s="58">
        <f t="array" ref="I10">SUM(IF(('Dělená - pěstební'!$A$3:$A$19=A10)*('Dělená - pěstební'!$D$1:$AG$1=G10),'Dělená - pěstební'!$D$3:$AG$19))</f>
        <v>0</v>
      </c>
      <c r="J10" s="115" t="str">
        <f>IF(I10=0,"",I10)</f>
        <v/>
      </c>
      <c r="K10" s="59" t="str">
        <f>IF(I10=MIN($J$3:$J$32),1,"")</f>
        <v/>
      </c>
    </row>
    <row r="11" spans="1:11" hidden="1">
      <c r="A11" s="53">
        <v>1</v>
      </c>
      <c r="B11" s="54">
        <f>LOOKUP(A11,Seznamy!$A$71:$A$83,Seznamy!$B$71:$B$83)</f>
        <v>109052</v>
      </c>
      <c r="C11" s="55" t="str">
        <f>LOOKUP(A11,Seznamy!$A$47:$A$63,Seznamy!$C$47:$C$63)</f>
        <v>Ostrava západ</v>
      </c>
      <c r="D11" s="56">
        <f>LOOKUP(A11,Seznamy!$A$47:$A$63,Seznamy!$F$47:$F$63)</f>
        <v>2139</v>
      </c>
      <c r="E11" s="56">
        <f>LOOKUP(A11,Seznamy!$A$47:$A$63,Seznamy!$G$47:$G$63)</f>
        <v>0</v>
      </c>
      <c r="F11" s="57">
        <f>LOOKUP(A11,Seznamy!$A$47:$A$63,Seznamy!$J$47:$J$63)</f>
        <v>60</v>
      </c>
      <c r="G11" s="57">
        <v>12</v>
      </c>
      <c r="H11" s="55" t="str">
        <f>LOOKUP(G11,'Dělená - pěstební'!$A$21:$A$50,'Dělená - pěstební'!$B$21:$B$50)</f>
        <v>Dřevo-Málek s.r.o.</v>
      </c>
      <c r="I11" s="58">
        <f t="array" ref="I11">SUM(IF(('Dělená - pěstební'!$A$3:$A$19=A11)*('Dělená - pěstební'!$D$1:$AG$1=G11),'Dělená - pěstební'!$D$3:$AG$19))</f>
        <v>0</v>
      </c>
      <c r="J11" s="115" t="str">
        <f>IF(I11=0,"",I11)</f>
        <v/>
      </c>
      <c r="K11" s="59" t="str">
        <f>IF(I11=MIN($J$3:$J$32),1,"")</f>
        <v/>
      </c>
    </row>
    <row r="12" spans="1:11" hidden="1">
      <c r="A12" s="53">
        <v>1</v>
      </c>
      <c r="B12" s="54">
        <f>LOOKUP(A12,Seznamy!$A$71:$A$83,Seznamy!$B$71:$B$83)</f>
        <v>109052</v>
      </c>
      <c r="C12" s="55" t="str">
        <f>LOOKUP(A12,Seznamy!$A$47:$A$63,Seznamy!$C$47:$C$63)</f>
        <v>Ostrava západ</v>
      </c>
      <c r="D12" s="56">
        <f>LOOKUP(A12,Seznamy!$A$47:$A$63,Seznamy!$F$47:$F$63)</f>
        <v>2139</v>
      </c>
      <c r="E12" s="56">
        <f>LOOKUP(A12,Seznamy!$A$47:$A$63,Seznamy!$G$47:$G$63)</f>
        <v>0</v>
      </c>
      <c r="F12" s="57">
        <f>LOOKUP(A12,Seznamy!$A$47:$A$63,Seznamy!$J$47:$J$63)</f>
        <v>60</v>
      </c>
      <c r="G12" s="57">
        <v>13</v>
      </c>
      <c r="H12" s="55" t="str">
        <f>LOOKUP(G12,'Dělená - pěstební'!$A$21:$A$50,'Dělená - pěstební'!$B$21:$B$50)</f>
        <v>SOLITERA spol. s r.o.</v>
      </c>
      <c r="I12" s="58">
        <f t="array" ref="I12">SUM(IF(('Dělená - pěstební'!$A$3:$A$19=A12)*('Dělená - pěstební'!$D$1:$AG$1=G12),'Dělená - pěstební'!$D$3:$AG$19))</f>
        <v>0</v>
      </c>
      <c r="J12" s="115" t="str">
        <f>IF(I12=0,"",I12)</f>
        <v/>
      </c>
      <c r="K12" s="59" t="str">
        <f>IF(I12=MIN($J$3:$J$32),1,"")</f>
        <v/>
      </c>
    </row>
    <row r="13" spans="1:11" hidden="1">
      <c r="A13" s="53">
        <v>1</v>
      </c>
      <c r="B13" s="54">
        <f>LOOKUP(A13,Seznamy!$A$71:$A$83,Seznamy!$B$71:$B$83)</f>
        <v>109052</v>
      </c>
      <c r="C13" s="55" t="str">
        <f>LOOKUP(A13,Seznamy!$A$47:$A$63,Seznamy!$C$47:$C$63)</f>
        <v>Ostrava západ</v>
      </c>
      <c r="D13" s="56">
        <f>LOOKUP(A13,Seznamy!$A$47:$A$63,Seznamy!$F$47:$F$63)</f>
        <v>2139</v>
      </c>
      <c r="E13" s="56">
        <f>LOOKUP(A13,Seznamy!$A$47:$A$63,Seznamy!$G$47:$G$63)</f>
        <v>0</v>
      </c>
      <c r="F13" s="57">
        <f>LOOKUP(A13,Seznamy!$A$47:$A$63,Seznamy!$J$47:$J$63)</f>
        <v>60</v>
      </c>
      <c r="G13" s="57">
        <v>14</v>
      </c>
      <c r="H13" s="55" t="str">
        <f>LOOKUP(G13,'Dělená - pěstební'!$A$21:$A$50,'Dělená - pěstební'!$B$21:$B$50)</f>
        <v>KHL-EKO, a.s.</v>
      </c>
      <c r="I13" s="58">
        <f t="array" ref="I13">SUM(IF(('Dělená - pěstební'!$A$3:$A$19=A13)*('Dělená - pěstební'!$D$1:$AG$1=G13),'Dělená - pěstební'!$D$3:$AG$19))</f>
        <v>0</v>
      </c>
      <c r="J13" s="115" t="str">
        <f>IF(I13=0,"",I13)</f>
        <v/>
      </c>
      <c r="K13" s="59" t="str">
        <f>IF(I13=MIN($J$3:$J$32),1,"")</f>
        <v/>
      </c>
    </row>
    <row r="14" spans="1:11" hidden="1">
      <c r="A14" s="53">
        <v>1</v>
      </c>
      <c r="B14" s="54">
        <f>LOOKUP(A14,Seznamy!$A$71:$A$83,Seznamy!$B$71:$B$83)</f>
        <v>109052</v>
      </c>
      <c r="C14" s="55" t="str">
        <f>LOOKUP(A14,Seznamy!$A$47:$A$63,Seznamy!$C$47:$C$63)</f>
        <v>Ostrava západ</v>
      </c>
      <c r="D14" s="56">
        <f>LOOKUP(A14,Seznamy!$A$47:$A$63,Seznamy!$F$47:$F$63)</f>
        <v>2139</v>
      </c>
      <c r="E14" s="56">
        <f>LOOKUP(A14,Seznamy!$A$47:$A$63,Seznamy!$G$47:$G$63)</f>
        <v>0</v>
      </c>
      <c r="F14" s="57">
        <f>LOOKUP(A14,Seznamy!$A$47:$A$63,Seznamy!$J$47:$J$63)</f>
        <v>60</v>
      </c>
      <c r="G14" s="57">
        <v>16</v>
      </c>
      <c r="H14" s="55" t="str">
        <f>LOOKUP(G14,'Dělená - pěstební'!$A$21:$A$50,'Dělená - pěstební'!$B$21:$B$50)</f>
        <v>Lesní společnost Ledeč nad Sázavou, a.s.</v>
      </c>
      <c r="I14" s="58">
        <f t="array" ref="I14">SUM(IF(('Dělená - pěstební'!$A$3:$A$19=A14)*('Dělená - pěstební'!$D$1:$AG$1=G14),'Dělená - pěstební'!$D$3:$AG$19))</f>
        <v>0</v>
      </c>
      <c r="J14" s="115" t="str">
        <f>IF(I14=0,"",I14)</f>
        <v/>
      </c>
      <c r="K14" s="59" t="str">
        <f>IF(I14=MIN($J$3:$J$32),1,"")</f>
        <v/>
      </c>
    </row>
    <row r="15" spans="1:11" hidden="1">
      <c r="A15" s="53">
        <v>1</v>
      </c>
      <c r="B15" s="54">
        <f>LOOKUP(A15,Seznamy!$A$71:$A$83,Seznamy!$B$71:$B$83)</f>
        <v>109052</v>
      </c>
      <c r="C15" s="55" t="str">
        <f>LOOKUP(A15,Seznamy!$A$47:$A$63,Seznamy!$C$47:$C$63)</f>
        <v>Ostrava západ</v>
      </c>
      <c r="D15" s="56">
        <f>LOOKUP(A15,Seznamy!$A$47:$A$63,Seznamy!$F$47:$F$63)</f>
        <v>2139</v>
      </c>
      <c r="E15" s="56">
        <f>LOOKUP(A15,Seznamy!$A$47:$A$63,Seznamy!$G$47:$G$63)</f>
        <v>0</v>
      </c>
      <c r="F15" s="57">
        <f>LOOKUP(A15,Seznamy!$A$47:$A$63,Seznamy!$J$47:$J$63)</f>
        <v>60</v>
      </c>
      <c r="G15" s="57">
        <v>17</v>
      </c>
      <c r="H15" s="55" t="str">
        <f>LOOKUP(G15,'Dělená - pěstební'!$A$21:$A$50,'Dělená - pěstební'!$B$21:$B$50)</f>
        <v>Jacer-CZ a.s.</v>
      </c>
      <c r="I15" s="58">
        <f t="array" ref="I15">SUM(IF(('Dělená - pěstební'!$A$3:$A$19=A15)*('Dělená - pěstební'!$D$1:$AG$1=G15),'Dělená - pěstební'!$D$3:$AG$19))</f>
        <v>0</v>
      </c>
      <c r="J15" s="115" t="str">
        <f>IF(I15=0,"",I15)</f>
        <v/>
      </c>
      <c r="K15" s="59" t="str">
        <f>IF(I15=MIN($J$3:$J$32),1,"")</f>
        <v/>
      </c>
    </row>
    <row r="16" spans="1:11" hidden="1">
      <c r="A16" s="53">
        <v>1</v>
      </c>
      <c r="B16" s="54">
        <f>LOOKUP(A16,Seznamy!$A$71:$A$83,Seznamy!$B$71:$B$83)</f>
        <v>109052</v>
      </c>
      <c r="C16" s="55" t="str">
        <f>LOOKUP(A16,Seznamy!$A$47:$A$63,Seznamy!$C$47:$C$63)</f>
        <v>Ostrava západ</v>
      </c>
      <c r="D16" s="56">
        <f>LOOKUP(A16,Seznamy!$A$47:$A$63,Seznamy!$F$47:$F$63)</f>
        <v>2139</v>
      </c>
      <c r="E16" s="56">
        <f>LOOKUP(A16,Seznamy!$A$47:$A$63,Seznamy!$G$47:$G$63)</f>
        <v>0</v>
      </c>
      <c r="F16" s="57">
        <f>LOOKUP(A16,Seznamy!$A$47:$A$63,Seznamy!$J$47:$J$63)</f>
        <v>60</v>
      </c>
      <c r="G16" s="57">
        <v>18</v>
      </c>
      <c r="H16" s="55">
        <f>LOOKUP(G16,'Dělená - pěstební'!$A$21:$A$50,'Dělená - pěstební'!$B$21:$B$50)</f>
        <v>0</v>
      </c>
      <c r="I16" s="58">
        <f t="array" ref="I16">SUM(IF(('Dělená - pěstební'!$A$3:$A$19=A16)*('Dělená - pěstební'!$D$1:$AG$1=G16),'Dělená - pěstební'!$D$3:$AG$19))</f>
        <v>0</v>
      </c>
      <c r="J16" s="115" t="str">
        <f>IF(I16=0,"",I16)</f>
        <v/>
      </c>
      <c r="K16" s="59" t="str">
        <f>IF(I16=MIN($J$3:$J$32),1,"")</f>
        <v/>
      </c>
    </row>
    <row r="17" spans="1:11" hidden="1">
      <c r="A17" s="53">
        <v>1</v>
      </c>
      <c r="B17" s="54">
        <f>LOOKUP(A17,Seznamy!$A$71:$A$83,Seznamy!$B$71:$B$83)</f>
        <v>109052</v>
      </c>
      <c r="C17" s="55" t="str">
        <f>LOOKUP(A17,Seznamy!$A$47:$A$63,Seznamy!$C$47:$C$63)</f>
        <v>Ostrava západ</v>
      </c>
      <c r="D17" s="56">
        <f>LOOKUP(A17,Seznamy!$A$47:$A$63,Seznamy!$F$47:$F$63)</f>
        <v>2139</v>
      </c>
      <c r="E17" s="56">
        <f>LOOKUP(A17,Seznamy!$A$47:$A$63,Seznamy!$G$47:$G$63)</f>
        <v>0</v>
      </c>
      <c r="F17" s="57">
        <f>LOOKUP(A17,Seznamy!$A$47:$A$63,Seznamy!$J$47:$J$63)</f>
        <v>60</v>
      </c>
      <c r="G17" s="57">
        <v>19</v>
      </c>
      <c r="H17" s="55">
        <f>LOOKUP(G17,'Dělená - pěstební'!$A$21:$A$50,'Dělená - pěstební'!$B$21:$B$50)</f>
        <v>0</v>
      </c>
      <c r="I17" s="58">
        <f t="array" ref="I17">SUM(IF(('Dělená - pěstební'!$A$3:$A$19=A17)*('Dělená - pěstební'!$D$1:$AG$1=G17),'Dělená - pěstební'!$D$3:$AG$19))</f>
        <v>0</v>
      </c>
      <c r="J17" s="115" t="str">
        <f>IF(I17=0,"",I17)</f>
        <v/>
      </c>
      <c r="K17" s="59" t="str">
        <f>IF(I17=MIN($J$3:$J$32),1,"")</f>
        <v/>
      </c>
    </row>
    <row r="18" spans="1:11" hidden="1">
      <c r="A18" s="53">
        <v>1</v>
      </c>
      <c r="B18" s="54">
        <f>LOOKUP(A18,Seznamy!$A$71:$A$83,Seznamy!$B$71:$B$83)</f>
        <v>109052</v>
      </c>
      <c r="C18" s="55" t="str">
        <f>LOOKUP(A18,Seznamy!$A$47:$A$63,Seznamy!$C$47:$C$63)</f>
        <v>Ostrava západ</v>
      </c>
      <c r="D18" s="56">
        <f>LOOKUP(A18,Seznamy!$A$47:$A$63,Seznamy!$F$47:$F$63)</f>
        <v>2139</v>
      </c>
      <c r="E18" s="56">
        <f>LOOKUP(A18,Seznamy!$A$47:$A$63,Seznamy!$G$47:$G$63)</f>
        <v>0</v>
      </c>
      <c r="F18" s="57">
        <f>LOOKUP(A18,Seznamy!$A$47:$A$63,Seznamy!$J$47:$J$63)</f>
        <v>60</v>
      </c>
      <c r="G18" s="57">
        <v>20</v>
      </c>
      <c r="H18" s="55">
        <f>LOOKUP(G18,'Dělená - pěstební'!$A$21:$A$50,'Dělená - pěstební'!$B$21:$B$50)</f>
        <v>0</v>
      </c>
      <c r="I18" s="58">
        <f t="array" ref="I18">SUM(IF(('Dělená - pěstební'!$A$3:$A$19=A18)*('Dělená - pěstební'!$D$1:$AG$1=G18),'Dělená - pěstební'!$D$3:$AG$19))</f>
        <v>0</v>
      </c>
      <c r="J18" s="115" t="str">
        <f>IF(I18=0,"",I18)</f>
        <v/>
      </c>
      <c r="K18" s="59" t="str">
        <f>IF(I18=MIN($J$3:$J$32),1,"")</f>
        <v/>
      </c>
    </row>
    <row r="19" spans="1:11" hidden="1">
      <c r="A19" s="53">
        <v>1</v>
      </c>
      <c r="B19" s="54">
        <f>LOOKUP(A19,Seznamy!$A$71:$A$83,Seznamy!$B$71:$B$83)</f>
        <v>109052</v>
      </c>
      <c r="C19" s="55" t="str">
        <f>LOOKUP(A19,Seznamy!$A$47:$A$63,Seznamy!$C$47:$C$63)</f>
        <v>Ostrava západ</v>
      </c>
      <c r="D19" s="56">
        <f>LOOKUP(A19,Seznamy!$A$47:$A$63,Seznamy!$F$47:$F$63)</f>
        <v>2139</v>
      </c>
      <c r="E19" s="56">
        <f>LOOKUP(A19,Seznamy!$A$47:$A$63,Seznamy!$G$47:$G$63)</f>
        <v>0</v>
      </c>
      <c r="F19" s="57">
        <f>LOOKUP(A19,Seznamy!$A$47:$A$63,Seznamy!$J$47:$J$63)</f>
        <v>60</v>
      </c>
      <c r="G19" s="57">
        <v>21</v>
      </c>
      <c r="H19" s="55">
        <f>LOOKUP(G19,'Dělená - pěstební'!$A$21:$A$50,'Dělená - pěstební'!$B$21:$B$50)</f>
        <v>0</v>
      </c>
      <c r="I19" s="58">
        <f t="array" ref="I19">SUM(IF(('Dělená - pěstební'!$A$3:$A$19=A19)*('Dělená - pěstební'!$D$1:$AG$1=G19),'Dělená - pěstební'!$D$3:$AG$19))</f>
        <v>0</v>
      </c>
      <c r="J19" s="115" t="str">
        <f>IF(I19=0,"",I19)</f>
        <v/>
      </c>
      <c r="K19" s="59" t="str">
        <f>IF(I19=MIN($J$3:$J$32),1,"")</f>
        <v/>
      </c>
    </row>
    <row r="20" spans="1:11" hidden="1">
      <c r="A20" s="53">
        <v>1</v>
      </c>
      <c r="B20" s="54">
        <f>LOOKUP(A20,Seznamy!$A$71:$A$83,Seznamy!$B$71:$B$83)</f>
        <v>109052</v>
      </c>
      <c r="C20" s="55" t="str">
        <f>LOOKUP(A20,Seznamy!$A$47:$A$63,Seznamy!$C$47:$C$63)</f>
        <v>Ostrava západ</v>
      </c>
      <c r="D20" s="56">
        <f>LOOKUP(A20,Seznamy!$A$47:$A$63,Seznamy!$F$47:$F$63)</f>
        <v>2139</v>
      </c>
      <c r="E20" s="56">
        <f>LOOKUP(A20,Seznamy!$A$47:$A$63,Seznamy!$G$47:$G$63)</f>
        <v>0</v>
      </c>
      <c r="F20" s="57">
        <f>LOOKUP(A20,Seznamy!$A$47:$A$63,Seznamy!$J$47:$J$63)</f>
        <v>60</v>
      </c>
      <c r="G20" s="57">
        <v>22</v>
      </c>
      <c r="H20" s="55">
        <f>LOOKUP(G20,'Dělená - pěstební'!$A$21:$A$50,'Dělená - pěstební'!$B$21:$B$50)</f>
        <v>0</v>
      </c>
      <c r="I20" s="58">
        <f t="array" ref="I20">SUM(IF(('Dělená - pěstební'!$A$3:$A$19=A20)*('Dělená - pěstební'!$D$1:$AG$1=G20),'Dělená - pěstební'!$D$3:$AG$19))</f>
        <v>0</v>
      </c>
      <c r="J20" s="115" t="str">
        <f>IF(I20=0,"",I20)</f>
        <v/>
      </c>
      <c r="K20" s="59" t="str">
        <f>IF(I20=MIN($J$3:$J$32),1,"")</f>
        <v/>
      </c>
    </row>
    <row r="21" spans="1:11" hidden="1">
      <c r="A21" s="53">
        <v>1</v>
      </c>
      <c r="B21" s="54">
        <f>LOOKUP(A21,Seznamy!$A$71:$A$83,Seznamy!$B$71:$B$83)</f>
        <v>109052</v>
      </c>
      <c r="C21" s="55" t="str">
        <f>LOOKUP(A21,Seznamy!$A$47:$A$63,Seznamy!$C$47:$C$63)</f>
        <v>Ostrava západ</v>
      </c>
      <c r="D21" s="56">
        <f>LOOKUP(A21,Seznamy!$A$47:$A$63,Seznamy!$F$47:$F$63)</f>
        <v>2139</v>
      </c>
      <c r="E21" s="56">
        <f>LOOKUP(A21,Seznamy!$A$47:$A$63,Seznamy!$G$47:$G$63)</f>
        <v>0</v>
      </c>
      <c r="F21" s="57">
        <f>LOOKUP(A21,Seznamy!$A$47:$A$63,Seznamy!$J$47:$J$63)</f>
        <v>60</v>
      </c>
      <c r="G21" s="57">
        <v>23</v>
      </c>
      <c r="H21" s="55">
        <f>LOOKUP(G21,'Dělená - pěstební'!$A$21:$A$50,'Dělená - pěstební'!$B$21:$B$50)</f>
        <v>0</v>
      </c>
      <c r="I21" s="58">
        <f t="array" ref="I21">SUM(IF(('Dělená - pěstební'!$A$3:$A$19=A21)*('Dělená - pěstební'!$D$1:$AG$1=G21),'Dělená - pěstební'!$D$3:$AG$19))</f>
        <v>0</v>
      </c>
      <c r="J21" s="115" t="str">
        <f>IF(I21=0,"",I21)</f>
        <v/>
      </c>
      <c r="K21" s="59" t="str">
        <f>IF(I21=MIN($J$3:$J$32),1,"")</f>
        <v/>
      </c>
    </row>
    <row r="22" spans="1:11" hidden="1">
      <c r="A22" s="53">
        <v>1</v>
      </c>
      <c r="B22" s="54">
        <f>LOOKUP(A22,Seznamy!$A$71:$A$83,Seznamy!$B$71:$B$83)</f>
        <v>109052</v>
      </c>
      <c r="C22" s="55" t="str">
        <f>LOOKUP(A22,Seznamy!$A$47:$A$63,Seznamy!$C$47:$C$63)</f>
        <v>Ostrava západ</v>
      </c>
      <c r="D22" s="56">
        <f>LOOKUP(A22,Seznamy!$A$47:$A$63,Seznamy!$F$47:$F$63)</f>
        <v>2139</v>
      </c>
      <c r="E22" s="56">
        <f>LOOKUP(A22,Seznamy!$A$47:$A$63,Seznamy!$G$47:$G$63)</f>
        <v>0</v>
      </c>
      <c r="F22" s="57">
        <f>LOOKUP(A22,Seznamy!$A$47:$A$63,Seznamy!$J$47:$J$63)</f>
        <v>60</v>
      </c>
      <c r="G22" s="57">
        <v>24</v>
      </c>
      <c r="H22" s="55">
        <f>LOOKUP(G22,'Dělená - pěstební'!$A$21:$A$50,'Dělená - pěstební'!$B$21:$B$50)</f>
        <v>0</v>
      </c>
      <c r="I22" s="58">
        <f t="array" ref="I22">SUM(IF(('Dělená - pěstební'!$A$3:$A$19=A22)*('Dělená - pěstební'!$D$1:$AG$1=G22),'Dělená - pěstební'!$D$3:$AG$19))</f>
        <v>0</v>
      </c>
      <c r="J22" s="115" t="str">
        <f>IF(I22=0,"",I22)</f>
        <v/>
      </c>
      <c r="K22" s="59" t="str">
        <f>IF(I22=MIN($J$3:$J$32),1,"")</f>
        <v/>
      </c>
    </row>
    <row r="23" spans="1:11" hidden="1">
      <c r="A23" s="53">
        <v>1</v>
      </c>
      <c r="B23" s="54">
        <f>LOOKUP(A23,Seznamy!$A$71:$A$83,Seznamy!$B$71:$B$83)</f>
        <v>109052</v>
      </c>
      <c r="C23" s="55" t="str">
        <f>LOOKUP(A23,Seznamy!$A$47:$A$63,Seznamy!$C$47:$C$63)</f>
        <v>Ostrava západ</v>
      </c>
      <c r="D23" s="56">
        <f>LOOKUP(A23,Seznamy!$A$47:$A$63,Seznamy!$F$47:$F$63)</f>
        <v>2139</v>
      </c>
      <c r="E23" s="56">
        <f>LOOKUP(A23,Seznamy!$A$47:$A$63,Seznamy!$G$47:$G$63)</f>
        <v>0</v>
      </c>
      <c r="F23" s="57">
        <f>LOOKUP(A23,Seznamy!$A$47:$A$63,Seznamy!$J$47:$J$63)</f>
        <v>60</v>
      </c>
      <c r="G23" s="57">
        <v>25</v>
      </c>
      <c r="H23" s="55">
        <f>LOOKUP(G23,'Dělená - pěstební'!$A$21:$A$50,'Dělená - pěstební'!$B$21:$B$50)</f>
        <v>0</v>
      </c>
      <c r="I23" s="58">
        <f t="array" ref="I23">SUM(IF(('Dělená - pěstební'!$A$3:$A$19=A23)*('Dělená - pěstební'!$D$1:$AG$1=G23),'Dělená - pěstební'!$D$3:$AG$19))</f>
        <v>0</v>
      </c>
      <c r="J23" s="115" t="str">
        <f>IF(I23=0,"",I23)</f>
        <v/>
      </c>
      <c r="K23" s="59" t="str">
        <f>IF(I23=MIN($J$3:$J$32),1,"")</f>
        <v/>
      </c>
    </row>
    <row r="24" spans="1:11" hidden="1">
      <c r="A24" s="53">
        <v>1</v>
      </c>
      <c r="B24" s="54">
        <f>LOOKUP(A24,Seznamy!$A$71:$A$83,Seznamy!$B$71:$B$83)</f>
        <v>109052</v>
      </c>
      <c r="C24" s="55" t="str">
        <f>LOOKUP(A24,Seznamy!$A$47:$A$63,Seznamy!$C$47:$C$63)</f>
        <v>Ostrava západ</v>
      </c>
      <c r="D24" s="56">
        <f>LOOKUP(A24,Seznamy!$A$47:$A$63,Seznamy!$F$47:$F$63)</f>
        <v>2139</v>
      </c>
      <c r="E24" s="56">
        <f>LOOKUP(A24,Seznamy!$A$47:$A$63,Seznamy!$G$47:$G$63)</f>
        <v>0</v>
      </c>
      <c r="F24" s="57">
        <f>LOOKUP(A24,Seznamy!$A$47:$A$63,Seznamy!$J$47:$J$63)</f>
        <v>60</v>
      </c>
      <c r="G24" s="57">
        <v>26</v>
      </c>
      <c r="H24" s="55">
        <f>LOOKUP(G24,'Dělená - pěstební'!$A$21:$A$50,'Dělená - pěstební'!$B$21:$B$50)</f>
        <v>0</v>
      </c>
      <c r="I24" s="58">
        <f t="array" ref="I24">SUM(IF(('Dělená - pěstební'!$A$3:$A$19=A24)*('Dělená - pěstební'!$D$1:$AG$1=G24),'Dělená - pěstební'!$D$3:$AG$19))</f>
        <v>0</v>
      </c>
      <c r="J24" s="115" t="str">
        <f>IF(I24=0,"",I24)</f>
        <v/>
      </c>
      <c r="K24" s="59" t="str">
        <f>IF(I24=MIN($J$3:$J$32),1,"")</f>
        <v/>
      </c>
    </row>
    <row r="25" spans="1:11" hidden="1">
      <c r="A25" s="53">
        <v>1</v>
      </c>
      <c r="B25" s="54">
        <f>LOOKUP(A25,Seznamy!$A$71:$A$83,Seznamy!$B$71:$B$83)</f>
        <v>109052</v>
      </c>
      <c r="C25" s="55" t="str">
        <f>LOOKUP(A25,Seznamy!$A$47:$A$63,Seznamy!$C$47:$C$63)</f>
        <v>Ostrava západ</v>
      </c>
      <c r="D25" s="56">
        <f>LOOKUP(A25,Seznamy!$A$47:$A$63,Seznamy!$F$47:$F$63)</f>
        <v>2139</v>
      </c>
      <c r="E25" s="56">
        <f>LOOKUP(A25,Seznamy!$A$47:$A$63,Seznamy!$G$47:$G$63)</f>
        <v>0</v>
      </c>
      <c r="F25" s="57">
        <f>LOOKUP(A25,Seznamy!$A$47:$A$63,Seznamy!$J$47:$J$63)</f>
        <v>60</v>
      </c>
      <c r="G25" s="57">
        <v>27</v>
      </c>
      <c r="H25" s="55">
        <f>LOOKUP(G25,'Dělená - pěstební'!$A$21:$A$50,'Dělená - pěstební'!$B$21:$B$50)</f>
        <v>0</v>
      </c>
      <c r="I25" s="58">
        <f t="array" ref="I25">SUM(IF(('Dělená - pěstební'!$A$3:$A$19=A25)*('Dělená - pěstební'!$D$1:$AG$1=G25),'Dělená - pěstební'!$D$3:$AG$19))</f>
        <v>0</v>
      </c>
      <c r="J25" s="115" t="str">
        <f>IF(I25=0,"",I25)</f>
        <v/>
      </c>
      <c r="K25" s="59" t="str">
        <f>IF(I25=MIN($J$3:$J$32),1,"")</f>
        <v/>
      </c>
    </row>
    <row r="26" spans="1:11" hidden="1">
      <c r="A26" s="53">
        <v>1</v>
      </c>
      <c r="B26" s="54">
        <f>LOOKUP(A26,Seznamy!$A$71:$A$83,Seznamy!$B$71:$B$83)</f>
        <v>109052</v>
      </c>
      <c r="C26" s="55" t="str">
        <f>LOOKUP(A26,Seznamy!$A$47:$A$63,Seznamy!$C$47:$C$63)</f>
        <v>Ostrava západ</v>
      </c>
      <c r="D26" s="56">
        <f>LOOKUP(A26,Seznamy!$A$47:$A$63,Seznamy!$F$47:$F$63)</f>
        <v>2139</v>
      </c>
      <c r="E26" s="56">
        <f>LOOKUP(A26,Seznamy!$A$47:$A$63,Seznamy!$G$47:$G$63)</f>
        <v>0</v>
      </c>
      <c r="F26" s="57">
        <f>LOOKUP(A26,Seznamy!$A$47:$A$63,Seznamy!$J$47:$J$63)</f>
        <v>60</v>
      </c>
      <c r="G26" s="57">
        <v>28</v>
      </c>
      <c r="H26" s="55">
        <f>LOOKUP(G26,'Dělená - pěstební'!$A$21:$A$50,'Dělená - pěstební'!$B$21:$B$50)</f>
        <v>0</v>
      </c>
      <c r="I26" s="58">
        <f t="array" ref="I26">SUM(IF(('Dělená - pěstební'!$A$3:$A$19=A26)*('Dělená - pěstební'!$D$1:$AG$1=G26),'Dělená - pěstební'!$D$3:$AG$19))</f>
        <v>0</v>
      </c>
      <c r="J26" s="115" t="str">
        <f>IF(I26=0,"",I26)</f>
        <v/>
      </c>
      <c r="K26" s="59" t="str">
        <f>IF(I26=MIN($J$3:$J$32),1,"")</f>
        <v/>
      </c>
    </row>
    <row r="27" spans="1:11" hidden="1">
      <c r="A27" s="53">
        <v>1</v>
      </c>
      <c r="B27" s="54">
        <f>LOOKUP(A27,Seznamy!$A$71:$A$83,Seznamy!$B$71:$B$83)</f>
        <v>109052</v>
      </c>
      <c r="C27" s="55" t="str">
        <f>LOOKUP(A27,Seznamy!$A$47:$A$63,Seznamy!$C$47:$C$63)</f>
        <v>Ostrava západ</v>
      </c>
      <c r="D27" s="56">
        <f>LOOKUP(A27,Seznamy!$A$47:$A$63,Seznamy!$F$47:$F$63)</f>
        <v>2139</v>
      </c>
      <c r="E27" s="56">
        <f>LOOKUP(A27,Seznamy!$A$47:$A$63,Seznamy!$G$47:$G$63)</f>
        <v>0</v>
      </c>
      <c r="F27" s="57">
        <f>LOOKUP(A27,Seznamy!$A$47:$A$63,Seznamy!$J$47:$J$63)</f>
        <v>60</v>
      </c>
      <c r="G27" s="57">
        <v>29</v>
      </c>
      <c r="H27" s="55">
        <f>LOOKUP(G27,'Dělená - pěstební'!$A$21:$A$50,'Dělená - pěstební'!$B$21:$B$50)</f>
        <v>0</v>
      </c>
      <c r="I27" s="58">
        <f t="array" ref="I27">SUM(IF(('Dělená - pěstební'!$A$3:$A$19=A27)*('Dělená - pěstební'!$D$1:$AG$1=G27),'Dělená - pěstební'!$D$3:$AG$19))</f>
        <v>0</v>
      </c>
      <c r="J27" s="115" t="str">
        <f>IF(I27=0,"",I27)</f>
        <v/>
      </c>
      <c r="K27" s="59" t="str">
        <f>IF(I27=MIN($J$3:$J$32),1,"")</f>
        <v/>
      </c>
    </row>
    <row r="28" spans="1:11" hidden="1">
      <c r="A28" s="53">
        <v>1</v>
      </c>
      <c r="B28" s="54">
        <f>LOOKUP(A28,Seznamy!$A$71:$A$83,Seznamy!$B$71:$B$83)</f>
        <v>109052</v>
      </c>
      <c r="C28" s="55" t="str">
        <f>LOOKUP(A28,Seznamy!$A$47:$A$63,Seznamy!$C$47:$C$63)</f>
        <v>Ostrava západ</v>
      </c>
      <c r="D28" s="56">
        <f>LOOKUP(A28,Seznamy!$A$47:$A$63,Seznamy!$F$47:$F$63)</f>
        <v>2139</v>
      </c>
      <c r="E28" s="56">
        <f>LOOKUP(A28,Seznamy!$A$47:$A$63,Seznamy!$G$47:$G$63)</f>
        <v>0</v>
      </c>
      <c r="F28" s="57">
        <f>LOOKUP(A28,Seznamy!$A$47:$A$63,Seznamy!$J$47:$J$63)</f>
        <v>60</v>
      </c>
      <c r="G28" s="57">
        <v>30</v>
      </c>
      <c r="H28" s="55">
        <f>LOOKUP(G28,'Dělená - pěstební'!$A$21:$A$50,'Dělená - pěstební'!$B$21:$B$50)</f>
        <v>0</v>
      </c>
      <c r="I28" s="58">
        <f t="array" ref="I28">SUM(IF(('Dělená - pěstební'!$A$3:$A$19=A28)*('Dělená - pěstební'!$D$1:$AG$1=G28),'Dělená - pěstební'!$D$3:$AG$19))</f>
        <v>0</v>
      </c>
      <c r="J28" s="115" t="str">
        <f>IF(I28=0,"",I28)</f>
        <v/>
      </c>
      <c r="K28" s="59" t="str">
        <f>IF(I28=MIN($J$3:$J$32),1,"")</f>
        <v/>
      </c>
    </row>
    <row r="29" spans="1:11">
      <c r="A29" s="53">
        <v>1</v>
      </c>
      <c r="B29" s="54">
        <f>LOOKUP(A29,Seznamy!$A$71:$A$83,Seznamy!$B$71:$B$83)</f>
        <v>109052</v>
      </c>
      <c r="C29" s="55" t="str">
        <f>LOOKUP(A29,Seznamy!$A$47:$A$63,Seznamy!$C$47:$C$63)</f>
        <v>Ostrava západ</v>
      </c>
      <c r="D29" s="56">
        <f>LOOKUP(A29,Seznamy!$A$47:$A$63,Seznamy!$F$47:$F$63)</f>
        <v>2139</v>
      </c>
      <c r="E29" s="56">
        <f>LOOKUP(A29,Seznamy!$A$47:$A$63,Seznamy!$G$47:$G$63)</f>
        <v>0</v>
      </c>
      <c r="F29" s="57">
        <f>LOOKUP(A29,Seznamy!$A$47:$A$63,Seznamy!$J$47:$J$63)</f>
        <v>60</v>
      </c>
      <c r="G29" s="57">
        <v>8</v>
      </c>
      <c r="H29" s="55" t="str">
        <f>LOOKUP(G29,'Dělená - pěstební'!$A$21:$A$50,'Dělená - pěstební'!$B$21:$B$50)</f>
        <v>LESCUS Cetkovice, s.r.o.</v>
      </c>
      <c r="I29" s="58">
        <f t="array" ref="I29">SUM(IF(('Dělená - pěstební'!$A$3:$A$19=A29)*('Dělená - pěstební'!$D$1:$AG$1=G29),'Dělená - pěstební'!$D$3:$AG$19))</f>
        <v>31686053</v>
      </c>
      <c r="J29" s="115">
        <f>IF(I29=0,"",I29)</f>
        <v>31686053</v>
      </c>
      <c r="K29" s="59">
        <f>IF(I29=MIN($J$3:$J$32),1,"")</f>
        <v>1</v>
      </c>
    </row>
    <row r="30" spans="1:11">
      <c r="A30" s="53">
        <v>1</v>
      </c>
      <c r="B30" s="54">
        <f>LOOKUP(A30,Seznamy!$A$71:$A$83,Seznamy!$B$71:$B$83)</f>
        <v>109052</v>
      </c>
      <c r="C30" s="55" t="str">
        <f>LOOKUP(A30,Seznamy!$A$47:$A$63,Seznamy!$C$47:$C$63)</f>
        <v>Ostrava západ</v>
      </c>
      <c r="D30" s="56">
        <f>LOOKUP(A30,Seznamy!$A$47:$A$63,Seznamy!$F$47:$F$63)</f>
        <v>2139</v>
      </c>
      <c r="E30" s="56">
        <f>LOOKUP(A30,Seznamy!$A$47:$A$63,Seznamy!$G$47:$G$63)</f>
        <v>0</v>
      </c>
      <c r="F30" s="57">
        <f>LOOKUP(A30,Seznamy!$A$47:$A$63,Seznamy!$J$47:$J$63)</f>
        <v>60</v>
      </c>
      <c r="G30" s="57">
        <v>15</v>
      </c>
      <c r="H30" s="55" t="str">
        <f>LOOKUP(G30,'Dělená - pěstební'!$A$21:$A$50,'Dělená - pěstební'!$B$21:$B$50)</f>
        <v>Lesy Beskydy, a.s.</v>
      </c>
      <c r="I30" s="58">
        <f t="array" ref="I30">SUM(IF(('Dělená - pěstební'!$A$3:$A$19=A30)*('Dělená - pěstební'!$D$1:$AG$1=G30),'Dělená - pěstební'!$D$3:$AG$19))</f>
        <v>42655224</v>
      </c>
      <c r="J30" s="115">
        <f>IF(I30=0,"",I30)</f>
        <v>42655224</v>
      </c>
      <c r="K30" s="59" t="str">
        <f>IF(I30=MIN($J$3:$J$32),1,"")</f>
        <v/>
      </c>
    </row>
    <row r="31" spans="1:11">
      <c r="A31" s="53">
        <v>1</v>
      </c>
      <c r="B31" s="54">
        <f>LOOKUP(A31,Seznamy!$A$71:$A$83,Seznamy!$B$71:$B$83)</f>
        <v>109052</v>
      </c>
      <c r="C31" s="55" t="str">
        <f>LOOKUP(A31,Seznamy!$A$47:$A$63,Seznamy!$C$47:$C$63)</f>
        <v>Ostrava západ</v>
      </c>
      <c r="D31" s="56">
        <f>LOOKUP(A31,Seznamy!$A$47:$A$63,Seznamy!$F$47:$F$63)</f>
        <v>2139</v>
      </c>
      <c r="E31" s="56">
        <f>LOOKUP(A31,Seznamy!$A$47:$A$63,Seznamy!$G$47:$G$63)</f>
        <v>0</v>
      </c>
      <c r="F31" s="57">
        <f>LOOKUP(A31,Seznamy!$A$47:$A$63,Seznamy!$J$47:$J$63)</f>
        <v>60</v>
      </c>
      <c r="G31" s="57">
        <v>9</v>
      </c>
      <c r="H31" s="55" t="str">
        <f>LOOKUP(G31,'Dělená - pěstební'!$A$21:$A$50,'Dělená - pěstební'!$B$21:$B$50)</f>
        <v>LDF Rožnov a.s.</v>
      </c>
      <c r="I31" s="58">
        <f t="array" ref="I31">SUM(IF(('Dělená - pěstební'!$A$3:$A$19=A31)*('Dělená - pěstební'!$D$1:$AG$1=G31),'Dělená - pěstební'!$D$3:$AG$19))</f>
        <v>44986600</v>
      </c>
      <c r="J31" s="115">
        <f>IF(I31=0,"",I31)</f>
        <v>44986600</v>
      </c>
      <c r="K31" s="59" t="str">
        <f>IF(I31=MIN($J$3:$J$32),1,"")</f>
        <v/>
      </c>
    </row>
    <row r="32" spans="1:11">
      <c r="A32" s="53">
        <v>1</v>
      </c>
      <c r="B32" s="54">
        <f>LOOKUP(A32,Seznamy!$A$71:$A$83,Seznamy!$B$71:$B$83)</f>
        <v>109052</v>
      </c>
      <c r="C32" s="55" t="str">
        <f>LOOKUP(A32,Seznamy!$A$47:$A$63,Seznamy!$C$47:$C$63)</f>
        <v>Ostrava západ</v>
      </c>
      <c r="D32" s="56">
        <f>LOOKUP(A32,Seznamy!$A$47:$A$63,Seznamy!$F$47:$F$63)</f>
        <v>2139</v>
      </c>
      <c r="E32" s="56">
        <f>LOOKUP(A32,Seznamy!$A$47:$A$63,Seznamy!$G$47:$G$63)</f>
        <v>0</v>
      </c>
      <c r="F32" s="57">
        <f>LOOKUP(A32,Seznamy!$A$47:$A$63,Seznamy!$J$47:$J$63)</f>
        <v>60</v>
      </c>
      <c r="G32" s="57">
        <v>6</v>
      </c>
      <c r="H32" s="55" t="str">
        <f>LOOKUP(G32,'Dělená - pěstební'!$A$21:$A$50,'Dělená - pěstební'!$B$21:$B$50)</f>
        <v>UNILES a.s.</v>
      </c>
      <c r="I32" s="58">
        <f t="array" ref="I32">SUM(IF(('Dělená - pěstební'!$A$3:$A$19=A32)*('Dělená - pěstební'!$D$1:$AG$1=G32),'Dělená - pěstební'!$D$3:$AG$19))</f>
        <v>78125555</v>
      </c>
      <c r="J32" s="115">
        <f>IF(I32=0,"",I32)</f>
        <v>78125555</v>
      </c>
      <c r="K32" s="59" t="str">
        <f>IF(I32=MIN($J$3:$J$32),1,"")</f>
        <v/>
      </c>
    </row>
    <row r="33" spans="1:11" hidden="1">
      <c r="A33" s="87">
        <v>2</v>
      </c>
      <c r="B33" s="88">
        <f>LOOKUP(A33,Seznamy!$A$71:$A$83,Seznamy!$B$71:$B$83)</f>
        <v>122258</v>
      </c>
      <c r="C33" s="89" t="str">
        <f>LOOKUP(A33,Seznamy!$A$47:$A$63,Seznamy!$C$47:$C$63)</f>
        <v>Jeseník</v>
      </c>
      <c r="D33" s="90">
        <f>LOOKUP(A33,Seznamy!$A$47:$A$63,Seznamy!$F$47:$F$63)</f>
        <v>4618</v>
      </c>
      <c r="E33" s="90">
        <f>LOOKUP(A33,Seznamy!$A$47:$A$63,Seznamy!$G$47:$G$63)</f>
        <v>0</v>
      </c>
      <c r="F33" s="91">
        <f>LOOKUP(A33,Seznamy!$A$47:$A$63,Seznamy!$J$47:$J$63)</f>
        <v>60</v>
      </c>
      <c r="G33" s="91">
        <v>1</v>
      </c>
      <c r="H33" s="89" t="str">
        <f>LOOKUP(G33,'Dělená - pěstební'!$A$21:$A$50,'Dělená - pěstební'!$B$21:$B$50)</f>
        <v>HEDERA ZIMA, spol. s r.o.</v>
      </c>
      <c r="I33" s="92">
        <f t="array" ref="I33">SUM(IF(('Dělená - pěstební'!$A$3:$A$19=A33)*('Dělená - pěstební'!$D$1:$AG$1=G33),'Dělená - pěstební'!$D$3:$AG$19))</f>
        <v>0</v>
      </c>
      <c r="J33" s="116" t="str">
        <f>IF(I33=0,"",I33)</f>
        <v/>
      </c>
      <c r="K33" s="93" t="str">
        <f>IF(I33=MIN($J$33:$J$62),1,"")</f>
        <v/>
      </c>
    </row>
    <row r="34" spans="1:11" hidden="1">
      <c r="A34" s="87">
        <v>2</v>
      </c>
      <c r="B34" s="88">
        <f>LOOKUP(A34,Seznamy!$A$71:$A$83,Seznamy!$B$71:$B$83)</f>
        <v>122258</v>
      </c>
      <c r="C34" s="89" t="str">
        <f>LOOKUP(A34,Seznamy!$A$47:$A$63,Seznamy!$C$47:$C$63)</f>
        <v>Jeseník</v>
      </c>
      <c r="D34" s="90">
        <f>LOOKUP(A34,Seznamy!$A$47:$A$63,Seznamy!$F$47:$F$63)</f>
        <v>4618</v>
      </c>
      <c r="E34" s="90">
        <f>LOOKUP(A34,Seznamy!$A$47:$A$63,Seznamy!$G$47:$G$63)</f>
        <v>0</v>
      </c>
      <c r="F34" s="91">
        <f>LOOKUP(A34,Seznamy!$A$47:$A$63,Seznamy!$J$47:$J$63)</f>
        <v>60</v>
      </c>
      <c r="G34" s="91">
        <v>2</v>
      </c>
      <c r="H34" s="89" t="str">
        <f>LOOKUP(G34,'Dělená - pěstební'!$A$21:$A$50,'Dělená - pěstební'!$B$21:$B$50)</f>
        <v>KAISER s.r.o.</v>
      </c>
      <c r="I34" s="92">
        <f t="array" ref="I34">SUM(IF(('Dělená - pěstební'!$A$3:$A$19=A34)*('Dělená - pěstební'!$D$1:$AG$1=G34),'Dělená - pěstební'!$D$3:$AG$19))</f>
        <v>0</v>
      </c>
      <c r="J34" s="116" t="str">
        <f>IF(I34=0,"",I34)</f>
        <v/>
      </c>
      <c r="K34" s="93" t="str">
        <f>IF(I34=MIN($J$33:$J$62),1,"")</f>
        <v/>
      </c>
    </row>
    <row r="35" spans="1:11" hidden="1">
      <c r="A35" s="87">
        <v>2</v>
      </c>
      <c r="B35" s="88">
        <f>LOOKUP(A35,Seznamy!$A$71:$A$83,Seznamy!$B$71:$B$83)</f>
        <v>122258</v>
      </c>
      <c r="C35" s="89" t="str">
        <f>LOOKUP(A35,Seznamy!$A$47:$A$63,Seznamy!$C$47:$C$63)</f>
        <v>Jeseník</v>
      </c>
      <c r="D35" s="90">
        <f>LOOKUP(A35,Seznamy!$A$47:$A$63,Seznamy!$F$47:$F$63)</f>
        <v>4618</v>
      </c>
      <c r="E35" s="90">
        <f>LOOKUP(A35,Seznamy!$A$47:$A$63,Seznamy!$G$47:$G$63)</f>
        <v>0</v>
      </c>
      <c r="F35" s="91">
        <f>LOOKUP(A35,Seznamy!$A$47:$A$63,Seznamy!$J$47:$J$63)</f>
        <v>60</v>
      </c>
      <c r="G35" s="91">
        <v>3</v>
      </c>
      <c r="H35" s="89" t="str">
        <f>LOOKUP(G35,'Dělená - pěstební'!$A$21:$A$50,'Dělená - pěstební'!$B$21:$B$50)</f>
        <v>LST a.s.</v>
      </c>
      <c r="I35" s="92">
        <f t="array" ref="I35">SUM(IF(('Dělená - pěstební'!$A$3:$A$19=A35)*('Dělená - pěstební'!$D$1:$AG$1=G35),'Dělená - pěstební'!$D$3:$AG$19))</f>
        <v>0</v>
      </c>
      <c r="J35" s="116" t="str">
        <f>IF(I35=0,"",I35)</f>
        <v/>
      </c>
      <c r="K35" s="93" t="str">
        <f>IF(I35=MIN($J$33:$J$62),1,"")</f>
        <v/>
      </c>
    </row>
    <row r="36" spans="1:11" hidden="1">
      <c r="A36" s="87">
        <v>2</v>
      </c>
      <c r="B36" s="88">
        <f>LOOKUP(A36,Seznamy!$A$71:$A$83,Seznamy!$B$71:$B$83)</f>
        <v>122258</v>
      </c>
      <c r="C36" s="89" t="str">
        <f>LOOKUP(A36,Seznamy!$A$47:$A$63,Seznamy!$C$47:$C$63)</f>
        <v>Jeseník</v>
      </c>
      <c r="D36" s="90">
        <f>LOOKUP(A36,Seznamy!$A$47:$A$63,Seznamy!$F$47:$F$63)</f>
        <v>4618</v>
      </c>
      <c r="E36" s="90">
        <f>LOOKUP(A36,Seznamy!$A$47:$A$63,Seznamy!$G$47:$G$63)</f>
        <v>0</v>
      </c>
      <c r="F36" s="91">
        <f>LOOKUP(A36,Seznamy!$A$47:$A$63,Seznamy!$J$47:$J$63)</f>
        <v>60</v>
      </c>
      <c r="G36" s="91">
        <v>4</v>
      </c>
      <c r="H36" s="89" t="str">
        <f>LOOKUP(G36,'Dělená - pěstební'!$A$21:$A$50,'Dělená - pěstební'!$B$21:$B$50)</f>
        <v>ARBOLES s.r.o.</v>
      </c>
      <c r="I36" s="92">
        <f t="array" ref="I36">SUM(IF(('Dělená - pěstební'!$A$3:$A$19=A36)*('Dělená - pěstební'!$D$1:$AG$1=G36),'Dělená - pěstební'!$D$3:$AG$19))</f>
        <v>0</v>
      </c>
      <c r="J36" s="116" t="str">
        <f>IF(I36=0,"",I36)</f>
        <v/>
      </c>
      <c r="K36" s="93" t="str">
        <f>IF(I36=MIN($J$33:$J$62),1,"")</f>
        <v/>
      </c>
    </row>
    <row r="37" spans="1:11" hidden="1">
      <c r="A37" s="87">
        <v>2</v>
      </c>
      <c r="B37" s="88">
        <f>LOOKUP(A37,Seznamy!$A$71:$A$83,Seznamy!$B$71:$B$83)</f>
        <v>122258</v>
      </c>
      <c r="C37" s="89" t="str">
        <f>LOOKUP(A37,Seznamy!$A$47:$A$63,Seznamy!$C$47:$C$63)</f>
        <v>Jeseník</v>
      </c>
      <c r="D37" s="90">
        <f>LOOKUP(A37,Seznamy!$A$47:$A$63,Seznamy!$F$47:$F$63)</f>
        <v>4618</v>
      </c>
      <c r="E37" s="90">
        <f>LOOKUP(A37,Seznamy!$A$47:$A$63,Seznamy!$G$47:$G$63)</f>
        <v>0</v>
      </c>
      <c r="F37" s="91">
        <f>LOOKUP(A37,Seznamy!$A$47:$A$63,Seznamy!$J$47:$J$63)</f>
        <v>60</v>
      </c>
      <c r="G37" s="91">
        <v>5</v>
      </c>
      <c r="H37" s="89" t="str">
        <f>LOOKUP(G37,'Dělená - pěstební'!$A$21:$A$50,'Dělená - pěstební'!$B$21:$B$50)</f>
        <v>Marles s.r.o.</v>
      </c>
      <c r="I37" s="92">
        <f t="array" ref="I37">SUM(IF(('Dělená - pěstební'!$A$3:$A$19=A37)*('Dělená - pěstební'!$D$1:$AG$1=G37),'Dělená - pěstební'!$D$3:$AG$19))</f>
        <v>0</v>
      </c>
      <c r="J37" s="116" t="str">
        <f>IF(I37=0,"",I37)</f>
        <v/>
      </c>
      <c r="K37" s="93" t="str">
        <f>IF(I37=MIN($J$33:$J$62),1,"")</f>
        <v/>
      </c>
    </row>
    <row r="38" spans="1:11" hidden="1">
      <c r="A38" s="87">
        <v>2</v>
      </c>
      <c r="B38" s="88">
        <f>LOOKUP(A38,Seznamy!$A$71:$A$83,Seznamy!$B$71:$B$83)</f>
        <v>122258</v>
      </c>
      <c r="C38" s="89" t="str">
        <f>LOOKUP(A38,Seznamy!$A$47:$A$63,Seznamy!$C$47:$C$63)</f>
        <v>Jeseník</v>
      </c>
      <c r="D38" s="90">
        <f>LOOKUP(A38,Seznamy!$A$47:$A$63,Seznamy!$F$47:$F$63)</f>
        <v>4618</v>
      </c>
      <c r="E38" s="90">
        <f>LOOKUP(A38,Seznamy!$A$47:$A$63,Seznamy!$G$47:$G$63)</f>
        <v>0</v>
      </c>
      <c r="F38" s="91">
        <f>LOOKUP(A38,Seznamy!$A$47:$A$63,Seznamy!$J$47:$J$63)</f>
        <v>60</v>
      </c>
      <c r="G38" s="91">
        <v>7</v>
      </c>
      <c r="H38" s="89" t="str">
        <f>LOOKUP(G38,'Dělená - pěstební'!$A$21:$A$50,'Dělená - pěstební'!$B$21:$B$50)</f>
        <v>Jihozápadní dřevařská a.s.</v>
      </c>
      <c r="I38" s="92">
        <f t="array" ref="I38">SUM(IF(('Dělená - pěstební'!$A$3:$A$19=A38)*('Dělená - pěstební'!$D$1:$AG$1=G38),'Dělená - pěstební'!$D$3:$AG$19))</f>
        <v>0</v>
      </c>
      <c r="J38" s="116" t="str">
        <f>IF(I38=0,"",I38)</f>
        <v/>
      </c>
      <c r="K38" s="93" t="str">
        <f>IF(I38=MIN($J$33:$J$62),1,"")</f>
        <v/>
      </c>
    </row>
    <row r="39" spans="1:11" hidden="1">
      <c r="A39" s="87">
        <v>2</v>
      </c>
      <c r="B39" s="88">
        <f>LOOKUP(A39,Seznamy!$A$71:$A$83,Seznamy!$B$71:$B$83)</f>
        <v>122258</v>
      </c>
      <c r="C39" s="89" t="str">
        <f>LOOKUP(A39,Seznamy!$A$47:$A$63,Seznamy!$C$47:$C$63)</f>
        <v>Jeseník</v>
      </c>
      <c r="D39" s="90">
        <f>LOOKUP(A39,Seznamy!$A$47:$A$63,Seznamy!$F$47:$F$63)</f>
        <v>4618</v>
      </c>
      <c r="E39" s="90">
        <f>LOOKUP(A39,Seznamy!$A$47:$A$63,Seznamy!$G$47:$G$63)</f>
        <v>0</v>
      </c>
      <c r="F39" s="91">
        <f>LOOKUP(A39,Seznamy!$A$47:$A$63,Seznamy!$J$47:$J$63)</f>
        <v>60</v>
      </c>
      <c r="G39" s="91">
        <v>9</v>
      </c>
      <c r="H39" s="89" t="str">
        <f>LOOKUP(G39,'Dělená - pěstební'!$A$21:$A$50,'Dělená - pěstební'!$B$21:$B$50)</f>
        <v>LDF Rožnov a.s.</v>
      </c>
      <c r="I39" s="92">
        <f t="array" ref="I39">SUM(IF(('Dělená - pěstební'!$A$3:$A$19=A39)*('Dělená - pěstební'!$D$1:$AG$1=G39),'Dělená - pěstební'!$D$3:$AG$19))</f>
        <v>0</v>
      </c>
      <c r="J39" s="116" t="str">
        <f>IF(I39=0,"",I39)</f>
        <v/>
      </c>
      <c r="K39" s="93" t="str">
        <f>IF(I39=MIN($J$33:$J$62),1,"")</f>
        <v/>
      </c>
    </row>
    <row r="40" spans="1:11" hidden="1">
      <c r="A40" s="87">
        <v>2</v>
      </c>
      <c r="B40" s="88">
        <f>LOOKUP(A40,Seznamy!$A$71:$A$83,Seznamy!$B$71:$B$83)</f>
        <v>122258</v>
      </c>
      <c r="C40" s="89" t="str">
        <f>LOOKUP(A40,Seznamy!$A$47:$A$63,Seznamy!$C$47:$C$63)</f>
        <v>Jeseník</v>
      </c>
      <c r="D40" s="90">
        <f>LOOKUP(A40,Seznamy!$A$47:$A$63,Seznamy!$F$47:$F$63)</f>
        <v>4618</v>
      </c>
      <c r="E40" s="90">
        <f>LOOKUP(A40,Seznamy!$A$47:$A$63,Seznamy!$G$47:$G$63)</f>
        <v>0</v>
      </c>
      <c r="F40" s="91">
        <f>LOOKUP(A40,Seznamy!$A$47:$A$63,Seznamy!$J$47:$J$63)</f>
        <v>60</v>
      </c>
      <c r="G40" s="91">
        <v>10</v>
      </c>
      <c r="H40" s="89" t="str">
        <f>LOOKUP(G40,'Dělená - pěstební'!$A$21:$A$50,'Dělená - pěstební'!$B$21:$B$50)</f>
        <v>Kloboucká lesní s.r.o.</v>
      </c>
      <c r="I40" s="92">
        <f t="array" ref="I40">SUM(IF(('Dělená - pěstební'!$A$3:$A$19=A40)*('Dělená - pěstební'!$D$1:$AG$1=G40),'Dělená - pěstební'!$D$3:$AG$19))</f>
        <v>0</v>
      </c>
      <c r="J40" s="116" t="str">
        <f>IF(I40=0,"",I40)</f>
        <v/>
      </c>
      <c r="K40" s="93" t="str">
        <f>IF(I40=MIN($J$33:$J$62),1,"")</f>
        <v/>
      </c>
    </row>
    <row r="41" spans="1:11" hidden="1">
      <c r="A41" s="87">
        <v>2</v>
      </c>
      <c r="B41" s="88">
        <f>LOOKUP(A41,Seznamy!$A$71:$A$83,Seznamy!$B$71:$B$83)</f>
        <v>122258</v>
      </c>
      <c r="C41" s="89" t="str">
        <f>LOOKUP(A41,Seznamy!$A$47:$A$63,Seznamy!$C$47:$C$63)</f>
        <v>Jeseník</v>
      </c>
      <c r="D41" s="90">
        <f>LOOKUP(A41,Seznamy!$A$47:$A$63,Seznamy!$F$47:$F$63)</f>
        <v>4618</v>
      </c>
      <c r="E41" s="90">
        <f>LOOKUP(A41,Seznamy!$A$47:$A$63,Seznamy!$G$47:$G$63)</f>
        <v>0</v>
      </c>
      <c r="F41" s="91">
        <f>LOOKUP(A41,Seznamy!$A$47:$A$63,Seznamy!$J$47:$J$63)</f>
        <v>60</v>
      </c>
      <c r="G41" s="91">
        <v>13</v>
      </c>
      <c r="H41" s="89" t="str">
        <f>LOOKUP(G41,'Dělená - pěstební'!$A$21:$A$50,'Dělená - pěstební'!$B$21:$B$50)</f>
        <v>SOLITERA spol. s r.o.</v>
      </c>
      <c r="I41" s="92">
        <f t="array" ref="I41">SUM(IF(('Dělená - pěstební'!$A$3:$A$19=A41)*('Dělená - pěstební'!$D$1:$AG$1=G41),'Dělená - pěstební'!$D$3:$AG$19))</f>
        <v>0</v>
      </c>
      <c r="J41" s="116" t="str">
        <f>IF(I41=0,"",I41)</f>
        <v/>
      </c>
      <c r="K41" s="93" t="str">
        <f>IF(I41=MIN($J$33:$J$62),1,"")</f>
        <v/>
      </c>
    </row>
    <row r="42" spans="1:11" hidden="1">
      <c r="A42" s="87">
        <v>2</v>
      </c>
      <c r="B42" s="88">
        <f>LOOKUP(A42,Seznamy!$A$71:$A$83,Seznamy!$B$71:$B$83)</f>
        <v>122258</v>
      </c>
      <c r="C42" s="89" t="str">
        <f>LOOKUP(A42,Seznamy!$A$47:$A$63,Seznamy!$C$47:$C$63)</f>
        <v>Jeseník</v>
      </c>
      <c r="D42" s="90">
        <f>LOOKUP(A42,Seznamy!$A$47:$A$63,Seznamy!$F$47:$F$63)</f>
        <v>4618</v>
      </c>
      <c r="E42" s="90">
        <f>LOOKUP(A42,Seznamy!$A$47:$A$63,Seznamy!$G$47:$G$63)</f>
        <v>0</v>
      </c>
      <c r="F42" s="91">
        <f>LOOKUP(A42,Seznamy!$A$47:$A$63,Seznamy!$J$47:$J$63)</f>
        <v>60</v>
      </c>
      <c r="G42" s="91">
        <v>14</v>
      </c>
      <c r="H42" s="89" t="str">
        <f>LOOKUP(G42,'Dělená - pěstební'!$A$21:$A$50,'Dělená - pěstební'!$B$21:$B$50)</f>
        <v>KHL-EKO, a.s.</v>
      </c>
      <c r="I42" s="92">
        <f t="array" ref="I42">SUM(IF(('Dělená - pěstební'!$A$3:$A$19=A42)*('Dělená - pěstební'!$D$1:$AG$1=G42),'Dělená - pěstební'!$D$3:$AG$19))</f>
        <v>0</v>
      </c>
      <c r="J42" s="116" t="str">
        <f>IF(I42=0,"",I42)</f>
        <v/>
      </c>
      <c r="K42" s="93" t="str">
        <f>IF(I42=MIN($J$33:$J$62),1,"")</f>
        <v/>
      </c>
    </row>
    <row r="43" spans="1:11" hidden="1">
      <c r="A43" s="87">
        <v>2</v>
      </c>
      <c r="B43" s="88">
        <f>LOOKUP(A43,Seznamy!$A$71:$A$83,Seznamy!$B$71:$B$83)</f>
        <v>122258</v>
      </c>
      <c r="C43" s="89" t="str">
        <f>LOOKUP(A43,Seznamy!$A$47:$A$63,Seznamy!$C$47:$C$63)</f>
        <v>Jeseník</v>
      </c>
      <c r="D43" s="90">
        <f>LOOKUP(A43,Seznamy!$A$47:$A$63,Seznamy!$F$47:$F$63)</f>
        <v>4618</v>
      </c>
      <c r="E43" s="90">
        <f>LOOKUP(A43,Seznamy!$A$47:$A$63,Seznamy!$G$47:$G$63)</f>
        <v>0</v>
      </c>
      <c r="F43" s="91">
        <f>LOOKUP(A43,Seznamy!$A$47:$A$63,Seznamy!$J$47:$J$63)</f>
        <v>60</v>
      </c>
      <c r="G43" s="91">
        <v>15</v>
      </c>
      <c r="H43" s="89" t="str">
        <f>LOOKUP(G43,'Dělená - pěstební'!$A$21:$A$50,'Dělená - pěstební'!$B$21:$B$50)</f>
        <v>Lesy Beskydy, a.s.</v>
      </c>
      <c r="I43" s="92">
        <f t="array" ref="I43">SUM(IF(('Dělená - pěstební'!$A$3:$A$19=A43)*('Dělená - pěstební'!$D$1:$AG$1=G43),'Dělená - pěstební'!$D$3:$AG$19))</f>
        <v>0</v>
      </c>
      <c r="J43" s="116" t="str">
        <f>IF(I43=0,"",I43)</f>
        <v/>
      </c>
      <c r="K43" s="93" t="str">
        <f>IF(I43=MIN($J$33:$J$62),1,"")</f>
        <v/>
      </c>
    </row>
    <row r="44" spans="1:11" hidden="1">
      <c r="A44" s="87">
        <v>2</v>
      </c>
      <c r="B44" s="88">
        <f>LOOKUP(A44,Seznamy!$A$71:$A$83,Seznamy!$B$71:$B$83)</f>
        <v>122258</v>
      </c>
      <c r="C44" s="89" t="str">
        <f>LOOKUP(A44,Seznamy!$A$47:$A$63,Seznamy!$C$47:$C$63)</f>
        <v>Jeseník</v>
      </c>
      <c r="D44" s="90">
        <f>LOOKUP(A44,Seznamy!$A$47:$A$63,Seznamy!$F$47:$F$63)</f>
        <v>4618</v>
      </c>
      <c r="E44" s="90">
        <f>LOOKUP(A44,Seznamy!$A$47:$A$63,Seznamy!$G$47:$G$63)</f>
        <v>0</v>
      </c>
      <c r="F44" s="91">
        <f>LOOKUP(A44,Seznamy!$A$47:$A$63,Seznamy!$J$47:$J$63)</f>
        <v>60</v>
      </c>
      <c r="G44" s="91">
        <v>16</v>
      </c>
      <c r="H44" s="89" t="str">
        <f>LOOKUP(G44,'Dělená - pěstební'!$A$21:$A$50,'Dělená - pěstební'!$B$21:$B$50)</f>
        <v>Lesní společnost Ledeč nad Sázavou, a.s.</v>
      </c>
      <c r="I44" s="92">
        <f t="array" ref="I44">SUM(IF(('Dělená - pěstební'!$A$3:$A$19=A44)*('Dělená - pěstební'!$D$1:$AG$1=G44),'Dělená - pěstební'!$D$3:$AG$19))</f>
        <v>0</v>
      </c>
      <c r="J44" s="116" t="str">
        <f>IF(I44=0,"",I44)</f>
        <v/>
      </c>
      <c r="K44" s="93" t="str">
        <f>IF(I44=MIN($J$33:$J$62),1,"")</f>
        <v/>
      </c>
    </row>
    <row r="45" spans="1:11" hidden="1">
      <c r="A45" s="87">
        <v>2</v>
      </c>
      <c r="B45" s="88">
        <f>LOOKUP(A45,Seznamy!$A$71:$A$83,Seznamy!$B$71:$B$83)</f>
        <v>122258</v>
      </c>
      <c r="C45" s="89" t="str">
        <f>LOOKUP(A45,Seznamy!$A$47:$A$63,Seznamy!$C$47:$C$63)</f>
        <v>Jeseník</v>
      </c>
      <c r="D45" s="90">
        <f>LOOKUP(A45,Seznamy!$A$47:$A$63,Seznamy!$F$47:$F$63)</f>
        <v>4618</v>
      </c>
      <c r="E45" s="90">
        <f>LOOKUP(A45,Seznamy!$A$47:$A$63,Seznamy!$G$47:$G$63)</f>
        <v>0</v>
      </c>
      <c r="F45" s="91">
        <f>LOOKUP(A45,Seznamy!$A$47:$A$63,Seznamy!$J$47:$J$63)</f>
        <v>60</v>
      </c>
      <c r="G45" s="91">
        <v>17</v>
      </c>
      <c r="H45" s="89" t="str">
        <f>LOOKUP(G45,'Dělená - pěstební'!$A$21:$A$50,'Dělená - pěstební'!$B$21:$B$50)</f>
        <v>Jacer-CZ a.s.</v>
      </c>
      <c r="I45" s="92">
        <f t="array" ref="I45">SUM(IF(('Dělená - pěstební'!$A$3:$A$19=A45)*('Dělená - pěstební'!$D$1:$AG$1=G45),'Dělená - pěstební'!$D$3:$AG$19))</f>
        <v>0</v>
      </c>
      <c r="J45" s="116" t="str">
        <f>IF(I45=0,"",I45)</f>
        <v/>
      </c>
      <c r="K45" s="93" t="str">
        <f>IF(I45=MIN($J$33:$J$62),1,"")</f>
        <v/>
      </c>
    </row>
    <row r="46" spans="1:11" hidden="1">
      <c r="A46" s="87">
        <v>2</v>
      </c>
      <c r="B46" s="88">
        <f>LOOKUP(A46,Seznamy!$A$71:$A$83,Seznamy!$B$71:$B$83)</f>
        <v>122258</v>
      </c>
      <c r="C46" s="89" t="str">
        <f>LOOKUP(A46,Seznamy!$A$47:$A$63,Seznamy!$C$47:$C$63)</f>
        <v>Jeseník</v>
      </c>
      <c r="D46" s="90">
        <f>LOOKUP(A46,Seznamy!$A$47:$A$63,Seznamy!$F$47:$F$63)</f>
        <v>4618</v>
      </c>
      <c r="E46" s="90">
        <f>LOOKUP(A46,Seznamy!$A$47:$A$63,Seznamy!$G$47:$G$63)</f>
        <v>0</v>
      </c>
      <c r="F46" s="91">
        <f>LOOKUP(A46,Seznamy!$A$47:$A$63,Seznamy!$J$47:$J$63)</f>
        <v>60</v>
      </c>
      <c r="G46" s="91">
        <v>18</v>
      </c>
      <c r="H46" s="89">
        <f>LOOKUP(G46,'Dělená - pěstební'!$A$21:$A$50,'Dělená - pěstební'!$B$21:$B$50)</f>
        <v>0</v>
      </c>
      <c r="I46" s="92">
        <f t="array" ref="I46">SUM(IF(('Dělená - pěstební'!$A$3:$A$19=A46)*('Dělená - pěstební'!$D$1:$AG$1=G46),'Dělená - pěstební'!$D$3:$AG$19))</f>
        <v>0</v>
      </c>
      <c r="J46" s="116" t="str">
        <f>IF(I46=0,"",I46)</f>
        <v/>
      </c>
      <c r="K46" s="93" t="str">
        <f>IF(I46=MIN($J$33:$J$62),1,"")</f>
        <v/>
      </c>
    </row>
    <row r="47" spans="1:11" hidden="1">
      <c r="A47" s="87">
        <v>2</v>
      </c>
      <c r="B47" s="88">
        <f>LOOKUP(A47,Seznamy!$A$71:$A$83,Seznamy!$B$71:$B$83)</f>
        <v>122258</v>
      </c>
      <c r="C47" s="89" t="str">
        <f>LOOKUP(A47,Seznamy!$A$47:$A$63,Seznamy!$C$47:$C$63)</f>
        <v>Jeseník</v>
      </c>
      <c r="D47" s="90">
        <f>LOOKUP(A47,Seznamy!$A$47:$A$63,Seznamy!$F$47:$F$63)</f>
        <v>4618</v>
      </c>
      <c r="E47" s="90">
        <f>LOOKUP(A47,Seznamy!$A$47:$A$63,Seznamy!$G$47:$G$63)</f>
        <v>0</v>
      </c>
      <c r="F47" s="91">
        <f>LOOKUP(A47,Seznamy!$A$47:$A$63,Seznamy!$J$47:$J$63)</f>
        <v>60</v>
      </c>
      <c r="G47" s="91">
        <v>19</v>
      </c>
      <c r="H47" s="89">
        <f>LOOKUP(G47,'Dělená - pěstební'!$A$21:$A$50,'Dělená - pěstební'!$B$21:$B$50)</f>
        <v>0</v>
      </c>
      <c r="I47" s="92">
        <f t="array" ref="I47">SUM(IF(('Dělená - pěstební'!$A$3:$A$19=A47)*('Dělená - pěstební'!$D$1:$AG$1=G47),'Dělená - pěstební'!$D$3:$AG$19))</f>
        <v>0</v>
      </c>
      <c r="J47" s="116" t="str">
        <f>IF(I47=0,"",I47)</f>
        <v/>
      </c>
      <c r="K47" s="93" t="str">
        <f>IF(I47=MIN($J$33:$J$62),1,"")</f>
        <v/>
      </c>
    </row>
    <row r="48" spans="1:11" hidden="1">
      <c r="A48" s="87">
        <v>2</v>
      </c>
      <c r="B48" s="88">
        <f>LOOKUP(A48,Seznamy!$A$71:$A$83,Seznamy!$B$71:$B$83)</f>
        <v>122258</v>
      </c>
      <c r="C48" s="89" t="str">
        <f>LOOKUP(A48,Seznamy!$A$47:$A$63,Seznamy!$C$47:$C$63)</f>
        <v>Jeseník</v>
      </c>
      <c r="D48" s="90">
        <f>LOOKUP(A48,Seznamy!$A$47:$A$63,Seznamy!$F$47:$F$63)</f>
        <v>4618</v>
      </c>
      <c r="E48" s="90">
        <f>LOOKUP(A48,Seznamy!$A$47:$A$63,Seznamy!$G$47:$G$63)</f>
        <v>0</v>
      </c>
      <c r="F48" s="91">
        <f>LOOKUP(A48,Seznamy!$A$47:$A$63,Seznamy!$J$47:$J$63)</f>
        <v>60</v>
      </c>
      <c r="G48" s="91">
        <v>20</v>
      </c>
      <c r="H48" s="89">
        <f>LOOKUP(G48,'Dělená - pěstební'!$A$21:$A$50,'Dělená - pěstební'!$B$21:$B$50)</f>
        <v>0</v>
      </c>
      <c r="I48" s="92">
        <f t="array" ref="I48">SUM(IF(('Dělená - pěstební'!$A$3:$A$19=A48)*('Dělená - pěstební'!$D$1:$AG$1=G48),'Dělená - pěstební'!$D$3:$AG$19))</f>
        <v>0</v>
      </c>
      <c r="J48" s="116" t="str">
        <f>IF(I48=0,"",I48)</f>
        <v/>
      </c>
      <c r="K48" s="93" t="str">
        <f>IF(I48=MIN($J$33:$J$62),1,"")</f>
        <v/>
      </c>
    </row>
    <row r="49" spans="1:11" hidden="1">
      <c r="A49" s="87">
        <v>2</v>
      </c>
      <c r="B49" s="88">
        <f>LOOKUP(A49,Seznamy!$A$71:$A$83,Seznamy!$B$71:$B$83)</f>
        <v>122258</v>
      </c>
      <c r="C49" s="89" t="str">
        <f>LOOKUP(A49,Seznamy!$A$47:$A$63,Seznamy!$C$47:$C$63)</f>
        <v>Jeseník</v>
      </c>
      <c r="D49" s="90">
        <f>LOOKUP(A49,Seznamy!$A$47:$A$63,Seznamy!$F$47:$F$63)</f>
        <v>4618</v>
      </c>
      <c r="E49" s="90">
        <f>LOOKUP(A49,Seznamy!$A$47:$A$63,Seznamy!$G$47:$G$63)</f>
        <v>0</v>
      </c>
      <c r="F49" s="91">
        <f>LOOKUP(A49,Seznamy!$A$47:$A$63,Seznamy!$J$47:$J$63)</f>
        <v>60</v>
      </c>
      <c r="G49" s="91">
        <v>21</v>
      </c>
      <c r="H49" s="89">
        <f>LOOKUP(G49,'Dělená - pěstební'!$A$21:$A$50,'Dělená - pěstební'!$B$21:$B$50)</f>
        <v>0</v>
      </c>
      <c r="I49" s="92">
        <f t="array" ref="I49">SUM(IF(('Dělená - pěstební'!$A$3:$A$19=A49)*('Dělená - pěstební'!$D$1:$AG$1=G49),'Dělená - pěstební'!$D$3:$AG$19))</f>
        <v>0</v>
      </c>
      <c r="J49" s="116" t="str">
        <f>IF(I49=0,"",I49)</f>
        <v/>
      </c>
      <c r="K49" s="93" t="str">
        <f>IF(I49=MIN($J$33:$J$62),1,"")</f>
        <v/>
      </c>
    </row>
    <row r="50" spans="1:11" hidden="1">
      <c r="A50" s="87">
        <v>2</v>
      </c>
      <c r="B50" s="88">
        <f>LOOKUP(A50,Seznamy!$A$71:$A$83,Seznamy!$B$71:$B$83)</f>
        <v>122258</v>
      </c>
      <c r="C50" s="89" t="str">
        <f>LOOKUP(A50,Seznamy!$A$47:$A$63,Seznamy!$C$47:$C$63)</f>
        <v>Jeseník</v>
      </c>
      <c r="D50" s="90">
        <f>LOOKUP(A50,Seznamy!$A$47:$A$63,Seznamy!$F$47:$F$63)</f>
        <v>4618</v>
      </c>
      <c r="E50" s="90">
        <f>LOOKUP(A50,Seznamy!$A$47:$A$63,Seznamy!$G$47:$G$63)</f>
        <v>0</v>
      </c>
      <c r="F50" s="91">
        <f>LOOKUP(A50,Seznamy!$A$47:$A$63,Seznamy!$J$47:$J$63)</f>
        <v>60</v>
      </c>
      <c r="G50" s="91">
        <v>22</v>
      </c>
      <c r="H50" s="89">
        <f>LOOKUP(G50,'Dělená - pěstební'!$A$21:$A$50,'Dělená - pěstební'!$B$21:$B$50)</f>
        <v>0</v>
      </c>
      <c r="I50" s="92">
        <f t="array" ref="I50">SUM(IF(('Dělená - pěstební'!$A$3:$A$19=A50)*('Dělená - pěstební'!$D$1:$AG$1=G50),'Dělená - pěstební'!$D$3:$AG$19))</f>
        <v>0</v>
      </c>
      <c r="J50" s="116" t="str">
        <f>IF(I50=0,"",I50)</f>
        <v/>
      </c>
      <c r="K50" s="93" t="str">
        <f>IF(I50=MIN($J$33:$J$62),1,"")</f>
        <v/>
      </c>
    </row>
    <row r="51" spans="1:11" hidden="1">
      <c r="A51" s="87">
        <v>2</v>
      </c>
      <c r="B51" s="88">
        <f>LOOKUP(A51,Seznamy!$A$71:$A$83,Seznamy!$B$71:$B$83)</f>
        <v>122258</v>
      </c>
      <c r="C51" s="89" t="str">
        <f>LOOKUP(A51,Seznamy!$A$47:$A$63,Seznamy!$C$47:$C$63)</f>
        <v>Jeseník</v>
      </c>
      <c r="D51" s="90">
        <f>LOOKUP(A51,Seznamy!$A$47:$A$63,Seznamy!$F$47:$F$63)</f>
        <v>4618</v>
      </c>
      <c r="E51" s="90">
        <f>LOOKUP(A51,Seznamy!$A$47:$A$63,Seznamy!$G$47:$G$63)</f>
        <v>0</v>
      </c>
      <c r="F51" s="91">
        <f>LOOKUP(A51,Seznamy!$A$47:$A$63,Seznamy!$J$47:$J$63)</f>
        <v>60</v>
      </c>
      <c r="G51" s="91">
        <v>23</v>
      </c>
      <c r="H51" s="89">
        <f>LOOKUP(G51,'Dělená - pěstební'!$A$21:$A$50,'Dělená - pěstební'!$B$21:$B$50)</f>
        <v>0</v>
      </c>
      <c r="I51" s="92">
        <f t="array" ref="I51">SUM(IF(('Dělená - pěstební'!$A$3:$A$19=A51)*('Dělená - pěstební'!$D$1:$AG$1=G51),'Dělená - pěstební'!$D$3:$AG$19))</f>
        <v>0</v>
      </c>
      <c r="J51" s="116" t="str">
        <f>IF(I51=0,"",I51)</f>
        <v/>
      </c>
      <c r="K51" s="93" t="str">
        <f>IF(I51=MIN($J$33:$J$62),1,"")</f>
        <v/>
      </c>
    </row>
    <row r="52" spans="1:11" hidden="1">
      <c r="A52" s="87">
        <v>2</v>
      </c>
      <c r="B52" s="88">
        <f>LOOKUP(A52,Seznamy!$A$71:$A$83,Seznamy!$B$71:$B$83)</f>
        <v>122258</v>
      </c>
      <c r="C52" s="89" t="str">
        <f>LOOKUP(A52,Seznamy!$A$47:$A$63,Seznamy!$C$47:$C$63)</f>
        <v>Jeseník</v>
      </c>
      <c r="D52" s="90">
        <f>LOOKUP(A52,Seznamy!$A$47:$A$63,Seznamy!$F$47:$F$63)</f>
        <v>4618</v>
      </c>
      <c r="E52" s="90">
        <f>LOOKUP(A52,Seznamy!$A$47:$A$63,Seznamy!$G$47:$G$63)</f>
        <v>0</v>
      </c>
      <c r="F52" s="91">
        <f>LOOKUP(A52,Seznamy!$A$47:$A$63,Seznamy!$J$47:$J$63)</f>
        <v>60</v>
      </c>
      <c r="G52" s="91">
        <v>24</v>
      </c>
      <c r="H52" s="89">
        <f>LOOKUP(G52,'Dělená - pěstební'!$A$21:$A$50,'Dělená - pěstební'!$B$21:$B$50)</f>
        <v>0</v>
      </c>
      <c r="I52" s="92">
        <f t="array" ref="I52">SUM(IF(('Dělená - pěstební'!$A$3:$A$19=A52)*('Dělená - pěstební'!$D$1:$AG$1=G52),'Dělená - pěstební'!$D$3:$AG$19))</f>
        <v>0</v>
      </c>
      <c r="J52" s="116" t="str">
        <f>IF(I52=0,"",I52)</f>
        <v/>
      </c>
      <c r="K52" s="93" t="str">
        <f>IF(I52=MIN($J$33:$J$62),1,"")</f>
        <v/>
      </c>
    </row>
    <row r="53" spans="1:11" hidden="1">
      <c r="A53" s="87">
        <v>2</v>
      </c>
      <c r="B53" s="88">
        <f>LOOKUP(A53,Seznamy!$A$71:$A$83,Seznamy!$B$71:$B$83)</f>
        <v>122258</v>
      </c>
      <c r="C53" s="89" t="str">
        <f>LOOKUP(A53,Seznamy!$A$47:$A$63,Seznamy!$C$47:$C$63)</f>
        <v>Jeseník</v>
      </c>
      <c r="D53" s="90">
        <f>LOOKUP(A53,Seznamy!$A$47:$A$63,Seznamy!$F$47:$F$63)</f>
        <v>4618</v>
      </c>
      <c r="E53" s="90">
        <f>LOOKUP(A53,Seznamy!$A$47:$A$63,Seznamy!$G$47:$G$63)</f>
        <v>0</v>
      </c>
      <c r="F53" s="91">
        <f>LOOKUP(A53,Seznamy!$A$47:$A$63,Seznamy!$J$47:$J$63)</f>
        <v>60</v>
      </c>
      <c r="G53" s="91">
        <v>25</v>
      </c>
      <c r="H53" s="89">
        <f>LOOKUP(G53,'Dělená - pěstební'!$A$21:$A$50,'Dělená - pěstební'!$B$21:$B$50)</f>
        <v>0</v>
      </c>
      <c r="I53" s="92">
        <f t="array" ref="I53">SUM(IF(('Dělená - pěstební'!$A$3:$A$19=A53)*('Dělená - pěstební'!$D$1:$AG$1=G53),'Dělená - pěstební'!$D$3:$AG$19))</f>
        <v>0</v>
      </c>
      <c r="J53" s="116" t="str">
        <f>IF(I53=0,"",I53)</f>
        <v/>
      </c>
      <c r="K53" s="93" t="str">
        <f>IF(I53=MIN($J$33:$J$62),1,"")</f>
        <v/>
      </c>
    </row>
    <row r="54" spans="1:11" hidden="1">
      <c r="A54" s="87">
        <v>2</v>
      </c>
      <c r="B54" s="88">
        <f>LOOKUP(A54,Seznamy!$A$71:$A$83,Seznamy!$B$71:$B$83)</f>
        <v>122258</v>
      </c>
      <c r="C54" s="89" t="str">
        <f>LOOKUP(A54,Seznamy!$A$47:$A$63,Seznamy!$C$47:$C$63)</f>
        <v>Jeseník</v>
      </c>
      <c r="D54" s="90">
        <f>LOOKUP(A54,Seznamy!$A$47:$A$63,Seznamy!$F$47:$F$63)</f>
        <v>4618</v>
      </c>
      <c r="E54" s="90">
        <f>LOOKUP(A54,Seznamy!$A$47:$A$63,Seznamy!$G$47:$G$63)</f>
        <v>0</v>
      </c>
      <c r="F54" s="91">
        <f>LOOKUP(A54,Seznamy!$A$47:$A$63,Seznamy!$J$47:$J$63)</f>
        <v>60</v>
      </c>
      <c r="G54" s="91">
        <v>26</v>
      </c>
      <c r="H54" s="89">
        <f>LOOKUP(G54,'Dělená - pěstební'!$A$21:$A$50,'Dělená - pěstební'!$B$21:$B$50)</f>
        <v>0</v>
      </c>
      <c r="I54" s="92">
        <f t="array" ref="I54">SUM(IF(('Dělená - pěstební'!$A$3:$A$19=A54)*('Dělená - pěstební'!$D$1:$AG$1=G54),'Dělená - pěstební'!$D$3:$AG$19))</f>
        <v>0</v>
      </c>
      <c r="J54" s="116" t="str">
        <f>IF(I54=0,"",I54)</f>
        <v/>
      </c>
      <c r="K54" s="93" t="str">
        <f>IF(I54=MIN($J$33:$J$62),1,"")</f>
        <v/>
      </c>
    </row>
    <row r="55" spans="1:11" hidden="1">
      <c r="A55" s="87">
        <v>2</v>
      </c>
      <c r="B55" s="88">
        <f>LOOKUP(A55,Seznamy!$A$71:$A$83,Seznamy!$B$71:$B$83)</f>
        <v>122258</v>
      </c>
      <c r="C55" s="89" t="str">
        <f>LOOKUP(A55,Seznamy!$A$47:$A$63,Seznamy!$C$47:$C$63)</f>
        <v>Jeseník</v>
      </c>
      <c r="D55" s="90">
        <f>LOOKUP(A55,Seznamy!$A$47:$A$63,Seznamy!$F$47:$F$63)</f>
        <v>4618</v>
      </c>
      <c r="E55" s="90">
        <f>LOOKUP(A55,Seznamy!$A$47:$A$63,Seznamy!$G$47:$G$63)</f>
        <v>0</v>
      </c>
      <c r="F55" s="91">
        <f>LOOKUP(A55,Seznamy!$A$47:$A$63,Seznamy!$J$47:$J$63)</f>
        <v>60</v>
      </c>
      <c r="G55" s="91">
        <v>27</v>
      </c>
      <c r="H55" s="89">
        <f>LOOKUP(G55,'Dělená - pěstební'!$A$21:$A$50,'Dělená - pěstební'!$B$21:$B$50)</f>
        <v>0</v>
      </c>
      <c r="I55" s="92">
        <f t="array" ref="I55">SUM(IF(('Dělená - pěstební'!$A$3:$A$19=A55)*('Dělená - pěstební'!$D$1:$AG$1=G55),'Dělená - pěstební'!$D$3:$AG$19))</f>
        <v>0</v>
      </c>
      <c r="J55" s="116" t="str">
        <f>IF(I55=0,"",I55)</f>
        <v/>
      </c>
      <c r="K55" s="93" t="str">
        <f>IF(I55=MIN($J$33:$J$62),1,"")</f>
        <v/>
      </c>
    </row>
    <row r="56" spans="1:11" hidden="1">
      <c r="A56" s="87">
        <v>2</v>
      </c>
      <c r="B56" s="88">
        <f>LOOKUP(A56,Seznamy!$A$71:$A$83,Seznamy!$B$71:$B$83)</f>
        <v>122258</v>
      </c>
      <c r="C56" s="89" t="str">
        <f>LOOKUP(A56,Seznamy!$A$47:$A$63,Seznamy!$C$47:$C$63)</f>
        <v>Jeseník</v>
      </c>
      <c r="D56" s="90">
        <f>LOOKUP(A56,Seznamy!$A$47:$A$63,Seznamy!$F$47:$F$63)</f>
        <v>4618</v>
      </c>
      <c r="E56" s="90">
        <f>LOOKUP(A56,Seznamy!$A$47:$A$63,Seznamy!$G$47:$G$63)</f>
        <v>0</v>
      </c>
      <c r="F56" s="91">
        <f>LOOKUP(A56,Seznamy!$A$47:$A$63,Seznamy!$J$47:$J$63)</f>
        <v>60</v>
      </c>
      <c r="G56" s="91">
        <v>28</v>
      </c>
      <c r="H56" s="89">
        <f>LOOKUP(G56,'Dělená - pěstební'!$A$21:$A$50,'Dělená - pěstební'!$B$21:$B$50)</f>
        <v>0</v>
      </c>
      <c r="I56" s="92">
        <f t="array" ref="I56">SUM(IF(('Dělená - pěstební'!$A$3:$A$19=A56)*('Dělená - pěstební'!$D$1:$AG$1=G56),'Dělená - pěstební'!$D$3:$AG$19))</f>
        <v>0</v>
      </c>
      <c r="J56" s="116" t="str">
        <f>IF(I56=0,"",I56)</f>
        <v/>
      </c>
      <c r="K56" s="93" t="str">
        <f>IF(I56=MIN($J$33:$J$62),1,"")</f>
        <v/>
      </c>
    </row>
    <row r="57" spans="1:11" hidden="1">
      <c r="A57" s="87">
        <v>2</v>
      </c>
      <c r="B57" s="88">
        <f>LOOKUP(A57,Seznamy!$A$71:$A$83,Seznamy!$B$71:$B$83)</f>
        <v>122258</v>
      </c>
      <c r="C57" s="89" t="str">
        <f>LOOKUP(A57,Seznamy!$A$47:$A$63,Seznamy!$C$47:$C$63)</f>
        <v>Jeseník</v>
      </c>
      <c r="D57" s="90">
        <f>LOOKUP(A57,Seznamy!$A$47:$A$63,Seznamy!$F$47:$F$63)</f>
        <v>4618</v>
      </c>
      <c r="E57" s="90">
        <f>LOOKUP(A57,Seznamy!$A$47:$A$63,Seznamy!$G$47:$G$63)</f>
        <v>0</v>
      </c>
      <c r="F57" s="91">
        <f>LOOKUP(A57,Seznamy!$A$47:$A$63,Seznamy!$J$47:$J$63)</f>
        <v>60</v>
      </c>
      <c r="G57" s="91">
        <v>29</v>
      </c>
      <c r="H57" s="89">
        <f>LOOKUP(G57,'Dělená - pěstební'!$A$21:$A$50,'Dělená - pěstební'!$B$21:$B$50)</f>
        <v>0</v>
      </c>
      <c r="I57" s="92">
        <f t="array" ref="I57">SUM(IF(('Dělená - pěstební'!$A$3:$A$19=A57)*('Dělená - pěstební'!$D$1:$AG$1=G57),'Dělená - pěstební'!$D$3:$AG$19))</f>
        <v>0</v>
      </c>
      <c r="J57" s="116" t="str">
        <f>IF(I57=0,"",I57)</f>
        <v/>
      </c>
      <c r="K57" s="93" t="str">
        <f>IF(I57=MIN($J$33:$J$62),1,"")</f>
        <v/>
      </c>
    </row>
    <row r="58" spans="1:11" hidden="1">
      <c r="A58" s="87">
        <v>2</v>
      </c>
      <c r="B58" s="88">
        <f>LOOKUP(A58,Seznamy!$A$71:$A$83,Seznamy!$B$71:$B$83)</f>
        <v>122258</v>
      </c>
      <c r="C58" s="89" t="str">
        <f>LOOKUP(A58,Seznamy!$A$47:$A$63,Seznamy!$C$47:$C$63)</f>
        <v>Jeseník</v>
      </c>
      <c r="D58" s="90">
        <f>LOOKUP(A58,Seznamy!$A$47:$A$63,Seznamy!$F$47:$F$63)</f>
        <v>4618</v>
      </c>
      <c r="E58" s="90">
        <f>LOOKUP(A58,Seznamy!$A$47:$A$63,Seznamy!$G$47:$G$63)</f>
        <v>0</v>
      </c>
      <c r="F58" s="91">
        <f>LOOKUP(A58,Seznamy!$A$47:$A$63,Seznamy!$J$47:$J$63)</f>
        <v>60</v>
      </c>
      <c r="G58" s="91">
        <v>30</v>
      </c>
      <c r="H58" s="89">
        <f>LOOKUP(G58,'Dělená - pěstební'!$A$21:$A$50,'Dělená - pěstební'!$B$21:$B$50)</f>
        <v>0</v>
      </c>
      <c r="I58" s="92">
        <f t="array" ref="I58">SUM(IF(('Dělená - pěstební'!$A$3:$A$19=A58)*('Dělená - pěstební'!$D$1:$AG$1=G58),'Dělená - pěstební'!$D$3:$AG$19))</f>
        <v>0</v>
      </c>
      <c r="J58" s="116" t="str">
        <f>IF(I58=0,"",I58)</f>
        <v/>
      </c>
      <c r="K58" s="93" t="str">
        <f>IF(I58=MIN($J$33:$J$62),1,"")</f>
        <v/>
      </c>
    </row>
    <row r="59" spans="1:11">
      <c r="A59" s="87">
        <v>2</v>
      </c>
      <c r="B59" s="88">
        <f>LOOKUP(A59,Seznamy!$A$71:$A$83,Seznamy!$B$71:$B$83)</f>
        <v>122258</v>
      </c>
      <c r="C59" s="89" t="str">
        <f>LOOKUP(A59,Seznamy!$A$47:$A$63,Seznamy!$C$47:$C$63)</f>
        <v>Jeseník</v>
      </c>
      <c r="D59" s="90">
        <f>LOOKUP(A59,Seznamy!$A$47:$A$63,Seznamy!$F$47:$F$63)</f>
        <v>4618</v>
      </c>
      <c r="E59" s="90">
        <f>LOOKUP(A59,Seznamy!$A$47:$A$63,Seznamy!$G$47:$G$63)</f>
        <v>0</v>
      </c>
      <c r="F59" s="91">
        <f>LOOKUP(A59,Seznamy!$A$47:$A$63,Seznamy!$J$47:$J$63)</f>
        <v>60</v>
      </c>
      <c r="G59" s="91">
        <v>12</v>
      </c>
      <c r="H59" s="89" t="str">
        <f>LOOKUP(G59,'Dělená - pěstební'!$A$21:$A$50,'Dělená - pěstební'!$B$21:$B$50)</f>
        <v>Dřevo-Málek s.r.o.</v>
      </c>
      <c r="I59" s="92">
        <f t="array" ref="I59">SUM(IF(('Dělená - pěstební'!$A$3:$A$19=A59)*('Dělená - pěstební'!$D$1:$AG$1=G59),'Dělená - pěstební'!$D$3:$AG$19))</f>
        <v>42904620</v>
      </c>
      <c r="J59" s="116">
        <f>IF(I59=0,"",I59)</f>
        <v>42904620</v>
      </c>
      <c r="K59" s="93">
        <f>IF(I59=MIN($J$33:$J$62),1,"")</f>
        <v>1</v>
      </c>
    </row>
    <row r="60" spans="1:11">
      <c r="A60" s="87">
        <v>2</v>
      </c>
      <c r="B60" s="88">
        <f>LOOKUP(A60,Seznamy!$A$71:$A$83,Seznamy!$B$71:$B$83)</f>
        <v>122258</v>
      </c>
      <c r="C60" s="89" t="str">
        <f>LOOKUP(A60,Seznamy!$A$47:$A$63,Seznamy!$C$47:$C$63)</f>
        <v>Jeseník</v>
      </c>
      <c r="D60" s="90">
        <f>LOOKUP(A60,Seznamy!$A$47:$A$63,Seznamy!$F$47:$F$63)</f>
        <v>4618</v>
      </c>
      <c r="E60" s="90">
        <f>LOOKUP(A60,Seznamy!$A$47:$A$63,Seznamy!$G$47:$G$63)</f>
        <v>0</v>
      </c>
      <c r="F60" s="91">
        <f>LOOKUP(A60,Seznamy!$A$47:$A$63,Seznamy!$J$47:$J$63)</f>
        <v>60</v>
      </c>
      <c r="G60" s="91">
        <v>8</v>
      </c>
      <c r="H60" s="89" t="str">
        <f>LOOKUP(G60,'Dělená - pěstební'!$A$21:$A$50,'Dělená - pěstební'!$B$21:$B$50)</f>
        <v>LESCUS Cetkovice, s.r.o.</v>
      </c>
      <c r="I60" s="92">
        <f t="array" ref="I60">SUM(IF(('Dělená - pěstební'!$A$3:$A$19=A60)*('Dělená - pěstební'!$D$1:$AG$1=G60),'Dělená - pěstební'!$D$3:$AG$19))</f>
        <v>49976445</v>
      </c>
      <c r="J60" s="116">
        <f>IF(I60=0,"",I60)</f>
        <v>49976445</v>
      </c>
      <c r="K60" s="93" t="str">
        <f>IF(I60=MIN($J$33:$J$62),1,"")</f>
        <v/>
      </c>
    </row>
    <row r="61" spans="1:11">
      <c r="A61" s="87">
        <v>2</v>
      </c>
      <c r="B61" s="88">
        <f>LOOKUP(A61,Seznamy!$A$71:$A$83,Seznamy!$B$71:$B$83)</f>
        <v>122258</v>
      </c>
      <c r="C61" s="89" t="str">
        <f>LOOKUP(A61,Seznamy!$A$47:$A$63,Seznamy!$C$47:$C$63)</f>
        <v>Jeseník</v>
      </c>
      <c r="D61" s="90">
        <f>LOOKUP(A61,Seznamy!$A$47:$A$63,Seznamy!$F$47:$F$63)</f>
        <v>4618</v>
      </c>
      <c r="E61" s="90">
        <f>LOOKUP(A61,Seznamy!$A$47:$A$63,Seznamy!$G$47:$G$63)</f>
        <v>0</v>
      </c>
      <c r="F61" s="91">
        <f>LOOKUP(A61,Seznamy!$A$47:$A$63,Seznamy!$J$47:$J$63)</f>
        <v>60</v>
      </c>
      <c r="G61" s="91">
        <v>11</v>
      </c>
      <c r="H61" s="89" t="str">
        <f>LOOKUP(G61,'Dělená - pěstební'!$A$21:$A$50,'Dělená - pěstební'!$B$21:$B$50)</f>
        <v>Opavská lesní a.s.</v>
      </c>
      <c r="I61" s="92">
        <f t="array" ref="I61">SUM(IF(('Dělená - pěstební'!$A$3:$A$19=A61)*('Dělená - pěstební'!$D$1:$AG$1=G61),'Dělená - pěstební'!$D$3:$AG$19))</f>
        <v>54118640</v>
      </c>
      <c r="J61" s="116">
        <f>IF(I61=0,"",I61)</f>
        <v>54118640</v>
      </c>
      <c r="K61" s="93" t="str">
        <f>IF(I61=MIN($J$33:$J$62),1,"")</f>
        <v/>
      </c>
    </row>
    <row r="62" spans="1:11">
      <c r="A62" s="87">
        <v>2</v>
      </c>
      <c r="B62" s="88">
        <f>LOOKUP(A62,Seznamy!$A$71:$A$83,Seznamy!$B$71:$B$83)</f>
        <v>122258</v>
      </c>
      <c r="C62" s="89" t="str">
        <f>LOOKUP(A62,Seznamy!$A$47:$A$63,Seznamy!$C$47:$C$63)</f>
        <v>Jeseník</v>
      </c>
      <c r="D62" s="90">
        <f>LOOKUP(A62,Seznamy!$A$47:$A$63,Seznamy!$F$47:$F$63)</f>
        <v>4618</v>
      </c>
      <c r="E62" s="90">
        <f>LOOKUP(A62,Seznamy!$A$47:$A$63,Seznamy!$G$47:$G$63)</f>
        <v>0</v>
      </c>
      <c r="F62" s="91">
        <f>LOOKUP(A62,Seznamy!$A$47:$A$63,Seznamy!$J$47:$J$63)</f>
        <v>60</v>
      </c>
      <c r="G62" s="91">
        <v>6</v>
      </c>
      <c r="H62" s="89" t="str">
        <f>LOOKUP(G62,'Dělená - pěstební'!$A$21:$A$50,'Dělená - pěstební'!$B$21:$B$50)</f>
        <v>UNILES a.s.</v>
      </c>
      <c r="I62" s="92">
        <f t="array" ref="I62">SUM(IF(('Dělená - pěstební'!$A$3:$A$19=A62)*('Dělená - pěstební'!$D$1:$AG$1=G62),'Dělená - pěstební'!$D$3:$AG$19))</f>
        <v>121935800</v>
      </c>
      <c r="J62" s="116">
        <f>IF(I62=0,"",I62)</f>
        <v>121935800</v>
      </c>
      <c r="K62" s="93" t="str">
        <f>IF(I62=MIN($J$33:$J$62),1,"")</f>
        <v/>
      </c>
    </row>
    <row r="63" spans="1:11" hidden="1">
      <c r="A63" s="53">
        <v>3</v>
      </c>
      <c r="B63" s="54">
        <f>LOOKUP(A63,Seznamy!$A$71:$A$83,Seznamy!$B$71:$B$83)</f>
        <v>155015</v>
      </c>
      <c r="C63" s="55" t="str">
        <f>LOOKUP(A63,Seznamy!$A$47:$A$63,Seznamy!$C$47:$C$63)</f>
        <v>Polná</v>
      </c>
      <c r="D63" s="56">
        <f>LOOKUP(A63,Seznamy!$A$47:$A$63,Seznamy!$F$47:$F$63)</f>
        <v>3153</v>
      </c>
      <c r="E63" s="56">
        <f>LOOKUP(A63,Seznamy!$A$47:$A$63,Seznamy!$G$47:$G$63)</f>
        <v>0</v>
      </c>
      <c r="F63" s="57">
        <f>LOOKUP(A63,Seznamy!$A$47:$A$63,Seznamy!$J$47:$J$63)</f>
        <v>60</v>
      </c>
      <c r="G63" s="57">
        <v>1</v>
      </c>
      <c r="H63" s="55" t="str">
        <f>LOOKUP(G63,'Dělená - pěstební'!$A$21:$A$50,'Dělená - pěstební'!$B$21:$B$50)</f>
        <v>HEDERA ZIMA, spol. s r.o.</v>
      </c>
      <c r="I63" s="58">
        <f t="array" ref="I63">SUM(IF(('Dělená - pěstební'!$A$3:$A$19=A63)*('Dělená - pěstební'!$D$1:$AG$1=G63),'Dělená - pěstební'!$D$3:$AG$19))</f>
        <v>0</v>
      </c>
      <c r="J63" s="115" t="str">
        <f>IF(I63=0,"",I63)</f>
        <v/>
      </c>
      <c r="K63" s="59" t="str">
        <f>IF(I63=MIN($J$63:$J$92),1,"")</f>
        <v/>
      </c>
    </row>
    <row r="64" spans="1:11" hidden="1">
      <c r="A64" s="53">
        <v>3</v>
      </c>
      <c r="B64" s="54">
        <f>LOOKUP(A64,Seznamy!$A$71:$A$83,Seznamy!$B$71:$B$83)</f>
        <v>155015</v>
      </c>
      <c r="C64" s="55" t="str">
        <f>LOOKUP(A64,Seznamy!$A$47:$A$63,Seznamy!$C$47:$C$63)</f>
        <v>Polná</v>
      </c>
      <c r="D64" s="56">
        <f>LOOKUP(A64,Seznamy!$A$47:$A$63,Seznamy!$F$47:$F$63)</f>
        <v>3153</v>
      </c>
      <c r="E64" s="56">
        <f>LOOKUP(A64,Seznamy!$A$47:$A$63,Seznamy!$G$47:$G$63)</f>
        <v>0</v>
      </c>
      <c r="F64" s="57">
        <f>LOOKUP(A64,Seznamy!$A$47:$A$63,Seznamy!$J$47:$J$63)</f>
        <v>60</v>
      </c>
      <c r="G64" s="57">
        <v>2</v>
      </c>
      <c r="H64" s="55" t="str">
        <f>LOOKUP(G64,'Dělená - pěstební'!$A$21:$A$50,'Dělená - pěstební'!$B$21:$B$50)</f>
        <v>KAISER s.r.o.</v>
      </c>
      <c r="I64" s="58">
        <f t="array" ref="I64">SUM(IF(('Dělená - pěstební'!$A$3:$A$19=A64)*('Dělená - pěstební'!$D$1:$AG$1=G64),'Dělená - pěstební'!$D$3:$AG$19))</f>
        <v>0</v>
      </c>
      <c r="J64" s="115" t="str">
        <f>IF(I64=0,"",I64)</f>
        <v/>
      </c>
      <c r="K64" s="59" t="str">
        <f>IF(I64=MIN($J$63:$J$92),1,"")</f>
        <v/>
      </c>
    </row>
    <row r="65" spans="1:11" hidden="1">
      <c r="A65" s="53">
        <v>3</v>
      </c>
      <c r="B65" s="54">
        <f>LOOKUP(A65,Seznamy!$A$71:$A$83,Seznamy!$B$71:$B$83)</f>
        <v>155015</v>
      </c>
      <c r="C65" s="55" t="str">
        <f>LOOKUP(A65,Seznamy!$A$47:$A$63,Seznamy!$C$47:$C$63)</f>
        <v>Polná</v>
      </c>
      <c r="D65" s="56">
        <f>LOOKUP(A65,Seznamy!$A$47:$A$63,Seznamy!$F$47:$F$63)</f>
        <v>3153</v>
      </c>
      <c r="E65" s="56">
        <f>LOOKUP(A65,Seznamy!$A$47:$A$63,Seznamy!$G$47:$G$63)</f>
        <v>0</v>
      </c>
      <c r="F65" s="57">
        <f>LOOKUP(A65,Seznamy!$A$47:$A$63,Seznamy!$J$47:$J$63)</f>
        <v>60</v>
      </c>
      <c r="G65" s="57">
        <v>3</v>
      </c>
      <c r="H65" s="55" t="str">
        <f>LOOKUP(G65,'Dělená - pěstební'!$A$21:$A$50,'Dělená - pěstební'!$B$21:$B$50)</f>
        <v>LST a.s.</v>
      </c>
      <c r="I65" s="58">
        <f t="array" ref="I65">SUM(IF(('Dělená - pěstební'!$A$3:$A$19=A65)*('Dělená - pěstební'!$D$1:$AG$1=G65),'Dělená - pěstební'!$D$3:$AG$19))</f>
        <v>0</v>
      </c>
      <c r="J65" s="115" t="str">
        <f>IF(I65=0,"",I65)</f>
        <v/>
      </c>
      <c r="K65" s="59" t="str">
        <f>IF(I65=MIN($J$63:$J$92),1,"")</f>
        <v/>
      </c>
    </row>
    <row r="66" spans="1:11" hidden="1">
      <c r="A66" s="53">
        <v>3</v>
      </c>
      <c r="B66" s="54">
        <f>LOOKUP(A66,Seznamy!$A$71:$A$83,Seznamy!$B$71:$B$83)</f>
        <v>155015</v>
      </c>
      <c r="C66" s="55" t="str">
        <f>LOOKUP(A66,Seznamy!$A$47:$A$63,Seznamy!$C$47:$C$63)</f>
        <v>Polná</v>
      </c>
      <c r="D66" s="56">
        <f>LOOKUP(A66,Seznamy!$A$47:$A$63,Seznamy!$F$47:$F$63)</f>
        <v>3153</v>
      </c>
      <c r="E66" s="56">
        <f>LOOKUP(A66,Seznamy!$A$47:$A$63,Seznamy!$G$47:$G$63)</f>
        <v>0</v>
      </c>
      <c r="F66" s="57">
        <f>LOOKUP(A66,Seznamy!$A$47:$A$63,Seznamy!$J$47:$J$63)</f>
        <v>60</v>
      </c>
      <c r="G66" s="57">
        <v>4</v>
      </c>
      <c r="H66" s="55" t="str">
        <f>LOOKUP(G66,'Dělená - pěstební'!$A$21:$A$50,'Dělená - pěstební'!$B$21:$B$50)</f>
        <v>ARBOLES s.r.o.</v>
      </c>
      <c r="I66" s="58">
        <f t="array" ref="I66">SUM(IF(('Dělená - pěstební'!$A$3:$A$19=A66)*('Dělená - pěstební'!$D$1:$AG$1=G66),'Dělená - pěstební'!$D$3:$AG$19))</f>
        <v>0</v>
      </c>
      <c r="J66" s="115" t="str">
        <f>IF(I66=0,"",I66)</f>
        <v/>
      </c>
      <c r="K66" s="59" t="str">
        <f>IF(I66=MIN($J$63:$J$92),1,"")</f>
        <v/>
      </c>
    </row>
    <row r="67" spans="1:11" hidden="1">
      <c r="A67" s="53">
        <v>3</v>
      </c>
      <c r="B67" s="54">
        <f>LOOKUP(A67,Seznamy!$A$71:$A$83,Seznamy!$B$71:$B$83)</f>
        <v>155015</v>
      </c>
      <c r="C67" s="55" t="str">
        <f>LOOKUP(A67,Seznamy!$A$47:$A$63,Seznamy!$C$47:$C$63)</f>
        <v>Polná</v>
      </c>
      <c r="D67" s="56">
        <f>LOOKUP(A67,Seznamy!$A$47:$A$63,Seznamy!$F$47:$F$63)</f>
        <v>3153</v>
      </c>
      <c r="E67" s="56">
        <f>LOOKUP(A67,Seznamy!$A$47:$A$63,Seznamy!$G$47:$G$63)</f>
        <v>0</v>
      </c>
      <c r="F67" s="57">
        <f>LOOKUP(A67,Seznamy!$A$47:$A$63,Seznamy!$J$47:$J$63)</f>
        <v>60</v>
      </c>
      <c r="G67" s="57">
        <v>5</v>
      </c>
      <c r="H67" s="55" t="str">
        <f>LOOKUP(G67,'Dělená - pěstební'!$A$21:$A$50,'Dělená - pěstební'!$B$21:$B$50)</f>
        <v>Marles s.r.o.</v>
      </c>
      <c r="I67" s="58">
        <f t="array" ref="I67">SUM(IF(('Dělená - pěstební'!$A$3:$A$19=A67)*('Dělená - pěstební'!$D$1:$AG$1=G67),'Dělená - pěstební'!$D$3:$AG$19))</f>
        <v>0</v>
      </c>
      <c r="J67" s="115" t="str">
        <f>IF(I67=0,"",I67)</f>
        <v/>
      </c>
      <c r="K67" s="59" t="str">
        <f>IF(I67=MIN($J$63:$J$92),1,"")</f>
        <v/>
      </c>
    </row>
    <row r="68" spans="1:11" hidden="1">
      <c r="A68" s="53">
        <v>3</v>
      </c>
      <c r="B68" s="54">
        <f>LOOKUP(A68,Seznamy!$A$71:$A$83,Seznamy!$B$71:$B$83)</f>
        <v>155015</v>
      </c>
      <c r="C68" s="55" t="str">
        <f>LOOKUP(A68,Seznamy!$A$47:$A$63,Seznamy!$C$47:$C$63)</f>
        <v>Polná</v>
      </c>
      <c r="D68" s="56">
        <f>LOOKUP(A68,Seznamy!$A$47:$A$63,Seznamy!$F$47:$F$63)</f>
        <v>3153</v>
      </c>
      <c r="E68" s="56">
        <f>LOOKUP(A68,Seznamy!$A$47:$A$63,Seznamy!$G$47:$G$63)</f>
        <v>0</v>
      </c>
      <c r="F68" s="57">
        <f>LOOKUP(A68,Seznamy!$A$47:$A$63,Seznamy!$J$47:$J$63)</f>
        <v>60</v>
      </c>
      <c r="G68" s="57">
        <v>7</v>
      </c>
      <c r="H68" s="55" t="str">
        <f>LOOKUP(G68,'Dělená - pěstební'!$A$21:$A$50,'Dělená - pěstební'!$B$21:$B$50)</f>
        <v>Jihozápadní dřevařská a.s.</v>
      </c>
      <c r="I68" s="58">
        <f t="array" ref="I68">SUM(IF(('Dělená - pěstební'!$A$3:$A$19=A68)*('Dělená - pěstební'!$D$1:$AG$1=G68),'Dělená - pěstební'!$D$3:$AG$19))</f>
        <v>0</v>
      </c>
      <c r="J68" s="115" t="str">
        <f>IF(I68=0,"",I68)</f>
        <v/>
      </c>
      <c r="K68" s="59" t="str">
        <f>IF(I68=MIN($J$63:$J$92),1,"")</f>
        <v/>
      </c>
    </row>
    <row r="69" spans="1:11" hidden="1">
      <c r="A69" s="53">
        <v>3</v>
      </c>
      <c r="B69" s="54">
        <f>LOOKUP(A69,Seznamy!$A$71:$A$83,Seznamy!$B$71:$B$83)</f>
        <v>155015</v>
      </c>
      <c r="C69" s="55" t="str">
        <f>LOOKUP(A69,Seznamy!$A$47:$A$63,Seznamy!$C$47:$C$63)</f>
        <v>Polná</v>
      </c>
      <c r="D69" s="56">
        <f>LOOKUP(A69,Seznamy!$A$47:$A$63,Seznamy!$F$47:$F$63)</f>
        <v>3153</v>
      </c>
      <c r="E69" s="56">
        <f>LOOKUP(A69,Seznamy!$A$47:$A$63,Seznamy!$G$47:$G$63)</f>
        <v>0</v>
      </c>
      <c r="F69" s="57">
        <f>LOOKUP(A69,Seznamy!$A$47:$A$63,Seznamy!$J$47:$J$63)</f>
        <v>60</v>
      </c>
      <c r="G69" s="57">
        <v>8</v>
      </c>
      <c r="H69" s="55" t="str">
        <f>LOOKUP(G69,'Dělená - pěstební'!$A$21:$A$50,'Dělená - pěstební'!$B$21:$B$50)</f>
        <v>LESCUS Cetkovice, s.r.o.</v>
      </c>
      <c r="I69" s="58">
        <f t="array" ref="I69">SUM(IF(('Dělená - pěstební'!$A$3:$A$19=A69)*('Dělená - pěstební'!$D$1:$AG$1=G69),'Dělená - pěstební'!$D$3:$AG$19))</f>
        <v>0</v>
      </c>
      <c r="J69" s="115" t="str">
        <f>IF(I69=0,"",I69)</f>
        <v/>
      </c>
      <c r="K69" s="59" t="str">
        <f>IF(I69=MIN($J$63:$J$92),1,"")</f>
        <v/>
      </c>
    </row>
    <row r="70" spans="1:11" hidden="1">
      <c r="A70" s="53">
        <v>3</v>
      </c>
      <c r="B70" s="54">
        <f>LOOKUP(A70,Seznamy!$A$71:$A$83,Seznamy!$B$71:$B$83)</f>
        <v>155015</v>
      </c>
      <c r="C70" s="55" t="str">
        <f>LOOKUP(A70,Seznamy!$A$47:$A$63,Seznamy!$C$47:$C$63)</f>
        <v>Polná</v>
      </c>
      <c r="D70" s="56">
        <f>LOOKUP(A70,Seznamy!$A$47:$A$63,Seznamy!$F$47:$F$63)</f>
        <v>3153</v>
      </c>
      <c r="E70" s="56">
        <f>LOOKUP(A70,Seznamy!$A$47:$A$63,Seznamy!$G$47:$G$63)</f>
        <v>0</v>
      </c>
      <c r="F70" s="57">
        <f>LOOKUP(A70,Seznamy!$A$47:$A$63,Seznamy!$J$47:$J$63)</f>
        <v>60</v>
      </c>
      <c r="G70" s="57">
        <v>9</v>
      </c>
      <c r="H70" s="55" t="str">
        <f>LOOKUP(G70,'Dělená - pěstební'!$A$21:$A$50,'Dělená - pěstební'!$B$21:$B$50)</f>
        <v>LDF Rožnov a.s.</v>
      </c>
      <c r="I70" s="58">
        <f t="array" ref="I70">SUM(IF(('Dělená - pěstební'!$A$3:$A$19=A70)*('Dělená - pěstební'!$D$1:$AG$1=G70),'Dělená - pěstební'!$D$3:$AG$19))</f>
        <v>0</v>
      </c>
      <c r="J70" s="115" t="str">
        <f>IF(I70=0,"",I70)</f>
        <v/>
      </c>
      <c r="K70" s="59" t="str">
        <f>IF(I70=MIN($J$63:$J$92),1,"")</f>
        <v/>
      </c>
    </row>
    <row r="71" spans="1:11" hidden="1">
      <c r="A71" s="53">
        <v>3</v>
      </c>
      <c r="B71" s="54">
        <f>LOOKUP(A71,Seznamy!$A$71:$A$83,Seznamy!$B$71:$B$83)</f>
        <v>155015</v>
      </c>
      <c r="C71" s="55" t="str">
        <f>LOOKUP(A71,Seznamy!$A$47:$A$63,Seznamy!$C$47:$C$63)</f>
        <v>Polná</v>
      </c>
      <c r="D71" s="56">
        <f>LOOKUP(A71,Seznamy!$A$47:$A$63,Seznamy!$F$47:$F$63)</f>
        <v>3153</v>
      </c>
      <c r="E71" s="56">
        <f>LOOKUP(A71,Seznamy!$A$47:$A$63,Seznamy!$G$47:$G$63)</f>
        <v>0</v>
      </c>
      <c r="F71" s="57">
        <f>LOOKUP(A71,Seznamy!$A$47:$A$63,Seznamy!$J$47:$J$63)</f>
        <v>60</v>
      </c>
      <c r="G71" s="57">
        <v>10</v>
      </c>
      <c r="H71" s="55" t="str">
        <f>LOOKUP(G71,'Dělená - pěstební'!$A$21:$A$50,'Dělená - pěstební'!$B$21:$B$50)</f>
        <v>Kloboucká lesní s.r.o.</v>
      </c>
      <c r="I71" s="58">
        <f t="array" ref="I71">SUM(IF(('Dělená - pěstební'!$A$3:$A$19=A71)*('Dělená - pěstební'!$D$1:$AG$1=G71),'Dělená - pěstební'!$D$3:$AG$19))</f>
        <v>0</v>
      </c>
      <c r="J71" s="115" t="str">
        <f>IF(I71=0,"",I71)</f>
        <v/>
      </c>
      <c r="K71" s="59" t="str">
        <f>IF(I71=MIN($J$63:$J$92),1,"")</f>
        <v/>
      </c>
    </row>
    <row r="72" spans="1:11" hidden="1">
      <c r="A72" s="53">
        <v>3</v>
      </c>
      <c r="B72" s="54">
        <f>LOOKUP(A72,Seznamy!$A$71:$A$83,Seznamy!$B$71:$B$83)</f>
        <v>155015</v>
      </c>
      <c r="C72" s="55" t="str">
        <f>LOOKUP(A72,Seznamy!$A$47:$A$63,Seznamy!$C$47:$C$63)</f>
        <v>Polná</v>
      </c>
      <c r="D72" s="56">
        <f>LOOKUP(A72,Seznamy!$A$47:$A$63,Seznamy!$F$47:$F$63)</f>
        <v>3153</v>
      </c>
      <c r="E72" s="56">
        <f>LOOKUP(A72,Seznamy!$A$47:$A$63,Seznamy!$G$47:$G$63)</f>
        <v>0</v>
      </c>
      <c r="F72" s="57">
        <f>LOOKUP(A72,Seznamy!$A$47:$A$63,Seznamy!$J$47:$J$63)</f>
        <v>60</v>
      </c>
      <c r="G72" s="57">
        <v>11</v>
      </c>
      <c r="H72" s="55" t="str">
        <f>LOOKUP(G72,'Dělená - pěstební'!$A$21:$A$50,'Dělená - pěstební'!$B$21:$B$50)</f>
        <v>Opavská lesní a.s.</v>
      </c>
      <c r="I72" s="58">
        <f t="array" ref="I72">SUM(IF(('Dělená - pěstební'!$A$3:$A$19=A72)*('Dělená - pěstební'!$D$1:$AG$1=G72),'Dělená - pěstební'!$D$3:$AG$19))</f>
        <v>0</v>
      </c>
      <c r="J72" s="115" t="str">
        <f>IF(I72=0,"",I72)</f>
        <v/>
      </c>
      <c r="K72" s="59" t="str">
        <f>IF(I72=MIN($J$63:$J$92),1,"")</f>
        <v/>
      </c>
    </row>
    <row r="73" spans="1:11" hidden="1">
      <c r="A73" s="53">
        <v>3</v>
      </c>
      <c r="B73" s="54">
        <f>LOOKUP(A73,Seznamy!$A$71:$A$83,Seznamy!$B$71:$B$83)</f>
        <v>155015</v>
      </c>
      <c r="C73" s="55" t="str">
        <f>LOOKUP(A73,Seznamy!$A$47:$A$63,Seznamy!$C$47:$C$63)</f>
        <v>Polná</v>
      </c>
      <c r="D73" s="56">
        <f>LOOKUP(A73,Seznamy!$A$47:$A$63,Seznamy!$F$47:$F$63)</f>
        <v>3153</v>
      </c>
      <c r="E73" s="56">
        <f>LOOKUP(A73,Seznamy!$A$47:$A$63,Seznamy!$G$47:$G$63)</f>
        <v>0</v>
      </c>
      <c r="F73" s="57">
        <f>LOOKUP(A73,Seznamy!$A$47:$A$63,Seznamy!$J$47:$J$63)</f>
        <v>60</v>
      </c>
      <c r="G73" s="57">
        <v>12</v>
      </c>
      <c r="H73" s="55" t="str">
        <f>LOOKUP(G73,'Dělená - pěstební'!$A$21:$A$50,'Dělená - pěstební'!$B$21:$B$50)</f>
        <v>Dřevo-Málek s.r.o.</v>
      </c>
      <c r="I73" s="58">
        <f t="array" ref="I73">SUM(IF(('Dělená - pěstební'!$A$3:$A$19=A73)*('Dělená - pěstební'!$D$1:$AG$1=G73),'Dělená - pěstební'!$D$3:$AG$19))</f>
        <v>0</v>
      </c>
      <c r="J73" s="115" t="str">
        <f>IF(I73=0,"",I73)</f>
        <v/>
      </c>
      <c r="K73" s="59" t="str">
        <f>IF(I73=MIN($J$63:$J$92),1,"")</f>
        <v/>
      </c>
    </row>
    <row r="74" spans="1:11" hidden="1">
      <c r="A74" s="53">
        <v>3</v>
      </c>
      <c r="B74" s="54">
        <f>LOOKUP(A74,Seznamy!$A$71:$A$83,Seznamy!$B$71:$B$83)</f>
        <v>155015</v>
      </c>
      <c r="C74" s="55" t="str">
        <f>LOOKUP(A74,Seznamy!$A$47:$A$63,Seznamy!$C$47:$C$63)</f>
        <v>Polná</v>
      </c>
      <c r="D74" s="56">
        <f>LOOKUP(A74,Seznamy!$A$47:$A$63,Seznamy!$F$47:$F$63)</f>
        <v>3153</v>
      </c>
      <c r="E74" s="56">
        <f>LOOKUP(A74,Seznamy!$A$47:$A$63,Seznamy!$G$47:$G$63)</f>
        <v>0</v>
      </c>
      <c r="F74" s="57">
        <f>LOOKUP(A74,Seznamy!$A$47:$A$63,Seznamy!$J$47:$J$63)</f>
        <v>60</v>
      </c>
      <c r="G74" s="57">
        <v>13</v>
      </c>
      <c r="H74" s="55" t="str">
        <f>LOOKUP(G74,'Dělená - pěstební'!$A$21:$A$50,'Dělená - pěstební'!$B$21:$B$50)</f>
        <v>SOLITERA spol. s r.o.</v>
      </c>
      <c r="I74" s="58">
        <f t="array" ref="I74">SUM(IF(('Dělená - pěstební'!$A$3:$A$19=A74)*('Dělená - pěstební'!$D$1:$AG$1=G74),'Dělená - pěstební'!$D$3:$AG$19))</f>
        <v>0</v>
      </c>
      <c r="J74" s="115" t="str">
        <f>IF(I74=0,"",I74)</f>
        <v/>
      </c>
      <c r="K74" s="59" t="str">
        <f>IF(I74=MIN($J$63:$J$92),1,"")</f>
        <v/>
      </c>
    </row>
    <row r="75" spans="1:11" hidden="1">
      <c r="A75" s="53">
        <v>3</v>
      </c>
      <c r="B75" s="54">
        <f>LOOKUP(A75,Seznamy!$A$71:$A$83,Seznamy!$B$71:$B$83)</f>
        <v>155015</v>
      </c>
      <c r="C75" s="55" t="str">
        <f>LOOKUP(A75,Seznamy!$A$47:$A$63,Seznamy!$C$47:$C$63)</f>
        <v>Polná</v>
      </c>
      <c r="D75" s="56">
        <f>LOOKUP(A75,Seznamy!$A$47:$A$63,Seznamy!$F$47:$F$63)</f>
        <v>3153</v>
      </c>
      <c r="E75" s="56">
        <f>LOOKUP(A75,Seznamy!$A$47:$A$63,Seznamy!$G$47:$G$63)</f>
        <v>0</v>
      </c>
      <c r="F75" s="57">
        <f>LOOKUP(A75,Seznamy!$A$47:$A$63,Seznamy!$J$47:$J$63)</f>
        <v>60</v>
      </c>
      <c r="G75" s="57">
        <v>14</v>
      </c>
      <c r="H75" s="55" t="str">
        <f>LOOKUP(G75,'Dělená - pěstební'!$A$21:$A$50,'Dělená - pěstební'!$B$21:$B$50)</f>
        <v>KHL-EKO, a.s.</v>
      </c>
      <c r="I75" s="58">
        <f t="array" ref="I75">SUM(IF(('Dělená - pěstební'!$A$3:$A$19=A75)*('Dělená - pěstební'!$D$1:$AG$1=G75),'Dělená - pěstební'!$D$3:$AG$19))</f>
        <v>0</v>
      </c>
      <c r="J75" s="115" t="str">
        <f>IF(I75=0,"",I75)</f>
        <v/>
      </c>
      <c r="K75" s="59" t="str">
        <f>IF(I75=MIN($J$63:$J$92),1,"")</f>
        <v/>
      </c>
    </row>
    <row r="76" spans="1:11" hidden="1">
      <c r="A76" s="53">
        <v>3</v>
      </c>
      <c r="B76" s="54">
        <f>LOOKUP(A76,Seznamy!$A$71:$A$83,Seznamy!$B$71:$B$83)</f>
        <v>155015</v>
      </c>
      <c r="C76" s="55" t="str">
        <f>LOOKUP(A76,Seznamy!$A$47:$A$63,Seznamy!$C$47:$C$63)</f>
        <v>Polná</v>
      </c>
      <c r="D76" s="56">
        <f>LOOKUP(A76,Seznamy!$A$47:$A$63,Seznamy!$F$47:$F$63)</f>
        <v>3153</v>
      </c>
      <c r="E76" s="56">
        <f>LOOKUP(A76,Seznamy!$A$47:$A$63,Seznamy!$G$47:$G$63)</f>
        <v>0</v>
      </c>
      <c r="F76" s="57">
        <f>LOOKUP(A76,Seznamy!$A$47:$A$63,Seznamy!$J$47:$J$63)</f>
        <v>60</v>
      </c>
      <c r="G76" s="57">
        <v>15</v>
      </c>
      <c r="H76" s="55" t="str">
        <f>LOOKUP(G76,'Dělená - pěstební'!$A$21:$A$50,'Dělená - pěstební'!$B$21:$B$50)</f>
        <v>Lesy Beskydy, a.s.</v>
      </c>
      <c r="I76" s="58">
        <f t="array" ref="I76">SUM(IF(('Dělená - pěstební'!$A$3:$A$19=A76)*('Dělená - pěstební'!$D$1:$AG$1=G76),'Dělená - pěstební'!$D$3:$AG$19))</f>
        <v>0</v>
      </c>
      <c r="J76" s="115" t="str">
        <f>IF(I76=0,"",I76)</f>
        <v/>
      </c>
      <c r="K76" s="59" t="str">
        <f>IF(I76=MIN($J$63:$J$92),1,"")</f>
        <v/>
      </c>
    </row>
    <row r="77" spans="1:11" hidden="1">
      <c r="A77" s="53">
        <v>3</v>
      </c>
      <c r="B77" s="54">
        <f>LOOKUP(A77,Seznamy!$A$71:$A$83,Seznamy!$B$71:$B$83)</f>
        <v>155015</v>
      </c>
      <c r="C77" s="55" t="str">
        <f>LOOKUP(A77,Seznamy!$A$47:$A$63,Seznamy!$C$47:$C$63)</f>
        <v>Polná</v>
      </c>
      <c r="D77" s="56">
        <f>LOOKUP(A77,Seznamy!$A$47:$A$63,Seznamy!$F$47:$F$63)</f>
        <v>3153</v>
      </c>
      <c r="E77" s="56">
        <f>LOOKUP(A77,Seznamy!$A$47:$A$63,Seznamy!$G$47:$G$63)</f>
        <v>0</v>
      </c>
      <c r="F77" s="57">
        <f>LOOKUP(A77,Seznamy!$A$47:$A$63,Seznamy!$J$47:$J$63)</f>
        <v>60</v>
      </c>
      <c r="G77" s="57">
        <v>17</v>
      </c>
      <c r="H77" s="55" t="str">
        <f>LOOKUP(G77,'Dělená - pěstební'!$A$21:$A$50,'Dělená - pěstební'!$B$21:$B$50)</f>
        <v>Jacer-CZ a.s.</v>
      </c>
      <c r="I77" s="58">
        <f t="array" ref="I77">SUM(IF(('Dělená - pěstební'!$A$3:$A$19=A77)*('Dělená - pěstební'!$D$1:$AG$1=G77),'Dělená - pěstební'!$D$3:$AG$19))</f>
        <v>0</v>
      </c>
      <c r="J77" s="115" t="str">
        <f>IF(I77=0,"",I77)</f>
        <v/>
      </c>
      <c r="K77" s="59" t="str">
        <f>IF(I77=MIN($J$63:$J$92),1,"")</f>
        <v/>
      </c>
    </row>
    <row r="78" spans="1:11" hidden="1">
      <c r="A78" s="53">
        <v>3</v>
      </c>
      <c r="B78" s="54">
        <f>LOOKUP(A78,Seznamy!$A$71:$A$83,Seznamy!$B$71:$B$83)</f>
        <v>155015</v>
      </c>
      <c r="C78" s="55" t="str">
        <f>LOOKUP(A78,Seznamy!$A$47:$A$63,Seznamy!$C$47:$C$63)</f>
        <v>Polná</v>
      </c>
      <c r="D78" s="56">
        <f>LOOKUP(A78,Seznamy!$A$47:$A$63,Seznamy!$F$47:$F$63)</f>
        <v>3153</v>
      </c>
      <c r="E78" s="56">
        <f>LOOKUP(A78,Seznamy!$A$47:$A$63,Seznamy!$G$47:$G$63)</f>
        <v>0</v>
      </c>
      <c r="F78" s="57">
        <f>LOOKUP(A78,Seznamy!$A$47:$A$63,Seznamy!$J$47:$J$63)</f>
        <v>60</v>
      </c>
      <c r="G78" s="57">
        <v>18</v>
      </c>
      <c r="H78" s="55">
        <f>LOOKUP(G78,'Dělená - pěstební'!$A$21:$A$50,'Dělená - pěstební'!$B$21:$B$50)</f>
        <v>0</v>
      </c>
      <c r="I78" s="58">
        <f t="array" ref="I78">SUM(IF(('Dělená - pěstební'!$A$3:$A$19=A78)*('Dělená - pěstební'!$D$1:$AG$1=G78),'Dělená - pěstební'!$D$3:$AG$19))</f>
        <v>0</v>
      </c>
      <c r="J78" s="115" t="str">
        <f>IF(I78=0,"",I78)</f>
        <v/>
      </c>
      <c r="K78" s="59" t="str">
        <f>IF(I78=MIN($J$63:$J$92),1,"")</f>
        <v/>
      </c>
    </row>
    <row r="79" spans="1:11" hidden="1">
      <c r="A79" s="53">
        <v>3</v>
      </c>
      <c r="B79" s="54">
        <f>LOOKUP(A79,Seznamy!$A$71:$A$83,Seznamy!$B$71:$B$83)</f>
        <v>155015</v>
      </c>
      <c r="C79" s="55" t="str">
        <f>LOOKUP(A79,Seznamy!$A$47:$A$63,Seznamy!$C$47:$C$63)</f>
        <v>Polná</v>
      </c>
      <c r="D79" s="56">
        <f>LOOKUP(A79,Seznamy!$A$47:$A$63,Seznamy!$F$47:$F$63)</f>
        <v>3153</v>
      </c>
      <c r="E79" s="56">
        <f>LOOKUP(A79,Seznamy!$A$47:$A$63,Seznamy!$G$47:$G$63)</f>
        <v>0</v>
      </c>
      <c r="F79" s="57">
        <f>LOOKUP(A79,Seznamy!$A$47:$A$63,Seznamy!$J$47:$J$63)</f>
        <v>60</v>
      </c>
      <c r="G79" s="57">
        <v>19</v>
      </c>
      <c r="H79" s="55">
        <f>LOOKUP(G79,'Dělená - pěstební'!$A$21:$A$50,'Dělená - pěstební'!$B$21:$B$50)</f>
        <v>0</v>
      </c>
      <c r="I79" s="58">
        <f t="array" ref="I79">SUM(IF(('Dělená - pěstební'!$A$3:$A$19=A79)*('Dělená - pěstební'!$D$1:$AG$1=G79),'Dělená - pěstební'!$D$3:$AG$19))</f>
        <v>0</v>
      </c>
      <c r="J79" s="115" t="str">
        <f>IF(I79=0,"",I79)</f>
        <v/>
      </c>
      <c r="K79" s="59" t="str">
        <f>IF(I79=MIN($J$63:$J$92),1,"")</f>
        <v/>
      </c>
    </row>
    <row r="80" spans="1:11" hidden="1">
      <c r="A80" s="53">
        <v>3</v>
      </c>
      <c r="B80" s="54">
        <f>LOOKUP(A80,Seznamy!$A$71:$A$83,Seznamy!$B$71:$B$83)</f>
        <v>155015</v>
      </c>
      <c r="C80" s="55" t="str">
        <f>LOOKUP(A80,Seznamy!$A$47:$A$63,Seznamy!$C$47:$C$63)</f>
        <v>Polná</v>
      </c>
      <c r="D80" s="56">
        <f>LOOKUP(A80,Seznamy!$A$47:$A$63,Seznamy!$F$47:$F$63)</f>
        <v>3153</v>
      </c>
      <c r="E80" s="56">
        <f>LOOKUP(A80,Seznamy!$A$47:$A$63,Seznamy!$G$47:$G$63)</f>
        <v>0</v>
      </c>
      <c r="F80" s="57">
        <f>LOOKUP(A80,Seznamy!$A$47:$A$63,Seznamy!$J$47:$J$63)</f>
        <v>60</v>
      </c>
      <c r="G80" s="57">
        <v>20</v>
      </c>
      <c r="H80" s="55">
        <f>LOOKUP(G80,'Dělená - pěstební'!$A$21:$A$50,'Dělená - pěstební'!$B$21:$B$50)</f>
        <v>0</v>
      </c>
      <c r="I80" s="58">
        <f t="array" ref="I80">SUM(IF(('Dělená - pěstební'!$A$3:$A$19=A80)*('Dělená - pěstební'!$D$1:$AG$1=G80),'Dělená - pěstební'!$D$3:$AG$19))</f>
        <v>0</v>
      </c>
      <c r="J80" s="115" t="str">
        <f>IF(I80=0,"",I80)</f>
        <v/>
      </c>
      <c r="K80" s="59" t="str">
        <f>IF(I80=MIN($J$63:$J$92),1,"")</f>
        <v/>
      </c>
    </row>
    <row r="81" spans="1:11" hidden="1">
      <c r="A81" s="53">
        <v>3</v>
      </c>
      <c r="B81" s="54">
        <f>LOOKUP(A81,Seznamy!$A$71:$A$83,Seznamy!$B$71:$B$83)</f>
        <v>155015</v>
      </c>
      <c r="C81" s="55" t="str">
        <f>LOOKUP(A81,Seznamy!$A$47:$A$63,Seznamy!$C$47:$C$63)</f>
        <v>Polná</v>
      </c>
      <c r="D81" s="56">
        <f>LOOKUP(A81,Seznamy!$A$47:$A$63,Seznamy!$F$47:$F$63)</f>
        <v>3153</v>
      </c>
      <c r="E81" s="56">
        <f>LOOKUP(A81,Seznamy!$A$47:$A$63,Seznamy!$G$47:$G$63)</f>
        <v>0</v>
      </c>
      <c r="F81" s="57">
        <f>LOOKUP(A81,Seznamy!$A$47:$A$63,Seznamy!$J$47:$J$63)</f>
        <v>60</v>
      </c>
      <c r="G81" s="57">
        <v>21</v>
      </c>
      <c r="H81" s="55">
        <f>LOOKUP(G81,'Dělená - pěstební'!$A$21:$A$50,'Dělená - pěstební'!$B$21:$B$50)</f>
        <v>0</v>
      </c>
      <c r="I81" s="58">
        <f t="array" ref="I81">SUM(IF(('Dělená - pěstební'!$A$3:$A$19=A81)*('Dělená - pěstební'!$D$1:$AG$1=G81),'Dělená - pěstební'!$D$3:$AG$19))</f>
        <v>0</v>
      </c>
      <c r="J81" s="115" t="str">
        <f>IF(I81=0,"",I81)</f>
        <v/>
      </c>
      <c r="K81" s="59" t="str">
        <f>IF(I81=MIN($J$63:$J$92),1,"")</f>
        <v/>
      </c>
    </row>
    <row r="82" spans="1:11" hidden="1">
      <c r="A82" s="53">
        <v>3</v>
      </c>
      <c r="B82" s="54">
        <f>LOOKUP(A82,Seznamy!$A$71:$A$83,Seznamy!$B$71:$B$83)</f>
        <v>155015</v>
      </c>
      <c r="C82" s="55" t="str">
        <f>LOOKUP(A82,Seznamy!$A$47:$A$63,Seznamy!$C$47:$C$63)</f>
        <v>Polná</v>
      </c>
      <c r="D82" s="56">
        <f>LOOKUP(A82,Seznamy!$A$47:$A$63,Seznamy!$F$47:$F$63)</f>
        <v>3153</v>
      </c>
      <c r="E82" s="56">
        <f>LOOKUP(A82,Seznamy!$A$47:$A$63,Seznamy!$G$47:$G$63)</f>
        <v>0</v>
      </c>
      <c r="F82" s="57">
        <f>LOOKUP(A82,Seznamy!$A$47:$A$63,Seznamy!$J$47:$J$63)</f>
        <v>60</v>
      </c>
      <c r="G82" s="57">
        <v>22</v>
      </c>
      <c r="H82" s="55">
        <f>LOOKUP(G82,'Dělená - pěstební'!$A$21:$A$50,'Dělená - pěstební'!$B$21:$B$50)</f>
        <v>0</v>
      </c>
      <c r="I82" s="58">
        <f t="array" ref="I82">SUM(IF(('Dělená - pěstební'!$A$3:$A$19=A82)*('Dělená - pěstební'!$D$1:$AG$1=G82),'Dělená - pěstební'!$D$3:$AG$19))</f>
        <v>0</v>
      </c>
      <c r="J82" s="115" t="str">
        <f>IF(I82=0,"",I82)</f>
        <v/>
      </c>
      <c r="K82" s="59" t="str">
        <f>IF(I82=MIN($J$63:$J$92),1,"")</f>
        <v/>
      </c>
    </row>
    <row r="83" spans="1:11" hidden="1">
      <c r="A83" s="53">
        <v>3</v>
      </c>
      <c r="B83" s="54">
        <f>LOOKUP(A83,Seznamy!$A$71:$A$83,Seznamy!$B$71:$B$83)</f>
        <v>155015</v>
      </c>
      <c r="C83" s="55" t="str">
        <f>LOOKUP(A83,Seznamy!$A$47:$A$63,Seznamy!$C$47:$C$63)</f>
        <v>Polná</v>
      </c>
      <c r="D83" s="56">
        <f>LOOKUP(A83,Seznamy!$A$47:$A$63,Seznamy!$F$47:$F$63)</f>
        <v>3153</v>
      </c>
      <c r="E83" s="56">
        <f>LOOKUP(A83,Seznamy!$A$47:$A$63,Seznamy!$G$47:$G$63)</f>
        <v>0</v>
      </c>
      <c r="F83" s="57">
        <f>LOOKUP(A83,Seznamy!$A$47:$A$63,Seznamy!$J$47:$J$63)</f>
        <v>60</v>
      </c>
      <c r="G83" s="57">
        <v>23</v>
      </c>
      <c r="H83" s="55">
        <f>LOOKUP(G83,'Dělená - pěstební'!$A$21:$A$50,'Dělená - pěstební'!$B$21:$B$50)</f>
        <v>0</v>
      </c>
      <c r="I83" s="58">
        <f t="array" ref="I83">SUM(IF(('Dělená - pěstební'!$A$3:$A$19=A83)*('Dělená - pěstební'!$D$1:$AG$1=G83),'Dělená - pěstební'!$D$3:$AG$19))</f>
        <v>0</v>
      </c>
      <c r="J83" s="115" t="str">
        <f>IF(I83=0,"",I83)</f>
        <v/>
      </c>
      <c r="K83" s="59" t="str">
        <f>IF(I83=MIN($J$63:$J$92),1,"")</f>
        <v/>
      </c>
    </row>
    <row r="84" spans="1:11" hidden="1">
      <c r="A84" s="53">
        <v>3</v>
      </c>
      <c r="B84" s="54">
        <f>LOOKUP(A84,Seznamy!$A$71:$A$83,Seznamy!$B$71:$B$83)</f>
        <v>155015</v>
      </c>
      <c r="C84" s="55" t="str">
        <f>LOOKUP(A84,Seznamy!$A$47:$A$63,Seznamy!$C$47:$C$63)</f>
        <v>Polná</v>
      </c>
      <c r="D84" s="56">
        <f>LOOKUP(A84,Seznamy!$A$47:$A$63,Seznamy!$F$47:$F$63)</f>
        <v>3153</v>
      </c>
      <c r="E84" s="56">
        <f>LOOKUP(A84,Seznamy!$A$47:$A$63,Seznamy!$G$47:$G$63)</f>
        <v>0</v>
      </c>
      <c r="F84" s="57">
        <f>LOOKUP(A84,Seznamy!$A$47:$A$63,Seznamy!$J$47:$J$63)</f>
        <v>60</v>
      </c>
      <c r="G84" s="57">
        <v>24</v>
      </c>
      <c r="H84" s="55">
        <f>LOOKUP(G84,'Dělená - pěstební'!$A$21:$A$50,'Dělená - pěstební'!$B$21:$B$50)</f>
        <v>0</v>
      </c>
      <c r="I84" s="58">
        <f t="array" ref="I84">SUM(IF(('Dělená - pěstební'!$A$3:$A$19=A84)*('Dělená - pěstební'!$D$1:$AG$1=G84),'Dělená - pěstební'!$D$3:$AG$19))</f>
        <v>0</v>
      </c>
      <c r="J84" s="115" t="str">
        <f>IF(I84=0,"",I84)</f>
        <v/>
      </c>
      <c r="K84" s="59" t="str">
        <f>IF(I84=MIN($J$63:$J$92),1,"")</f>
        <v/>
      </c>
    </row>
    <row r="85" spans="1:11" hidden="1">
      <c r="A85" s="53">
        <v>3</v>
      </c>
      <c r="B85" s="54">
        <f>LOOKUP(A85,Seznamy!$A$71:$A$83,Seznamy!$B$71:$B$83)</f>
        <v>155015</v>
      </c>
      <c r="C85" s="55" t="str">
        <f>LOOKUP(A85,Seznamy!$A$47:$A$63,Seznamy!$C$47:$C$63)</f>
        <v>Polná</v>
      </c>
      <c r="D85" s="56">
        <f>LOOKUP(A85,Seznamy!$A$47:$A$63,Seznamy!$F$47:$F$63)</f>
        <v>3153</v>
      </c>
      <c r="E85" s="56">
        <f>LOOKUP(A85,Seznamy!$A$47:$A$63,Seznamy!$G$47:$G$63)</f>
        <v>0</v>
      </c>
      <c r="F85" s="57">
        <f>LOOKUP(A85,Seznamy!$A$47:$A$63,Seznamy!$J$47:$J$63)</f>
        <v>60</v>
      </c>
      <c r="G85" s="57">
        <v>25</v>
      </c>
      <c r="H85" s="55">
        <f>LOOKUP(G85,'Dělená - pěstební'!$A$21:$A$50,'Dělená - pěstební'!$B$21:$B$50)</f>
        <v>0</v>
      </c>
      <c r="I85" s="58">
        <f t="array" ref="I85">SUM(IF(('Dělená - pěstební'!$A$3:$A$19=A85)*('Dělená - pěstební'!$D$1:$AG$1=G85),'Dělená - pěstební'!$D$3:$AG$19))</f>
        <v>0</v>
      </c>
      <c r="J85" s="115" t="str">
        <f>IF(I85=0,"",I85)</f>
        <v/>
      </c>
      <c r="K85" s="59" t="str">
        <f>IF(I85=MIN($J$63:$J$92),1,"")</f>
        <v/>
      </c>
    </row>
    <row r="86" spans="1:11" hidden="1">
      <c r="A86" s="53">
        <v>3</v>
      </c>
      <c r="B86" s="54">
        <f>LOOKUP(A86,Seznamy!$A$71:$A$83,Seznamy!$B$71:$B$83)</f>
        <v>155015</v>
      </c>
      <c r="C86" s="55" t="str">
        <f>LOOKUP(A86,Seznamy!$A$47:$A$63,Seznamy!$C$47:$C$63)</f>
        <v>Polná</v>
      </c>
      <c r="D86" s="56">
        <f>LOOKUP(A86,Seznamy!$A$47:$A$63,Seznamy!$F$47:$F$63)</f>
        <v>3153</v>
      </c>
      <c r="E86" s="56">
        <f>LOOKUP(A86,Seznamy!$A$47:$A$63,Seznamy!$G$47:$G$63)</f>
        <v>0</v>
      </c>
      <c r="F86" s="57">
        <f>LOOKUP(A86,Seznamy!$A$47:$A$63,Seznamy!$J$47:$J$63)</f>
        <v>60</v>
      </c>
      <c r="G86" s="57">
        <v>26</v>
      </c>
      <c r="H86" s="55">
        <f>LOOKUP(G86,'Dělená - pěstební'!$A$21:$A$50,'Dělená - pěstební'!$B$21:$B$50)</f>
        <v>0</v>
      </c>
      <c r="I86" s="58">
        <f t="array" ref="I86">SUM(IF(('Dělená - pěstební'!$A$3:$A$19=A86)*('Dělená - pěstební'!$D$1:$AG$1=G86),'Dělená - pěstební'!$D$3:$AG$19))</f>
        <v>0</v>
      </c>
      <c r="J86" s="115" t="str">
        <f>IF(I86=0,"",I86)</f>
        <v/>
      </c>
      <c r="K86" s="59" t="str">
        <f>IF(I86=MIN($J$63:$J$92),1,"")</f>
        <v/>
      </c>
    </row>
    <row r="87" spans="1:11" hidden="1">
      <c r="A87" s="53">
        <v>3</v>
      </c>
      <c r="B87" s="54">
        <f>LOOKUP(A87,Seznamy!$A$71:$A$83,Seznamy!$B$71:$B$83)</f>
        <v>155015</v>
      </c>
      <c r="C87" s="55" t="str">
        <f>LOOKUP(A87,Seznamy!$A$47:$A$63,Seznamy!$C$47:$C$63)</f>
        <v>Polná</v>
      </c>
      <c r="D87" s="56">
        <f>LOOKUP(A87,Seznamy!$A$47:$A$63,Seznamy!$F$47:$F$63)</f>
        <v>3153</v>
      </c>
      <c r="E87" s="56">
        <f>LOOKUP(A87,Seznamy!$A$47:$A$63,Seznamy!$G$47:$G$63)</f>
        <v>0</v>
      </c>
      <c r="F87" s="57">
        <f>LOOKUP(A87,Seznamy!$A$47:$A$63,Seznamy!$J$47:$J$63)</f>
        <v>60</v>
      </c>
      <c r="G87" s="57">
        <v>27</v>
      </c>
      <c r="H87" s="55">
        <f>LOOKUP(G87,'Dělená - pěstební'!$A$21:$A$50,'Dělená - pěstební'!$B$21:$B$50)</f>
        <v>0</v>
      </c>
      <c r="I87" s="58">
        <f t="array" ref="I87">SUM(IF(('Dělená - pěstební'!$A$3:$A$19=A87)*('Dělená - pěstební'!$D$1:$AG$1=G87),'Dělená - pěstební'!$D$3:$AG$19))</f>
        <v>0</v>
      </c>
      <c r="J87" s="115" t="str">
        <f>IF(I87=0,"",I87)</f>
        <v/>
      </c>
      <c r="K87" s="59" t="str">
        <f>IF(I87=MIN($J$63:$J$92),1,"")</f>
        <v/>
      </c>
    </row>
    <row r="88" spans="1:11" hidden="1">
      <c r="A88" s="53">
        <v>3</v>
      </c>
      <c r="B88" s="54">
        <f>LOOKUP(A88,Seznamy!$A$71:$A$83,Seznamy!$B$71:$B$83)</f>
        <v>155015</v>
      </c>
      <c r="C88" s="55" t="str">
        <f>LOOKUP(A88,Seznamy!$A$47:$A$63,Seznamy!$C$47:$C$63)</f>
        <v>Polná</v>
      </c>
      <c r="D88" s="56">
        <f>LOOKUP(A88,Seznamy!$A$47:$A$63,Seznamy!$F$47:$F$63)</f>
        <v>3153</v>
      </c>
      <c r="E88" s="56">
        <f>LOOKUP(A88,Seznamy!$A$47:$A$63,Seznamy!$G$47:$G$63)</f>
        <v>0</v>
      </c>
      <c r="F88" s="57">
        <f>LOOKUP(A88,Seznamy!$A$47:$A$63,Seznamy!$J$47:$J$63)</f>
        <v>60</v>
      </c>
      <c r="G88" s="57">
        <v>28</v>
      </c>
      <c r="H88" s="55">
        <f>LOOKUP(G88,'Dělená - pěstební'!$A$21:$A$50,'Dělená - pěstební'!$B$21:$B$50)</f>
        <v>0</v>
      </c>
      <c r="I88" s="58">
        <f t="array" ref="I88">SUM(IF(('Dělená - pěstební'!$A$3:$A$19=A88)*('Dělená - pěstební'!$D$1:$AG$1=G88),'Dělená - pěstební'!$D$3:$AG$19))</f>
        <v>0</v>
      </c>
      <c r="J88" s="115" t="str">
        <f>IF(I88=0,"",I88)</f>
        <v/>
      </c>
      <c r="K88" s="59" t="str">
        <f>IF(I88=MIN($J$63:$J$92),1,"")</f>
        <v/>
      </c>
    </row>
    <row r="89" spans="1:11" hidden="1">
      <c r="A89" s="53">
        <v>3</v>
      </c>
      <c r="B89" s="54">
        <f>LOOKUP(A89,Seznamy!$A$71:$A$83,Seznamy!$B$71:$B$83)</f>
        <v>155015</v>
      </c>
      <c r="C89" s="55" t="str">
        <f>LOOKUP(A89,Seznamy!$A$47:$A$63,Seznamy!$C$47:$C$63)</f>
        <v>Polná</v>
      </c>
      <c r="D89" s="56">
        <f>LOOKUP(A89,Seznamy!$A$47:$A$63,Seznamy!$F$47:$F$63)</f>
        <v>3153</v>
      </c>
      <c r="E89" s="56">
        <f>LOOKUP(A89,Seznamy!$A$47:$A$63,Seznamy!$G$47:$G$63)</f>
        <v>0</v>
      </c>
      <c r="F89" s="57">
        <f>LOOKUP(A89,Seznamy!$A$47:$A$63,Seznamy!$J$47:$J$63)</f>
        <v>60</v>
      </c>
      <c r="G89" s="57">
        <v>29</v>
      </c>
      <c r="H89" s="55">
        <f>LOOKUP(G89,'Dělená - pěstební'!$A$21:$A$50,'Dělená - pěstební'!$B$21:$B$50)</f>
        <v>0</v>
      </c>
      <c r="I89" s="58">
        <f t="array" ref="I89">SUM(IF(('Dělená - pěstební'!$A$3:$A$19=A89)*('Dělená - pěstební'!$D$1:$AG$1=G89),'Dělená - pěstební'!$D$3:$AG$19))</f>
        <v>0</v>
      </c>
      <c r="J89" s="115" t="str">
        <f>IF(I89=0,"",I89)</f>
        <v/>
      </c>
      <c r="K89" s="59" t="str">
        <f>IF(I89=MIN($J$63:$J$92),1,"")</f>
        <v/>
      </c>
    </row>
    <row r="90" spans="1:11" hidden="1">
      <c r="A90" s="53">
        <v>3</v>
      </c>
      <c r="B90" s="54">
        <f>LOOKUP(A90,Seznamy!$A$71:$A$83,Seznamy!$B$71:$B$83)</f>
        <v>155015</v>
      </c>
      <c r="C90" s="55" t="str">
        <f>LOOKUP(A90,Seznamy!$A$47:$A$63,Seznamy!$C$47:$C$63)</f>
        <v>Polná</v>
      </c>
      <c r="D90" s="56">
        <f>LOOKUP(A90,Seznamy!$A$47:$A$63,Seznamy!$F$47:$F$63)</f>
        <v>3153</v>
      </c>
      <c r="E90" s="56">
        <f>LOOKUP(A90,Seznamy!$A$47:$A$63,Seznamy!$G$47:$G$63)</f>
        <v>0</v>
      </c>
      <c r="F90" s="57">
        <f>LOOKUP(A90,Seznamy!$A$47:$A$63,Seznamy!$J$47:$J$63)</f>
        <v>60</v>
      </c>
      <c r="G90" s="57">
        <v>30</v>
      </c>
      <c r="H90" s="55">
        <f>LOOKUP(G90,'Dělená - pěstební'!$A$21:$A$50,'Dělená - pěstební'!$B$21:$B$50)</f>
        <v>0</v>
      </c>
      <c r="I90" s="58">
        <f t="array" ref="I90">SUM(IF(('Dělená - pěstební'!$A$3:$A$19=A90)*('Dělená - pěstební'!$D$1:$AG$1=G90),'Dělená - pěstební'!$D$3:$AG$19))</f>
        <v>0</v>
      </c>
      <c r="J90" s="115" t="str">
        <f>IF(I90=0,"",I90)</f>
        <v/>
      </c>
      <c r="K90" s="59" t="str">
        <f>IF(I90=MIN($J$63:$J$92),1,"")</f>
        <v/>
      </c>
    </row>
    <row r="91" spans="1:11">
      <c r="A91" s="53">
        <v>3</v>
      </c>
      <c r="B91" s="54">
        <f>LOOKUP(A91,Seznamy!$A$71:$A$83,Seznamy!$B$71:$B$83)</f>
        <v>155015</v>
      </c>
      <c r="C91" s="55" t="str">
        <f>LOOKUP(A91,Seznamy!$A$47:$A$63,Seznamy!$C$47:$C$63)</f>
        <v>Polná</v>
      </c>
      <c r="D91" s="56">
        <f>LOOKUP(A91,Seznamy!$A$47:$A$63,Seznamy!$F$47:$F$63)</f>
        <v>3153</v>
      </c>
      <c r="E91" s="56">
        <f>LOOKUP(A91,Seznamy!$A$47:$A$63,Seznamy!$G$47:$G$63)</f>
        <v>0</v>
      </c>
      <c r="F91" s="57">
        <f>LOOKUP(A91,Seznamy!$A$47:$A$63,Seznamy!$J$47:$J$63)</f>
        <v>60</v>
      </c>
      <c r="G91" s="57">
        <v>16</v>
      </c>
      <c r="H91" s="55" t="str">
        <f>LOOKUP(G91,'Dělená - pěstební'!$A$21:$A$50,'Dělená - pěstební'!$B$21:$B$50)</f>
        <v>Lesní společnost Ledeč nad Sázavou, a.s.</v>
      </c>
      <c r="I91" s="58">
        <f t="array" ref="I91">SUM(IF(('Dělená - pěstební'!$A$3:$A$19=A91)*('Dělená - pěstební'!$D$1:$AG$1=G91),'Dělená - pěstební'!$D$3:$AG$19))</f>
        <v>41546764</v>
      </c>
      <c r="J91" s="115">
        <f>IF(I91=0,"",I91)</f>
        <v>41546764</v>
      </c>
      <c r="K91" s="59">
        <f>IF(I91=MIN($J$63:$J$92),1,"")</f>
        <v>1</v>
      </c>
    </row>
    <row r="92" spans="1:11">
      <c r="A92" s="53">
        <v>3</v>
      </c>
      <c r="B92" s="54">
        <f>LOOKUP(A92,Seznamy!$A$71:$A$83,Seznamy!$B$71:$B$83)</f>
        <v>155015</v>
      </c>
      <c r="C92" s="55" t="str">
        <f>LOOKUP(A92,Seznamy!$A$47:$A$63,Seznamy!$C$47:$C$63)</f>
        <v>Polná</v>
      </c>
      <c r="D92" s="56">
        <f>LOOKUP(A92,Seznamy!$A$47:$A$63,Seznamy!$F$47:$F$63)</f>
        <v>3153</v>
      </c>
      <c r="E92" s="56">
        <f>LOOKUP(A92,Seznamy!$A$47:$A$63,Seznamy!$G$47:$G$63)</f>
        <v>0</v>
      </c>
      <c r="F92" s="57">
        <f>LOOKUP(A92,Seznamy!$A$47:$A$63,Seznamy!$J$47:$J$63)</f>
        <v>60</v>
      </c>
      <c r="G92" s="57">
        <v>6</v>
      </c>
      <c r="H92" s="55" t="str">
        <f>LOOKUP(G92,'Dělená - pěstební'!$A$21:$A$50,'Dělená - pěstební'!$B$21:$B$50)</f>
        <v>UNILES a.s.</v>
      </c>
      <c r="I92" s="58">
        <f t="array" ref="I92">SUM(IF(('Dělená - pěstební'!$A$3:$A$19=A92)*('Dělená - pěstební'!$D$1:$AG$1=G92),'Dělená - pěstební'!$D$3:$AG$19))</f>
        <v>43209367</v>
      </c>
      <c r="J92" s="115">
        <f>IF(I92=0,"",I92)</f>
        <v>43209367</v>
      </c>
      <c r="K92" s="59" t="str">
        <f>IF(I92=MIN($J$63:$J$92),1,"")</f>
        <v/>
      </c>
    </row>
    <row r="93" spans="1:11" hidden="1">
      <c r="A93" s="87">
        <v>4</v>
      </c>
      <c r="B93" s="88">
        <f>LOOKUP(A93,Seznamy!$A$71:$A$83,Seznamy!$B$71:$B$83)</f>
        <v>164012</v>
      </c>
      <c r="C93" s="89" t="str">
        <f>LOOKUP(A93,Seznamy!$A$47:$A$63,Seznamy!$C$47:$C$63)</f>
        <v>Hořice</v>
      </c>
      <c r="D93" s="90">
        <f>LOOKUP(A93,Seznamy!$A$47:$A$63,Seznamy!$F$47:$F$63)</f>
        <v>1910</v>
      </c>
      <c r="E93" s="90">
        <f>LOOKUP(A93,Seznamy!$A$47:$A$63,Seznamy!$G$47:$G$63)</f>
        <v>0</v>
      </c>
      <c r="F93" s="91">
        <f>LOOKUP(A93,Seznamy!$A$47:$A$63,Seznamy!$J$47:$J$63)</f>
        <v>60</v>
      </c>
      <c r="G93" s="91">
        <v>1</v>
      </c>
      <c r="H93" s="89" t="str">
        <f>LOOKUP(G93,'Dělená - pěstební'!$A$21:$A$50,'Dělená - pěstební'!$B$21:$B$50)</f>
        <v>HEDERA ZIMA, spol. s r.o.</v>
      </c>
      <c r="I93" s="92">
        <f t="array" ref="I93">SUM(IF(('Dělená - pěstební'!$A$3:$A$19=A93)*('Dělená - pěstební'!$D$1:$AG$1=G93),'Dělená - pěstební'!$D$3:$AG$19))</f>
        <v>0</v>
      </c>
      <c r="J93" s="116" t="str">
        <f>IF(I93=0,"",I93)</f>
        <v/>
      </c>
      <c r="K93" s="93" t="str">
        <f>IF(I93=MIN($J$93:$J$122),1,"")</f>
        <v/>
      </c>
    </row>
    <row r="94" spans="1:11" hidden="1">
      <c r="A94" s="87">
        <v>4</v>
      </c>
      <c r="B94" s="88">
        <f>LOOKUP(A94,Seznamy!$A$71:$A$83,Seznamy!$B$71:$B$83)</f>
        <v>164012</v>
      </c>
      <c r="C94" s="89" t="str">
        <f>LOOKUP(A94,Seznamy!$A$47:$A$63,Seznamy!$C$47:$C$63)</f>
        <v>Hořice</v>
      </c>
      <c r="D94" s="90">
        <f>LOOKUP(A94,Seznamy!$A$47:$A$63,Seznamy!$F$47:$F$63)</f>
        <v>1910</v>
      </c>
      <c r="E94" s="90">
        <f>LOOKUP(A94,Seznamy!$A$47:$A$63,Seznamy!$G$47:$G$63)</f>
        <v>0</v>
      </c>
      <c r="F94" s="91">
        <f>LOOKUP(A94,Seznamy!$A$47:$A$63,Seznamy!$J$47:$J$63)</f>
        <v>60</v>
      </c>
      <c r="G94" s="91">
        <v>2</v>
      </c>
      <c r="H94" s="89" t="str">
        <f>LOOKUP(G94,'Dělená - pěstební'!$A$21:$A$50,'Dělená - pěstební'!$B$21:$B$50)</f>
        <v>KAISER s.r.o.</v>
      </c>
      <c r="I94" s="92">
        <f t="array" ref="I94">SUM(IF(('Dělená - pěstební'!$A$3:$A$19=A94)*('Dělená - pěstební'!$D$1:$AG$1=G94),'Dělená - pěstební'!$D$3:$AG$19))</f>
        <v>0</v>
      </c>
      <c r="J94" s="116" t="str">
        <f>IF(I94=0,"",I94)</f>
        <v/>
      </c>
      <c r="K94" s="93" t="str">
        <f>IF(I94=MIN($J$93:$J$122),1,"")</f>
        <v/>
      </c>
    </row>
    <row r="95" spans="1:11" hidden="1">
      <c r="A95" s="87">
        <v>4</v>
      </c>
      <c r="B95" s="88">
        <f>LOOKUP(A95,Seznamy!$A$71:$A$83,Seznamy!$B$71:$B$83)</f>
        <v>164012</v>
      </c>
      <c r="C95" s="89" t="str">
        <f>LOOKUP(A95,Seznamy!$A$47:$A$63,Seznamy!$C$47:$C$63)</f>
        <v>Hořice</v>
      </c>
      <c r="D95" s="90">
        <f>LOOKUP(A95,Seznamy!$A$47:$A$63,Seznamy!$F$47:$F$63)</f>
        <v>1910</v>
      </c>
      <c r="E95" s="90">
        <f>LOOKUP(A95,Seznamy!$A$47:$A$63,Seznamy!$G$47:$G$63)</f>
        <v>0</v>
      </c>
      <c r="F95" s="91">
        <f>LOOKUP(A95,Seznamy!$A$47:$A$63,Seznamy!$J$47:$J$63)</f>
        <v>60</v>
      </c>
      <c r="G95" s="91">
        <v>3</v>
      </c>
      <c r="H95" s="89" t="str">
        <f>LOOKUP(G95,'Dělená - pěstební'!$A$21:$A$50,'Dělená - pěstební'!$B$21:$B$50)</f>
        <v>LST a.s.</v>
      </c>
      <c r="I95" s="92">
        <f t="array" ref="I95">SUM(IF(('Dělená - pěstební'!$A$3:$A$19=A95)*('Dělená - pěstební'!$D$1:$AG$1=G95),'Dělená - pěstební'!$D$3:$AG$19))</f>
        <v>0</v>
      </c>
      <c r="J95" s="116" t="str">
        <f>IF(I95=0,"",I95)</f>
        <v/>
      </c>
      <c r="K95" s="93" t="str">
        <f>IF(I95=MIN($J$93:$J$122),1,"")</f>
        <v/>
      </c>
    </row>
    <row r="96" spans="1:11" hidden="1">
      <c r="A96" s="87">
        <v>4</v>
      </c>
      <c r="B96" s="88">
        <f>LOOKUP(A96,Seznamy!$A$71:$A$83,Seznamy!$B$71:$B$83)</f>
        <v>164012</v>
      </c>
      <c r="C96" s="89" t="str">
        <f>LOOKUP(A96,Seznamy!$A$47:$A$63,Seznamy!$C$47:$C$63)</f>
        <v>Hořice</v>
      </c>
      <c r="D96" s="90">
        <f>LOOKUP(A96,Seznamy!$A$47:$A$63,Seznamy!$F$47:$F$63)</f>
        <v>1910</v>
      </c>
      <c r="E96" s="90">
        <f>LOOKUP(A96,Seznamy!$A$47:$A$63,Seznamy!$G$47:$G$63)</f>
        <v>0</v>
      </c>
      <c r="F96" s="91">
        <f>LOOKUP(A96,Seznamy!$A$47:$A$63,Seznamy!$J$47:$J$63)</f>
        <v>60</v>
      </c>
      <c r="G96" s="91">
        <v>4</v>
      </c>
      <c r="H96" s="89" t="str">
        <f>LOOKUP(G96,'Dělená - pěstební'!$A$21:$A$50,'Dělená - pěstební'!$B$21:$B$50)</f>
        <v>ARBOLES s.r.o.</v>
      </c>
      <c r="I96" s="92">
        <f t="array" ref="I96">SUM(IF(('Dělená - pěstební'!$A$3:$A$19=A96)*('Dělená - pěstební'!$D$1:$AG$1=G96),'Dělená - pěstební'!$D$3:$AG$19))</f>
        <v>0</v>
      </c>
      <c r="J96" s="116" t="str">
        <f>IF(I96=0,"",I96)</f>
        <v/>
      </c>
      <c r="K96" s="93" t="str">
        <f>IF(I96=MIN($J$93:$J$122),1,"")</f>
        <v/>
      </c>
    </row>
    <row r="97" spans="1:11" hidden="1">
      <c r="A97" s="87">
        <v>4</v>
      </c>
      <c r="B97" s="88">
        <f>LOOKUP(A97,Seznamy!$A$71:$A$83,Seznamy!$B$71:$B$83)</f>
        <v>164012</v>
      </c>
      <c r="C97" s="89" t="str">
        <f>LOOKUP(A97,Seznamy!$A$47:$A$63,Seznamy!$C$47:$C$63)</f>
        <v>Hořice</v>
      </c>
      <c r="D97" s="90">
        <f>LOOKUP(A97,Seznamy!$A$47:$A$63,Seznamy!$F$47:$F$63)</f>
        <v>1910</v>
      </c>
      <c r="E97" s="90">
        <f>LOOKUP(A97,Seznamy!$A$47:$A$63,Seznamy!$G$47:$G$63)</f>
        <v>0</v>
      </c>
      <c r="F97" s="91">
        <f>LOOKUP(A97,Seznamy!$A$47:$A$63,Seznamy!$J$47:$J$63)</f>
        <v>60</v>
      </c>
      <c r="G97" s="91">
        <v>5</v>
      </c>
      <c r="H97" s="89" t="str">
        <f>LOOKUP(G97,'Dělená - pěstební'!$A$21:$A$50,'Dělená - pěstební'!$B$21:$B$50)</f>
        <v>Marles s.r.o.</v>
      </c>
      <c r="I97" s="92">
        <f t="array" ref="I97">SUM(IF(('Dělená - pěstební'!$A$3:$A$19=A97)*('Dělená - pěstební'!$D$1:$AG$1=G97),'Dělená - pěstební'!$D$3:$AG$19))</f>
        <v>0</v>
      </c>
      <c r="J97" s="116" t="str">
        <f>IF(I97=0,"",I97)</f>
        <v/>
      </c>
      <c r="K97" s="93" t="str">
        <f>IF(I97=MIN($J$93:$J$122),1,"")</f>
        <v/>
      </c>
    </row>
    <row r="98" spans="1:11" hidden="1">
      <c r="A98" s="87">
        <v>4</v>
      </c>
      <c r="B98" s="88">
        <f>LOOKUP(A98,Seznamy!$A$71:$A$83,Seznamy!$B$71:$B$83)</f>
        <v>164012</v>
      </c>
      <c r="C98" s="89" t="str">
        <f>LOOKUP(A98,Seznamy!$A$47:$A$63,Seznamy!$C$47:$C$63)</f>
        <v>Hořice</v>
      </c>
      <c r="D98" s="90">
        <f>LOOKUP(A98,Seznamy!$A$47:$A$63,Seznamy!$F$47:$F$63)</f>
        <v>1910</v>
      </c>
      <c r="E98" s="90">
        <f>LOOKUP(A98,Seznamy!$A$47:$A$63,Seznamy!$G$47:$G$63)</f>
        <v>0</v>
      </c>
      <c r="F98" s="91">
        <f>LOOKUP(A98,Seznamy!$A$47:$A$63,Seznamy!$J$47:$J$63)</f>
        <v>60</v>
      </c>
      <c r="G98" s="91">
        <v>7</v>
      </c>
      <c r="H98" s="89" t="str">
        <f>LOOKUP(G98,'Dělená - pěstební'!$A$21:$A$50,'Dělená - pěstební'!$B$21:$B$50)</f>
        <v>Jihozápadní dřevařská a.s.</v>
      </c>
      <c r="I98" s="92">
        <f t="array" ref="I98">SUM(IF(('Dělená - pěstební'!$A$3:$A$19=A98)*('Dělená - pěstební'!$D$1:$AG$1=G98),'Dělená - pěstební'!$D$3:$AG$19))</f>
        <v>0</v>
      </c>
      <c r="J98" s="116" t="str">
        <f>IF(I98=0,"",I98)</f>
        <v/>
      </c>
      <c r="K98" s="93" t="str">
        <f>IF(I98=MIN($J$93:$J$122),1,"")</f>
        <v/>
      </c>
    </row>
    <row r="99" spans="1:11" hidden="1">
      <c r="A99" s="87">
        <v>4</v>
      </c>
      <c r="B99" s="88">
        <f>LOOKUP(A99,Seznamy!$A$71:$A$83,Seznamy!$B$71:$B$83)</f>
        <v>164012</v>
      </c>
      <c r="C99" s="89" t="str">
        <f>LOOKUP(A99,Seznamy!$A$47:$A$63,Seznamy!$C$47:$C$63)</f>
        <v>Hořice</v>
      </c>
      <c r="D99" s="90">
        <f>LOOKUP(A99,Seznamy!$A$47:$A$63,Seznamy!$F$47:$F$63)</f>
        <v>1910</v>
      </c>
      <c r="E99" s="90">
        <f>LOOKUP(A99,Seznamy!$A$47:$A$63,Seznamy!$G$47:$G$63)</f>
        <v>0</v>
      </c>
      <c r="F99" s="91">
        <f>LOOKUP(A99,Seznamy!$A$47:$A$63,Seznamy!$J$47:$J$63)</f>
        <v>60</v>
      </c>
      <c r="G99" s="91">
        <v>8</v>
      </c>
      <c r="H99" s="89" t="str">
        <f>LOOKUP(G99,'Dělená - pěstební'!$A$21:$A$50,'Dělená - pěstební'!$B$21:$B$50)</f>
        <v>LESCUS Cetkovice, s.r.o.</v>
      </c>
      <c r="I99" s="92">
        <f t="array" ref="I99">SUM(IF(('Dělená - pěstební'!$A$3:$A$19=A99)*('Dělená - pěstební'!$D$1:$AG$1=G99),'Dělená - pěstební'!$D$3:$AG$19))</f>
        <v>0</v>
      </c>
      <c r="J99" s="116" t="str">
        <f>IF(I99=0,"",I99)</f>
        <v/>
      </c>
      <c r="K99" s="93" t="str">
        <f>IF(I99=MIN($J$93:$J$122),1,"")</f>
        <v/>
      </c>
    </row>
    <row r="100" spans="1:11" hidden="1">
      <c r="A100" s="87">
        <v>4</v>
      </c>
      <c r="B100" s="88">
        <f>LOOKUP(A100,Seznamy!$A$71:$A$83,Seznamy!$B$71:$B$83)</f>
        <v>164012</v>
      </c>
      <c r="C100" s="89" t="str">
        <f>LOOKUP(A100,Seznamy!$A$47:$A$63,Seznamy!$C$47:$C$63)</f>
        <v>Hořice</v>
      </c>
      <c r="D100" s="90">
        <f>LOOKUP(A100,Seznamy!$A$47:$A$63,Seznamy!$F$47:$F$63)</f>
        <v>1910</v>
      </c>
      <c r="E100" s="90">
        <f>LOOKUP(A100,Seznamy!$A$47:$A$63,Seznamy!$G$47:$G$63)</f>
        <v>0</v>
      </c>
      <c r="F100" s="91">
        <f>LOOKUP(A100,Seznamy!$A$47:$A$63,Seznamy!$J$47:$J$63)</f>
        <v>60</v>
      </c>
      <c r="G100" s="91">
        <v>9</v>
      </c>
      <c r="H100" s="89" t="str">
        <f>LOOKUP(G100,'Dělená - pěstební'!$A$21:$A$50,'Dělená - pěstební'!$B$21:$B$50)</f>
        <v>LDF Rožnov a.s.</v>
      </c>
      <c r="I100" s="92">
        <f t="array" ref="I100">SUM(IF(('Dělená - pěstební'!$A$3:$A$19=A100)*('Dělená - pěstební'!$D$1:$AG$1=G100),'Dělená - pěstební'!$D$3:$AG$19))</f>
        <v>0</v>
      </c>
      <c r="J100" s="116" t="str">
        <f>IF(I100=0,"",I100)</f>
        <v/>
      </c>
      <c r="K100" s="93" t="str">
        <f>IF(I100=MIN($J$93:$J$122),1,"")</f>
        <v/>
      </c>
    </row>
    <row r="101" spans="1:11" hidden="1">
      <c r="A101" s="87">
        <v>4</v>
      </c>
      <c r="B101" s="88">
        <f>LOOKUP(A101,Seznamy!$A$71:$A$83,Seznamy!$B$71:$B$83)</f>
        <v>164012</v>
      </c>
      <c r="C101" s="89" t="str">
        <f>LOOKUP(A101,Seznamy!$A$47:$A$63,Seznamy!$C$47:$C$63)</f>
        <v>Hořice</v>
      </c>
      <c r="D101" s="90">
        <f>LOOKUP(A101,Seznamy!$A$47:$A$63,Seznamy!$F$47:$F$63)</f>
        <v>1910</v>
      </c>
      <c r="E101" s="90">
        <f>LOOKUP(A101,Seznamy!$A$47:$A$63,Seznamy!$G$47:$G$63)</f>
        <v>0</v>
      </c>
      <c r="F101" s="91">
        <f>LOOKUP(A101,Seznamy!$A$47:$A$63,Seznamy!$J$47:$J$63)</f>
        <v>60</v>
      </c>
      <c r="G101" s="91">
        <v>10</v>
      </c>
      <c r="H101" s="89" t="str">
        <f>LOOKUP(G101,'Dělená - pěstební'!$A$21:$A$50,'Dělená - pěstební'!$B$21:$B$50)</f>
        <v>Kloboucká lesní s.r.o.</v>
      </c>
      <c r="I101" s="92">
        <f t="array" ref="I101">SUM(IF(('Dělená - pěstební'!$A$3:$A$19=A101)*('Dělená - pěstební'!$D$1:$AG$1=G101),'Dělená - pěstební'!$D$3:$AG$19))</f>
        <v>0</v>
      </c>
      <c r="J101" s="116" t="str">
        <f>IF(I101=0,"",I101)</f>
        <v/>
      </c>
      <c r="K101" s="93" t="str">
        <f>IF(I101=MIN($J$93:$J$122),1,"")</f>
        <v/>
      </c>
    </row>
    <row r="102" spans="1:11" hidden="1">
      <c r="A102" s="87">
        <v>4</v>
      </c>
      <c r="B102" s="88">
        <f>LOOKUP(A102,Seznamy!$A$71:$A$83,Seznamy!$B$71:$B$83)</f>
        <v>164012</v>
      </c>
      <c r="C102" s="89" t="str">
        <f>LOOKUP(A102,Seznamy!$A$47:$A$63,Seznamy!$C$47:$C$63)</f>
        <v>Hořice</v>
      </c>
      <c r="D102" s="90">
        <f>LOOKUP(A102,Seznamy!$A$47:$A$63,Seznamy!$F$47:$F$63)</f>
        <v>1910</v>
      </c>
      <c r="E102" s="90">
        <f>LOOKUP(A102,Seznamy!$A$47:$A$63,Seznamy!$G$47:$G$63)</f>
        <v>0</v>
      </c>
      <c r="F102" s="91">
        <f>LOOKUP(A102,Seznamy!$A$47:$A$63,Seznamy!$J$47:$J$63)</f>
        <v>60</v>
      </c>
      <c r="G102" s="91">
        <v>11</v>
      </c>
      <c r="H102" s="89" t="str">
        <f>LOOKUP(G102,'Dělená - pěstební'!$A$21:$A$50,'Dělená - pěstební'!$B$21:$B$50)</f>
        <v>Opavská lesní a.s.</v>
      </c>
      <c r="I102" s="92">
        <f t="array" ref="I102">SUM(IF(('Dělená - pěstební'!$A$3:$A$19=A102)*('Dělená - pěstební'!$D$1:$AG$1=G102),'Dělená - pěstební'!$D$3:$AG$19))</f>
        <v>0</v>
      </c>
      <c r="J102" s="116" t="str">
        <f>IF(I102=0,"",I102)</f>
        <v/>
      </c>
      <c r="K102" s="93" t="str">
        <f>IF(I102=MIN($J$93:$J$122),1,"")</f>
        <v/>
      </c>
    </row>
    <row r="103" spans="1:11" hidden="1">
      <c r="A103" s="87">
        <v>4</v>
      </c>
      <c r="B103" s="88">
        <f>LOOKUP(A103,Seznamy!$A$71:$A$83,Seznamy!$B$71:$B$83)</f>
        <v>164012</v>
      </c>
      <c r="C103" s="89" t="str">
        <f>LOOKUP(A103,Seznamy!$A$47:$A$63,Seznamy!$C$47:$C$63)</f>
        <v>Hořice</v>
      </c>
      <c r="D103" s="90">
        <f>LOOKUP(A103,Seznamy!$A$47:$A$63,Seznamy!$F$47:$F$63)</f>
        <v>1910</v>
      </c>
      <c r="E103" s="90">
        <f>LOOKUP(A103,Seznamy!$A$47:$A$63,Seznamy!$G$47:$G$63)</f>
        <v>0</v>
      </c>
      <c r="F103" s="91">
        <f>LOOKUP(A103,Seznamy!$A$47:$A$63,Seznamy!$J$47:$J$63)</f>
        <v>60</v>
      </c>
      <c r="G103" s="91">
        <v>12</v>
      </c>
      <c r="H103" s="89" t="str">
        <f>LOOKUP(G103,'Dělená - pěstební'!$A$21:$A$50,'Dělená - pěstební'!$B$21:$B$50)</f>
        <v>Dřevo-Málek s.r.o.</v>
      </c>
      <c r="I103" s="92">
        <f t="array" ref="I103">SUM(IF(('Dělená - pěstební'!$A$3:$A$19=A103)*('Dělená - pěstební'!$D$1:$AG$1=G103),'Dělená - pěstební'!$D$3:$AG$19))</f>
        <v>0</v>
      </c>
      <c r="J103" s="116" t="str">
        <f>IF(I103=0,"",I103)</f>
        <v/>
      </c>
      <c r="K103" s="93" t="str">
        <f>IF(I103=MIN($J$93:$J$122),1,"")</f>
        <v/>
      </c>
    </row>
    <row r="104" spans="1:11" hidden="1">
      <c r="A104" s="87">
        <v>4</v>
      </c>
      <c r="B104" s="88">
        <f>LOOKUP(A104,Seznamy!$A$71:$A$83,Seznamy!$B$71:$B$83)</f>
        <v>164012</v>
      </c>
      <c r="C104" s="89" t="str">
        <f>LOOKUP(A104,Seznamy!$A$47:$A$63,Seznamy!$C$47:$C$63)</f>
        <v>Hořice</v>
      </c>
      <c r="D104" s="90">
        <f>LOOKUP(A104,Seznamy!$A$47:$A$63,Seznamy!$F$47:$F$63)</f>
        <v>1910</v>
      </c>
      <c r="E104" s="90">
        <f>LOOKUP(A104,Seznamy!$A$47:$A$63,Seznamy!$G$47:$G$63)</f>
        <v>0</v>
      </c>
      <c r="F104" s="91">
        <f>LOOKUP(A104,Seznamy!$A$47:$A$63,Seznamy!$J$47:$J$63)</f>
        <v>60</v>
      </c>
      <c r="G104" s="91">
        <v>13</v>
      </c>
      <c r="H104" s="89" t="str">
        <f>LOOKUP(G104,'Dělená - pěstební'!$A$21:$A$50,'Dělená - pěstební'!$B$21:$B$50)</f>
        <v>SOLITERA spol. s r.o.</v>
      </c>
      <c r="I104" s="92">
        <f t="array" ref="I104">SUM(IF(('Dělená - pěstební'!$A$3:$A$19=A104)*('Dělená - pěstební'!$D$1:$AG$1=G104),'Dělená - pěstební'!$D$3:$AG$19))</f>
        <v>0</v>
      </c>
      <c r="J104" s="116" t="str">
        <f>IF(I104=0,"",I104)</f>
        <v/>
      </c>
      <c r="K104" s="93" t="str">
        <f>IF(I104=MIN($J$93:$J$122),1,"")</f>
        <v/>
      </c>
    </row>
    <row r="105" spans="1:11" hidden="1">
      <c r="A105" s="87">
        <v>4</v>
      </c>
      <c r="B105" s="88">
        <f>LOOKUP(A105,Seznamy!$A$71:$A$83,Seznamy!$B$71:$B$83)</f>
        <v>164012</v>
      </c>
      <c r="C105" s="89" t="str">
        <f>LOOKUP(A105,Seznamy!$A$47:$A$63,Seznamy!$C$47:$C$63)</f>
        <v>Hořice</v>
      </c>
      <c r="D105" s="90">
        <f>LOOKUP(A105,Seznamy!$A$47:$A$63,Seznamy!$F$47:$F$63)</f>
        <v>1910</v>
      </c>
      <c r="E105" s="90">
        <f>LOOKUP(A105,Seznamy!$A$47:$A$63,Seznamy!$G$47:$G$63)</f>
        <v>0</v>
      </c>
      <c r="F105" s="91">
        <f>LOOKUP(A105,Seznamy!$A$47:$A$63,Seznamy!$J$47:$J$63)</f>
        <v>60</v>
      </c>
      <c r="G105" s="91">
        <v>14</v>
      </c>
      <c r="H105" s="89" t="str">
        <f>LOOKUP(G105,'Dělená - pěstební'!$A$21:$A$50,'Dělená - pěstební'!$B$21:$B$50)</f>
        <v>KHL-EKO, a.s.</v>
      </c>
      <c r="I105" s="92">
        <f t="array" ref="I105">SUM(IF(('Dělená - pěstební'!$A$3:$A$19=A105)*('Dělená - pěstební'!$D$1:$AG$1=G105),'Dělená - pěstební'!$D$3:$AG$19))</f>
        <v>0</v>
      </c>
      <c r="J105" s="116" t="str">
        <f>IF(I105=0,"",I105)</f>
        <v/>
      </c>
      <c r="K105" s="93" t="str">
        <f>IF(I105=MIN($J$93:$J$122),1,"")</f>
        <v/>
      </c>
    </row>
    <row r="106" spans="1:11" hidden="1">
      <c r="A106" s="87">
        <v>4</v>
      </c>
      <c r="B106" s="88">
        <f>LOOKUP(A106,Seznamy!$A$71:$A$83,Seznamy!$B$71:$B$83)</f>
        <v>164012</v>
      </c>
      <c r="C106" s="89" t="str">
        <f>LOOKUP(A106,Seznamy!$A$47:$A$63,Seznamy!$C$47:$C$63)</f>
        <v>Hořice</v>
      </c>
      <c r="D106" s="90">
        <f>LOOKUP(A106,Seznamy!$A$47:$A$63,Seznamy!$F$47:$F$63)</f>
        <v>1910</v>
      </c>
      <c r="E106" s="90">
        <f>LOOKUP(A106,Seznamy!$A$47:$A$63,Seznamy!$G$47:$G$63)</f>
        <v>0</v>
      </c>
      <c r="F106" s="91">
        <f>LOOKUP(A106,Seznamy!$A$47:$A$63,Seznamy!$J$47:$J$63)</f>
        <v>60</v>
      </c>
      <c r="G106" s="91">
        <v>15</v>
      </c>
      <c r="H106" s="89" t="str">
        <f>LOOKUP(G106,'Dělená - pěstební'!$A$21:$A$50,'Dělená - pěstební'!$B$21:$B$50)</f>
        <v>Lesy Beskydy, a.s.</v>
      </c>
      <c r="I106" s="92">
        <f t="array" ref="I106">SUM(IF(('Dělená - pěstební'!$A$3:$A$19=A106)*('Dělená - pěstební'!$D$1:$AG$1=G106),'Dělená - pěstební'!$D$3:$AG$19))</f>
        <v>0</v>
      </c>
      <c r="J106" s="116" t="str">
        <f>IF(I106=0,"",I106)</f>
        <v/>
      </c>
      <c r="K106" s="93" t="str">
        <f>IF(I106=MIN($J$93:$J$122),1,"")</f>
        <v/>
      </c>
    </row>
    <row r="107" spans="1:11" hidden="1">
      <c r="A107" s="87">
        <v>4</v>
      </c>
      <c r="B107" s="88">
        <f>LOOKUP(A107,Seznamy!$A$71:$A$83,Seznamy!$B$71:$B$83)</f>
        <v>164012</v>
      </c>
      <c r="C107" s="89" t="str">
        <f>LOOKUP(A107,Seznamy!$A$47:$A$63,Seznamy!$C$47:$C$63)</f>
        <v>Hořice</v>
      </c>
      <c r="D107" s="90">
        <f>LOOKUP(A107,Seznamy!$A$47:$A$63,Seznamy!$F$47:$F$63)</f>
        <v>1910</v>
      </c>
      <c r="E107" s="90">
        <f>LOOKUP(A107,Seznamy!$A$47:$A$63,Seznamy!$G$47:$G$63)</f>
        <v>0</v>
      </c>
      <c r="F107" s="91">
        <f>LOOKUP(A107,Seznamy!$A$47:$A$63,Seznamy!$J$47:$J$63)</f>
        <v>60</v>
      </c>
      <c r="G107" s="91">
        <v>17</v>
      </c>
      <c r="H107" s="89" t="str">
        <f>LOOKUP(G107,'Dělená - pěstební'!$A$21:$A$50,'Dělená - pěstební'!$B$21:$B$50)</f>
        <v>Jacer-CZ a.s.</v>
      </c>
      <c r="I107" s="92">
        <f t="array" ref="I107">SUM(IF(('Dělená - pěstební'!$A$3:$A$19=A107)*('Dělená - pěstební'!$D$1:$AG$1=G107),'Dělená - pěstební'!$D$3:$AG$19))</f>
        <v>0</v>
      </c>
      <c r="J107" s="116" t="str">
        <f>IF(I107=0,"",I107)</f>
        <v/>
      </c>
      <c r="K107" s="93" t="str">
        <f>IF(I107=MIN($J$93:$J$122),1,"")</f>
        <v/>
      </c>
    </row>
    <row r="108" spans="1:11" hidden="1">
      <c r="A108" s="87">
        <v>4</v>
      </c>
      <c r="B108" s="88">
        <f>LOOKUP(A108,Seznamy!$A$71:$A$83,Seznamy!$B$71:$B$83)</f>
        <v>164012</v>
      </c>
      <c r="C108" s="89" t="str">
        <f>LOOKUP(A108,Seznamy!$A$47:$A$63,Seznamy!$C$47:$C$63)</f>
        <v>Hořice</v>
      </c>
      <c r="D108" s="90">
        <f>LOOKUP(A108,Seznamy!$A$47:$A$63,Seznamy!$F$47:$F$63)</f>
        <v>1910</v>
      </c>
      <c r="E108" s="90">
        <f>LOOKUP(A108,Seznamy!$A$47:$A$63,Seznamy!$G$47:$G$63)</f>
        <v>0</v>
      </c>
      <c r="F108" s="91">
        <f>LOOKUP(A108,Seznamy!$A$47:$A$63,Seznamy!$J$47:$J$63)</f>
        <v>60</v>
      </c>
      <c r="G108" s="91">
        <v>18</v>
      </c>
      <c r="H108" s="89">
        <f>LOOKUP(G108,'Dělená - pěstební'!$A$21:$A$50,'Dělená - pěstební'!$B$21:$B$50)</f>
        <v>0</v>
      </c>
      <c r="I108" s="92">
        <f t="array" ref="I108">SUM(IF(('Dělená - pěstební'!$A$3:$A$19=A108)*('Dělená - pěstební'!$D$1:$AG$1=G108),'Dělená - pěstební'!$D$3:$AG$19))</f>
        <v>0</v>
      </c>
      <c r="J108" s="116" t="str">
        <f>IF(I108=0,"",I108)</f>
        <v/>
      </c>
      <c r="K108" s="93" t="str">
        <f>IF(I108=MIN($J$93:$J$122),1,"")</f>
        <v/>
      </c>
    </row>
    <row r="109" spans="1:11" hidden="1">
      <c r="A109" s="87">
        <v>4</v>
      </c>
      <c r="B109" s="88">
        <f>LOOKUP(A109,Seznamy!$A$71:$A$83,Seznamy!$B$71:$B$83)</f>
        <v>164012</v>
      </c>
      <c r="C109" s="89" t="str">
        <f>LOOKUP(A109,Seznamy!$A$47:$A$63,Seznamy!$C$47:$C$63)</f>
        <v>Hořice</v>
      </c>
      <c r="D109" s="90">
        <f>LOOKUP(A109,Seznamy!$A$47:$A$63,Seznamy!$F$47:$F$63)</f>
        <v>1910</v>
      </c>
      <c r="E109" s="90">
        <f>LOOKUP(A109,Seznamy!$A$47:$A$63,Seznamy!$G$47:$G$63)</f>
        <v>0</v>
      </c>
      <c r="F109" s="91">
        <f>LOOKUP(A109,Seznamy!$A$47:$A$63,Seznamy!$J$47:$J$63)</f>
        <v>60</v>
      </c>
      <c r="G109" s="91">
        <v>19</v>
      </c>
      <c r="H109" s="89">
        <f>LOOKUP(G109,'Dělená - pěstební'!$A$21:$A$50,'Dělená - pěstební'!$B$21:$B$50)</f>
        <v>0</v>
      </c>
      <c r="I109" s="92">
        <f t="array" ref="I109">SUM(IF(('Dělená - pěstební'!$A$3:$A$19=A109)*('Dělená - pěstební'!$D$1:$AG$1=G109),'Dělená - pěstební'!$D$3:$AG$19))</f>
        <v>0</v>
      </c>
      <c r="J109" s="116" t="str">
        <f>IF(I109=0,"",I109)</f>
        <v/>
      </c>
      <c r="K109" s="93" t="str">
        <f>IF(I109=MIN($J$93:$J$122),1,"")</f>
        <v/>
      </c>
    </row>
    <row r="110" spans="1:11" hidden="1">
      <c r="A110" s="87">
        <v>4</v>
      </c>
      <c r="B110" s="88">
        <f>LOOKUP(A110,Seznamy!$A$71:$A$83,Seznamy!$B$71:$B$83)</f>
        <v>164012</v>
      </c>
      <c r="C110" s="89" t="str">
        <f>LOOKUP(A110,Seznamy!$A$47:$A$63,Seznamy!$C$47:$C$63)</f>
        <v>Hořice</v>
      </c>
      <c r="D110" s="90">
        <f>LOOKUP(A110,Seznamy!$A$47:$A$63,Seznamy!$F$47:$F$63)</f>
        <v>1910</v>
      </c>
      <c r="E110" s="90">
        <f>LOOKUP(A110,Seznamy!$A$47:$A$63,Seznamy!$G$47:$G$63)</f>
        <v>0</v>
      </c>
      <c r="F110" s="91">
        <f>LOOKUP(A110,Seznamy!$A$47:$A$63,Seznamy!$J$47:$J$63)</f>
        <v>60</v>
      </c>
      <c r="G110" s="91">
        <v>20</v>
      </c>
      <c r="H110" s="89">
        <f>LOOKUP(G110,'Dělená - pěstební'!$A$21:$A$50,'Dělená - pěstební'!$B$21:$B$50)</f>
        <v>0</v>
      </c>
      <c r="I110" s="92">
        <f t="array" ref="I110">SUM(IF(('Dělená - pěstební'!$A$3:$A$19=A110)*('Dělená - pěstební'!$D$1:$AG$1=G110),'Dělená - pěstební'!$D$3:$AG$19))</f>
        <v>0</v>
      </c>
      <c r="J110" s="116" t="str">
        <f>IF(I110=0,"",I110)</f>
        <v/>
      </c>
      <c r="K110" s="93" t="str">
        <f>IF(I110=MIN($J$93:$J$122),1,"")</f>
        <v/>
      </c>
    </row>
    <row r="111" spans="1:11" hidden="1">
      <c r="A111" s="87">
        <v>4</v>
      </c>
      <c r="B111" s="88">
        <f>LOOKUP(A111,Seznamy!$A$71:$A$83,Seznamy!$B$71:$B$83)</f>
        <v>164012</v>
      </c>
      <c r="C111" s="89" t="str">
        <f>LOOKUP(A111,Seznamy!$A$47:$A$63,Seznamy!$C$47:$C$63)</f>
        <v>Hořice</v>
      </c>
      <c r="D111" s="90">
        <f>LOOKUP(A111,Seznamy!$A$47:$A$63,Seznamy!$F$47:$F$63)</f>
        <v>1910</v>
      </c>
      <c r="E111" s="90">
        <f>LOOKUP(A111,Seznamy!$A$47:$A$63,Seznamy!$G$47:$G$63)</f>
        <v>0</v>
      </c>
      <c r="F111" s="91">
        <f>LOOKUP(A111,Seznamy!$A$47:$A$63,Seznamy!$J$47:$J$63)</f>
        <v>60</v>
      </c>
      <c r="G111" s="91">
        <v>21</v>
      </c>
      <c r="H111" s="89">
        <f>LOOKUP(G111,'Dělená - pěstební'!$A$21:$A$50,'Dělená - pěstební'!$B$21:$B$50)</f>
        <v>0</v>
      </c>
      <c r="I111" s="92">
        <f t="array" ref="I111">SUM(IF(('Dělená - pěstební'!$A$3:$A$19=A111)*('Dělená - pěstební'!$D$1:$AG$1=G111),'Dělená - pěstební'!$D$3:$AG$19))</f>
        <v>0</v>
      </c>
      <c r="J111" s="116" t="str">
        <f>IF(I111=0,"",I111)</f>
        <v/>
      </c>
      <c r="K111" s="93" t="str">
        <f>IF(I111=MIN($J$93:$J$122),1,"")</f>
        <v/>
      </c>
    </row>
    <row r="112" spans="1:11" hidden="1">
      <c r="A112" s="87">
        <v>4</v>
      </c>
      <c r="B112" s="88">
        <f>LOOKUP(A112,Seznamy!$A$71:$A$83,Seznamy!$B$71:$B$83)</f>
        <v>164012</v>
      </c>
      <c r="C112" s="89" t="str">
        <f>LOOKUP(A112,Seznamy!$A$47:$A$63,Seznamy!$C$47:$C$63)</f>
        <v>Hořice</v>
      </c>
      <c r="D112" s="90">
        <f>LOOKUP(A112,Seznamy!$A$47:$A$63,Seznamy!$F$47:$F$63)</f>
        <v>1910</v>
      </c>
      <c r="E112" s="90">
        <f>LOOKUP(A112,Seznamy!$A$47:$A$63,Seznamy!$G$47:$G$63)</f>
        <v>0</v>
      </c>
      <c r="F112" s="91">
        <f>LOOKUP(A112,Seznamy!$A$47:$A$63,Seznamy!$J$47:$J$63)</f>
        <v>60</v>
      </c>
      <c r="G112" s="91">
        <v>22</v>
      </c>
      <c r="H112" s="89">
        <f>LOOKUP(G112,'Dělená - pěstební'!$A$21:$A$50,'Dělená - pěstební'!$B$21:$B$50)</f>
        <v>0</v>
      </c>
      <c r="I112" s="92">
        <f t="array" ref="I112">SUM(IF(('Dělená - pěstební'!$A$3:$A$19=A112)*('Dělená - pěstební'!$D$1:$AG$1=G112),'Dělená - pěstební'!$D$3:$AG$19))</f>
        <v>0</v>
      </c>
      <c r="J112" s="116" t="str">
        <f>IF(I112=0,"",I112)</f>
        <v/>
      </c>
      <c r="K112" s="93" t="str">
        <f>IF(I112=MIN($J$93:$J$122),1,"")</f>
        <v/>
      </c>
    </row>
    <row r="113" spans="1:11" hidden="1">
      <c r="A113" s="87">
        <v>4</v>
      </c>
      <c r="B113" s="88">
        <f>LOOKUP(A113,Seznamy!$A$71:$A$83,Seznamy!$B$71:$B$83)</f>
        <v>164012</v>
      </c>
      <c r="C113" s="89" t="str">
        <f>LOOKUP(A113,Seznamy!$A$47:$A$63,Seznamy!$C$47:$C$63)</f>
        <v>Hořice</v>
      </c>
      <c r="D113" s="90">
        <f>LOOKUP(A113,Seznamy!$A$47:$A$63,Seznamy!$F$47:$F$63)</f>
        <v>1910</v>
      </c>
      <c r="E113" s="90">
        <f>LOOKUP(A113,Seznamy!$A$47:$A$63,Seznamy!$G$47:$G$63)</f>
        <v>0</v>
      </c>
      <c r="F113" s="91">
        <f>LOOKUP(A113,Seznamy!$A$47:$A$63,Seznamy!$J$47:$J$63)</f>
        <v>60</v>
      </c>
      <c r="G113" s="91">
        <v>23</v>
      </c>
      <c r="H113" s="89">
        <f>LOOKUP(G113,'Dělená - pěstební'!$A$21:$A$50,'Dělená - pěstební'!$B$21:$B$50)</f>
        <v>0</v>
      </c>
      <c r="I113" s="92">
        <f t="array" ref="I113">SUM(IF(('Dělená - pěstební'!$A$3:$A$19=A113)*('Dělená - pěstební'!$D$1:$AG$1=G113),'Dělená - pěstební'!$D$3:$AG$19))</f>
        <v>0</v>
      </c>
      <c r="J113" s="116" t="str">
        <f>IF(I113=0,"",I113)</f>
        <v/>
      </c>
      <c r="K113" s="93" t="str">
        <f>IF(I113=MIN($J$93:$J$122),1,"")</f>
        <v/>
      </c>
    </row>
    <row r="114" spans="1:11" hidden="1">
      <c r="A114" s="87">
        <v>4</v>
      </c>
      <c r="B114" s="88">
        <f>LOOKUP(A114,Seznamy!$A$71:$A$83,Seznamy!$B$71:$B$83)</f>
        <v>164012</v>
      </c>
      <c r="C114" s="89" t="str">
        <f>LOOKUP(A114,Seznamy!$A$47:$A$63,Seznamy!$C$47:$C$63)</f>
        <v>Hořice</v>
      </c>
      <c r="D114" s="90">
        <f>LOOKUP(A114,Seznamy!$A$47:$A$63,Seznamy!$F$47:$F$63)</f>
        <v>1910</v>
      </c>
      <c r="E114" s="90">
        <f>LOOKUP(A114,Seznamy!$A$47:$A$63,Seznamy!$G$47:$G$63)</f>
        <v>0</v>
      </c>
      <c r="F114" s="91">
        <f>LOOKUP(A114,Seznamy!$A$47:$A$63,Seznamy!$J$47:$J$63)</f>
        <v>60</v>
      </c>
      <c r="G114" s="91">
        <v>24</v>
      </c>
      <c r="H114" s="89">
        <f>LOOKUP(G114,'Dělená - pěstební'!$A$21:$A$50,'Dělená - pěstební'!$B$21:$B$50)</f>
        <v>0</v>
      </c>
      <c r="I114" s="92">
        <f t="array" ref="I114">SUM(IF(('Dělená - pěstební'!$A$3:$A$19=A114)*('Dělená - pěstební'!$D$1:$AG$1=G114),'Dělená - pěstební'!$D$3:$AG$19))</f>
        <v>0</v>
      </c>
      <c r="J114" s="116" t="str">
        <f>IF(I114=0,"",I114)</f>
        <v/>
      </c>
      <c r="K114" s="93" t="str">
        <f>IF(I114=MIN($J$93:$J$122),1,"")</f>
        <v/>
      </c>
    </row>
    <row r="115" spans="1:11" hidden="1">
      <c r="A115" s="87">
        <v>4</v>
      </c>
      <c r="B115" s="88">
        <f>LOOKUP(A115,Seznamy!$A$71:$A$83,Seznamy!$B$71:$B$83)</f>
        <v>164012</v>
      </c>
      <c r="C115" s="89" t="str">
        <f>LOOKUP(A115,Seznamy!$A$47:$A$63,Seznamy!$C$47:$C$63)</f>
        <v>Hořice</v>
      </c>
      <c r="D115" s="90">
        <f>LOOKUP(A115,Seznamy!$A$47:$A$63,Seznamy!$F$47:$F$63)</f>
        <v>1910</v>
      </c>
      <c r="E115" s="90">
        <f>LOOKUP(A115,Seznamy!$A$47:$A$63,Seznamy!$G$47:$G$63)</f>
        <v>0</v>
      </c>
      <c r="F115" s="91">
        <f>LOOKUP(A115,Seznamy!$A$47:$A$63,Seznamy!$J$47:$J$63)</f>
        <v>60</v>
      </c>
      <c r="G115" s="91">
        <v>25</v>
      </c>
      <c r="H115" s="89">
        <f>LOOKUP(G115,'Dělená - pěstební'!$A$21:$A$50,'Dělená - pěstební'!$B$21:$B$50)</f>
        <v>0</v>
      </c>
      <c r="I115" s="92">
        <f t="array" ref="I115">SUM(IF(('Dělená - pěstební'!$A$3:$A$19=A115)*('Dělená - pěstební'!$D$1:$AG$1=G115),'Dělená - pěstební'!$D$3:$AG$19))</f>
        <v>0</v>
      </c>
      <c r="J115" s="116" t="str">
        <f>IF(I115=0,"",I115)</f>
        <v/>
      </c>
      <c r="K115" s="93" t="str">
        <f>IF(I115=MIN($J$93:$J$122),1,"")</f>
        <v/>
      </c>
    </row>
    <row r="116" spans="1:11" hidden="1">
      <c r="A116" s="87">
        <v>4</v>
      </c>
      <c r="B116" s="88">
        <f>LOOKUP(A116,Seznamy!$A$71:$A$83,Seznamy!$B$71:$B$83)</f>
        <v>164012</v>
      </c>
      <c r="C116" s="89" t="str">
        <f>LOOKUP(A116,Seznamy!$A$47:$A$63,Seznamy!$C$47:$C$63)</f>
        <v>Hořice</v>
      </c>
      <c r="D116" s="90">
        <f>LOOKUP(A116,Seznamy!$A$47:$A$63,Seznamy!$F$47:$F$63)</f>
        <v>1910</v>
      </c>
      <c r="E116" s="90">
        <f>LOOKUP(A116,Seznamy!$A$47:$A$63,Seznamy!$G$47:$G$63)</f>
        <v>0</v>
      </c>
      <c r="F116" s="91">
        <f>LOOKUP(A116,Seznamy!$A$47:$A$63,Seznamy!$J$47:$J$63)</f>
        <v>60</v>
      </c>
      <c r="G116" s="91">
        <v>26</v>
      </c>
      <c r="H116" s="89">
        <f>LOOKUP(G116,'Dělená - pěstební'!$A$21:$A$50,'Dělená - pěstební'!$B$21:$B$50)</f>
        <v>0</v>
      </c>
      <c r="I116" s="92">
        <f t="array" ref="I116">SUM(IF(('Dělená - pěstební'!$A$3:$A$19=A116)*('Dělená - pěstební'!$D$1:$AG$1=G116),'Dělená - pěstební'!$D$3:$AG$19))</f>
        <v>0</v>
      </c>
      <c r="J116" s="116" t="str">
        <f>IF(I116=0,"",I116)</f>
        <v/>
      </c>
      <c r="K116" s="93" t="str">
        <f>IF(I116=MIN($J$93:$J$122),1,"")</f>
        <v/>
      </c>
    </row>
    <row r="117" spans="1:11" hidden="1">
      <c r="A117" s="87">
        <v>4</v>
      </c>
      <c r="B117" s="88">
        <f>LOOKUP(A117,Seznamy!$A$71:$A$83,Seznamy!$B$71:$B$83)</f>
        <v>164012</v>
      </c>
      <c r="C117" s="89" t="str">
        <f>LOOKUP(A117,Seznamy!$A$47:$A$63,Seznamy!$C$47:$C$63)</f>
        <v>Hořice</v>
      </c>
      <c r="D117" s="90">
        <f>LOOKUP(A117,Seznamy!$A$47:$A$63,Seznamy!$F$47:$F$63)</f>
        <v>1910</v>
      </c>
      <c r="E117" s="90">
        <f>LOOKUP(A117,Seznamy!$A$47:$A$63,Seznamy!$G$47:$G$63)</f>
        <v>0</v>
      </c>
      <c r="F117" s="91">
        <f>LOOKUP(A117,Seznamy!$A$47:$A$63,Seznamy!$J$47:$J$63)</f>
        <v>60</v>
      </c>
      <c r="G117" s="91">
        <v>27</v>
      </c>
      <c r="H117" s="89">
        <f>LOOKUP(G117,'Dělená - pěstební'!$A$21:$A$50,'Dělená - pěstební'!$B$21:$B$50)</f>
        <v>0</v>
      </c>
      <c r="I117" s="92">
        <f t="array" ref="I117">SUM(IF(('Dělená - pěstební'!$A$3:$A$19=A117)*('Dělená - pěstební'!$D$1:$AG$1=G117),'Dělená - pěstební'!$D$3:$AG$19))</f>
        <v>0</v>
      </c>
      <c r="J117" s="116" t="str">
        <f>IF(I117=0,"",I117)</f>
        <v/>
      </c>
      <c r="K117" s="93" t="str">
        <f>IF(I117=MIN($J$93:$J$122),1,"")</f>
        <v/>
      </c>
    </row>
    <row r="118" spans="1:11" hidden="1">
      <c r="A118" s="87">
        <v>4</v>
      </c>
      <c r="B118" s="88">
        <f>LOOKUP(A118,Seznamy!$A$71:$A$83,Seznamy!$B$71:$B$83)</f>
        <v>164012</v>
      </c>
      <c r="C118" s="89" t="str">
        <f>LOOKUP(A118,Seznamy!$A$47:$A$63,Seznamy!$C$47:$C$63)</f>
        <v>Hořice</v>
      </c>
      <c r="D118" s="90">
        <f>LOOKUP(A118,Seznamy!$A$47:$A$63,Seznamy!$F$47:$F$63)</f>
        <v>1910</v>
      </c>
      <c r="E118" s="90">
        <f>LOOKUP(A118,Seznamy!$A$47:$A$63,Seznamy!$G$47:$G$63)</f>
        <v>0</v>
      </c>
      <c r="F118" s="91">
        <f>LOOKUP(A118,Seznamy!$A$47:$A$63,Seznamy!$J$47:$J$63)</f>
        <v>60</v>
      </c>
      <c r="G118" s="91">
        <v>28</v>
      </c>
      <c r="H118" s="89">
        <f>LOOKUP(G118,'Dělená - pěstební'!$A$21:$A$50,'Dělená - pěstební'!$B$21:$B$50)</f>
        <v>0</v>
      </c>
      <c r="I118" s="92">
        <f t="array" ref="I118">SUM(IF(('Dělená - pěstební'!$A$3:$A$19=A118)*('Dělená - pěstební'!$D$1:$AG$1=G118),'Dělená - pěstební'!$D$3:$AG$19))</f>
        <v>0</v>
      </c>
      <c r="J118" s="116" t="str">
        <f>IF(I118=0,"",I118)</f>
        <v/>
      </c>
      <c r="K118" s="93" t="str">
        <f>IF(I118=MIN($J$93:$J$122),1,"")</f>
        <v/>
      </c>
    </row>
    <row r="119" spans="1:11" hidden="1">
      <c r="A119" s="87">
        <v>4</v>
      </c>
      <c r="B119" s="88">
        <f>LOOKUP(A119,Seznamy!$A$71:$A$83,Seznamy!$B$71:$B$83)</f>
        <v>164012</v>
      </c>
      <c r="C119" s="89" t="str">
        <f>LOOKUP(A119,Seznamy!$A$47:$A$63,Seznamy!$C$47:$C$63)</f>
        <v>Hořice</v>
      </c>
      <c r="D119" s="90">
        <f>LOOKUP(A119,Seznamy!$A$47:$A$63,Seznamy!$F$47:$F$63)</f>
        <v>1910</v>
      </c>
      <c r="E119" s="90">
        <f>LOOKUP(A119,Seznamy!$A$47:$A$63,Seznamy!$G$47:$G$63)</f>
        <v>0</v>
      </c>
      <c r="F119" s="91">
        <f>LOOKUP(A119,Seznamy!$A$47:$A$63,Seznamy!$J$47:$J$63)</f>
        <v>60</v>
      </c>
      <c r="G119" s="91">
        <v>29</v>
      </c>
      <c r="H119" s="89">
        <f>LOOKUP(G119,'Dělená - pěstební'!$A$21:$A$50,'Dělená - pěstební'!$B$21:$B$50)</f>
        <v>0</v>
      </c>
      <c r="I119" s="92">
        <f t="array" ref="I119">SUM(IF(('Dělená - pěstební'!$A$3:$A$19=A119)*('Dělená - pěstební'!$D$1:$AG$1=G119),'Dělená - pěstební'!$D$3:$AG$19))</f>
        <v>0</v>
      </c>
      <c r="J119" s="116" t="str">
        <f>IF(I119=0,"",I119)</f>
        <v/>
      </c>
      <c r="K119" s="93" t="str">
        <f>IF(I119=MIN($J$93:$J$122),1,"")</f>
        <v/>
      </c>
    </row>
    <row r="120" spans="1:11" hidden="1">
      <c r="A120" s="87">
        <v>4</v>
      </c>
      <c r="B120" s="88">
        <f>LOOKUP(A120,Seznamy!$A$71:$A$83,Seznamy!$B$71:$B$83)</f>
        <v>164012</v>
      </c>
      <c r="C120" s="89" t="str">
        <f>LOOKUP(A120,Seznamy!$A$47:$A$63,Seznamy!$C$47:$C$63)</f>
        <v>Hořice</v>
      </c>
      <c r="D120" s="90">
        <f>LOOKUP(A120,Seznamy!$A$47:$A$63,Seznamy!$F$47:$F$63)</f>
        <v>1910</v>
      </c>
      <c r="E120" s="90">
        <f>LOOKUP(A120,Seznamy!$A$47:$A$63,Seznamy!$G$47:$G$63)</f>
        <v>0</v>
      </c>
      <c r="F120" s="91">
        <f>LOOKUP(A120,Seznamy!$A$47:$A$63,Seznamy!$J$47:$J$63)</f>
        <v>60</v>
      </c>
      <c r="G120" s="91">
        <v>30</v>
      </c>
      <c r="H120" s="89">
        <f>LOOKUP(G120,'Dělená - pěstební'!$A$21:$A$50,'Dělená - pěstební'!$B$21:$B$50)</f>
        <v>0</v>
      </c>
      <c r="I120" s="92">
        <f t="array" ref="I120">SUM(IF(('Dělená - pěstební'!$A$3:$A$19=A120)*('Dělená - pěstební'!$D$1:$AG$1=G120),'Dělená - pěstební'!$D$3:$AG$19))</f>
        <v>0</v>
      </c>
      <c r="J120" s="116" t="str">
        <f>IF(I120=0,"",I120)</f>
        <v/>
      </c>
      <c r="K120" s="93" t="str">
        <f>IF(I120=MIN($J$93:$J$122),1,"")</f>
        <v/>
      </c>
    </row>
    <row r="121" spans="1:11">
      <c r="A121" s="87">
        <v>4</v>
      </c>
      <c r="B121" s="88">
        <f>LOOKUP(A121,Seznamy!$A$71:$A$83,Seznamy!$B$71:$B$83)</f>
        <v>164012</v>
      </c>
      <c r="C121" s="89" t="str">
        <f>LOOKUP(A121,Seznamy!$A$47:$A$63,Seznamy!$C$47:$C$63)</f>
        <v>Hořice</v>
      </c>
      <c r="D121" s="90">
        <f>LOOKUP(A121,Seznamy!$A$47:$A$63,Seznamy!$F$47:$F$63)</f>
        <v>1910</v>
      </c>
      <c r="E121" s="90">
        <f>LOOKUP(A121,Seznamy!$A$47:$A$63,Seznamy!$G$47:$G$63)</f>
        <v>0</v>
      </c>
      <c r="F121" s="91">
        <f>LOOKUP(A121,Seznamy!$A$47:$A$63,Seznamy!$J$47:$J$63)</f>
        <v>60</v>
      </c>
      <c r="G121" s="91">
        <v>16</v>
      </c>
      <c r="H121" s="89" t="str">
        <f>LOOKUP(G121,'Dělená - pěstební'!$A$21:$A$50,'Dělená - pěstební'!$B$21:$B$50)</f>
        <v>Lesní společnost Ledeč nad Sázavou, a.s.</v>
      </c>
      <c r="I121" s="92">
        <f t="array" ref="I121">SUM(IF(('Dělená - pěstební'!$A$3:$A$19=A121)*('Dělená - pěstební'!$D$1:$AG$1=G121),'Dělená - pěstební'!$D$3:$AG$19))</f>
        <v>27047290</v>
      </c>
      <c r="J121" s="116">
        <f>IF(I121=0,"",I121)</f>
        <v>27047290</v>
      </c>
      <c r="K121" s="93">
        <f>IF(I121=MIN($J$93:$J$122),1,"")</f>
        <v>1</v>
      </c>
    </row>
    <row r="122" spans="1:11">
      <c r="A122" s="87">
        <v>4</v>
      </c>
      <c r="B122" s="88">
        <f>LOOKUP(A122,Seznamy!$A$71:$A$83,Seznamy!$B$71:$B$83)</f>
        <v>164012</v>
      </c>
      <c r="C122" s="89" t="str">
        <f>LOOKUP(A122,Seznamy!$A$47:$A$63,Seznamy!$C$47:$C$63)</f>
        <v>Hořice</v>
      </c>
      <c r="D122" s="90">
        <f>LOOKUP(A122,Seznamy!$A$47:$A$63,Seznamy!$F$47:$F$63)</f>
        <v>1910</v>
      </c>
      <c r="E122" s="90">
        <f>LOOKUP(A122,Seznamy!$A$47:$A$63,Seznamy!$G$47:$G$63)</f>
        <v>0</v>
      </c>
      <c r="F122" s="91">
        <f>LOOKUP(A122,Seznamy!$A$47:$A$63,Seznamy!$J$47:$J$63)</f>
        <v>60</v>
      </c>
      <c r="G122" s="91">
        <v>6</v>
      </c>
      <c r="H122" s="89" t="str">
        <f>LOOKUP(G122,'Dělená - pěstební'!$A$21:$A$50,'Dělená - pěstební'!$B$21:$B$50)</f>
        <v>UNILES a.s.</v>
      </c>
      <c r="I122" s="92">
        <f t="array" ref="I122">SUM(IF(('Dělená - pěstební'!$A$3:$A$19=A122)*('Dělená - pěstební'!$D$1:$AG$1=G122),'Dělená - pěstební'!$D$3:$AG$19))</f>
        <v>40881395</v>
      </c>
      <c r="J122" s="116">
        <f>IF(I122=0,"",I122)</f>
        <v>40881395</v>
      </c>
      <c r="K122" s="93" t="str">
        <f>IF(I122=MIN($J$93:$J$122),1,"")</f>
        <v/>
      </c>
    </row>
    <row r="123" spans="1:11" hidden="1">
      <c r="A123" s="53">
        <v>5</v>
      </c>
      <c r="B123" s="54">
        <f>LOOKUP(A123,Seznamy!$A$71:$A$83,Seznamy!$B$71:$B$83)</f>
        <v>179208</v>
      </c>
      <c r="C123" s="55" t="str">
        <f>LOOKUP(A123,Seznamy!$A$47:$A$63,Seznamy!$C$47:$C$63)</f>
        <v>Rakovník</v>
      </c>
      <c r="D123" s="56">
        <f>LOOKUP(A123,Seznamy!$A$47:$A$63,Seznamy!$F$47:$F$63)</f>
        <v>3600</v>
      </c>
      <c r="E123" s="56">
        <f>LOOKUP(A123,Seznamy!$A$47:$A$63,Seznamy!$G$47:$G$63)</f>
        <v>0</v>
      </c>
      <c r="F123" s="57">
        <f>LOOKUP(A123,Seznamy!$A$47:$A$63,Seznamy!$J$47:$J$63)</f>
        <v>60</v>
      </c>
      <c r="G123" s="57">
        <v>1</v>
      </c>
      <c r="H123" s="55" t="str">
        <f>LOOKUP(G123,'Dělená - pěstební'!$A$21:$A$50,'Dělená - pěstební'!$B$21:$B$50)</f>
        <v>HEDERA ZIMA, spol. s r.o.</v>
      </c>
      <c r="I123" s="58">
        <f t="array" ref="I123">SUM(IF(('Dělená - pěstební'!$A$3:$A$19=A123)*('Dělená - pěstební'!$D$1:$AG$1=G123),'Dělená - pěstební'!$D$3:$AG$19))</f>
        <v>0</v>
      </c>
      <c r="J123" s="115" t="str">
        <f>IF(I123=0,"",I123)</f>
        <v/>
      </c>
      <c r="K123" s="59" t="str">
        <f>IF(I123=MIN($J$123:$J$152),1,"")</f>
        <v/>
      </c>
    </row>
    <row r="124" spans="1:11" hidden="1">
      <c r="A124" s="53">
        <v>5</v>
      </c>
      <c r="B124" s="54">
        <f>LOOKUP(A124,Seznamy!$A$71:$A$83,Seznamy!$B$71:$B$83)</f>
        <v>179208</v>
      </c>
      <c r="C124" s="55" t="str">
        <f>LOOKUP(A124,Seznamy!$A$47:$A$63,Seznamy!$C$47:$C$63)</f>
        <v>Rakovník</v>
      </c>
      <c r="D124" s="56">
        <f>LOOKUP(A124,Seznamy!$A$47:$A$63,Seznamy!$F$47:$F$63)</f>
        <v>3600</v>
      </c>
      <c r="E124" s="56">
        <f>LOOKUP(A124,Seznamy!$A$47:$A$63,Seznamy!$G$47:$G$63)</f>
        <v>0</v>
      </c>
      <c r="F124" s="57">
        <f>LOOKUP(A124,Seznamy!$A$47:$A$63,Seznamy!$J$47:$J$63)</f>
        <v>60</v>
      </c>
      <c r="G124" s="57">
        <v>2</v>
      </c>
      <c r="H124" s="55" t="str">
        <f>LOOKUP(G124,'Dělená - pěstební'!$A$21:$A$50,'Dělená - pěstební'!$B$21:$B$50)</f>
        <v>KAISER s.r.o.</v>
      </c>
      <c r="I124" s="58">
        <f t="array" ref="I124">SUM(IF(('Dělená - pěstební'!$A$3:$A$19=A124)*('Dělená - pěstební'!$D$1:$AG$1=G124),'Dělená - pěstební'!$D$3:$AG$19))</f>
        <v>0</v>
      </c>
      <c r="J124" s="115" t="str">
        <f>IF(I124=0,"",I124)</f>
        <v/>
      </c>
      <c r="K124" s="59" t="str">
        <f>IF(I124=MIN($J$123:$J$152),1,"")</f>
        <v/>
      </c>
    </row>
    <row r="125" spans="1:11" hidden="1">
      <c r="A125" s="53">
        <v>5</v>
      </c>
      <c r="B125" s="54">
        <f>LOOKUP(A125,Seznamy!$A$71:$A$83,Seznamy!$B$71:$B$83)</f>
        <v>179208</v>
      </c>
      <c r="C125" s="55" t="str">
        <f>LOOKUP(A125,Seznamy!$A$47:$A$63,Seznamy!$C$47:$C$63)</f>
        <v>Rakovník</v>
      </c>
      <c r="D125" s="56">
        <f>LOOKUP(A125,Seznamy!$A$47:$A$63,Seznamy!$F$47:$F$63)</f>
        <v>3600</v>
      </c>
      <c r="E125" s="56">
        <f>LOOKUP(A125,Seznamy!$A$47:$A$63,Seznamy!$G$47:$G$63)</f>
        <v>0</v>
      </c>
      <c r="F125" s="57">
        <f>LOOKUP(A125,Seznamy!$A$47:$A$63,Seznamy!$J$47:$J$63)</f>
        <v>60</v>
      </c>
      <c r="G125" s="57">
        <v>4</v>
      </c>
      <c r="H125" s="55" t="str">
        <f>LOOKUP(G125,'Dělená - pěstební'!$A$21:$A$50,'Dělená - pěstební'!$B$21:$B$50)</f>
        <v>ARBOLES s.r.o.</v>
      </c>
      <c r="I125" s="58">
        <f t="array" ref="I125">SUM(IF(('Dělená - pěstební'!$A$3:$A$19=A125)*('Dělená - pěstební'!$D$1:$AG$1=G125),'Dělená - pěstební'!$D$3:$AG$19))</f>
        <v>0</v>
      </c>
      <c r="J125" s="115" t="str">
        <f>IF(I125=0,"",I125)</f>
        <v/>
      </c>
      <c r="K125" s="59" t="str">
        <f>IF(I125=MIN($J$123:$J$152),1,"")</f>
        <v/>
      </c>
    </row>
    <row r="126" spans="1:11" hidden="1">
      <c r="A126" s="53">
        <v>5</v>
      </c>
      <c r="B126" s="54">
        <f>LOOKUP(A126,Seznamy!$A$71:$A$83,Seznamy!$B$71:$B$83)</f>
        <v>179208</v>
      </c>
      <c r="C126" s="55" t="str">
        <f>LOOKUP(A126,Seznamy!$A$47:$A$63,Seznamy!$C$47:$C$63)</f>
        <v>Rakovník</v>
      </c>
      <c r="D126" s="56">
        <f>LOOKUP(A126,Seznamy!$A$47:$A$63,Seznamy!$F$47:$F$63)</f>
        <v>3600</v>
      </c>
      <c r="E126" s="56">
        <f>LOOKUP(A126,Seznamy!$A$47:$A$63,Seznamy!$G$47:$G$63)</f>
        <v>0</v>
      </c>
      <c r="F126" s="57">
        <f>LOOKUP(A126,Seznamy!$A$47:$A$63,Seznamy!$J$47:$J$63)</f>
        <v>60</v>
      </c>
      <c r="G126" s="57">
        <v>7</v>
      </c>
      <c r="H126" s="55" t="str">
        <f>LOOKUP(G126,'Dělená - pěstební'!$A$21:$A$50,'Dělená - pěstební'!$B$21:$B$50)</f>
        <v>Jihozápadní dřevařská a.s.</v>
      </c>
      <c r="I126" s="58">
        <f t="array" ref="I126">SUM(IF(('Dělená - pěstební'!$A$3:$A$19=A126)*('Dělená - pěstební'!$D$1:$AG$1=G126),'Dělená - pěstební'!$D$3:$AG$19))</f>
        <v>0</v>
      </c>
      <c r="J126" s="115" t="str">
        <f>IF(I126=0,"",I126)</f>
        <v/>
      </c>
      <c r="K126" s="59" t="str">
        <f>IF(I126=MIN($J$123:$J$152),1,"")</f>
        <v/>
      </c>
    </row>
    <row r="127" spans="1:11" hidden="1">
      <c r="A127" s="53">
        <v>5</v>
      </c>
      <c r="B127" s="54">
        <f>LOOKUP(A127,Seznamy!$A$71:$A$83,Seznamy!$B$71:$B$83)</f>
        <v>179208</v>
      </c>
      <c r="C127" s="55" t="str">
        <f>LOOKUP(A127,Seznamy!$A$47:$A$63,Seznamy!$C$47:$C$63)</f>
        <v>Rakovník</v>
      </c>
      <c r="D127" s="56">
        <f>LOOKUP(A127,Seznamy!$A$47:$A$63,Seznamy!$F$47:$F$63)</f>
        <v>3600</v>
      </c>
      <c r="E127" s="56">
        <f>LOOKUP(A127,Seznamy!$A$47:$A$63,Seznamy!$G$47:$G$63)</f>
        <v>0</v>
      </c>
      <c r="F127" s="57">
        <f>LOOKUP(A127,Seznamy!$A$47:$A$63,Seznamy!$J$47:$J$63)</f>
        <v>60</v>
      </c>
      <c r="G127" s="57">
        <v>8</v>
      </c>
      <c r="H127" s="55" t="str">
        <f>LOOKUP(G127,'Dělená - pěstební'!$A$21:$A$50,'Dělená - pěstební'!$B$21:$B$50)</f>
        <v>LESCUS Cetkovice, s.r.o.</v>
      </c>
      <c r="I127" s="58">
        <f t="array" ref="I127">SUM(IF(('Dělená - pěstební'!$A$3:$A$19=A127)*('Dělená - pěstební'!$D$1:$AG$1=G127),'Dělená - pěstební'!$D$3:$AG$19))</f>
        <v>0</v>
      </c>
      <c r="J127" s="115" t="str">
        <f>IF(I127=0,"",I127)</f>
        <v/>
      </c>
      <c r="K127" s="59" t="str">
        <f>IF(I127=MIN($J$123:$J$152),1,"")</f>
        <v/>
      </c>
    </row>
    <row r="128" spans="1:11" hidden="1">
      <c r="A128" s="53">
        <v>5</v>
      </c>
      <c r="B128" s="54">
        <f>LOOKUP(A128,Seznamy!$A$71:$A$83,Seznamy!$B$71:$B$83)</f>
        <v>179208</v>
      </c>
      <c r="C128" s="55" t="str">
        <f>LOOKUP(A128,Seznamy!$A$47:$A$63,Seznamy!$C$47:$C$63)</f>
        <v>Rakovník</v>
      </c>
      <c r="D128" s="56">
        <f>LOOKUP(A128,Seznamy!$A$47:$A$63,Seznamy!$F$47:$F$63)</f>
        <v>3600</v>
      </c>
      <c r="E128" s="56">
        <f>LOOKUP(A128,Seznamy!$A$47:$A$63,Seznamy!$G$47:$G$63)</f>
        <v>0</v>
      </c>
      <c r="F128" s="57">
        <f>LOOKUP(A128,Seznamy!$A$47:$A$63,Seznamy!$J$47:$J$63)</f>
        <v>60</v>
      </c>
      <c r="G128" s="57">
        <v>9</v>
      </c>
      <c r="H128" s="55" t="str">
        <f>LOOKUP(G128,'Dělená - pěstební'!$A$21:$A$50,'Dělená - pěstební'!$B$21:$B$50)</f>
        <v>LDF Rožnov a.s.</v>
      </c>
      <c r="I128" s="58">
        <f t="array" ref="I128">SUM(IF(('Dělená - pěstební'!$A$3:$A$19=A128)*('Dělená - pěstební'!$D$1:$AG$1=G128),'Dělená - pěstební'!$D$3:$AG$19))</f>
        <v>0</v>
      </c>
      <c r="J128" s="115" t="str">
        <f>IF(I128=0,"",I128)</f>
        <v/>
      </c>
      <c r="K128" s="59" t="str">
        <f>IF(I128=MIN($J$123:$J$152),1,"")</f>
        <v/>
      </c>
    </row>
    <row r="129" spans="1:11" hidden="1">
      <c r="A129" s="53">
        <v>5</v>
      </c>
      <c r="B129" s="54">
        <f>LOOKUP(A129,Seznamy!$A$71:$A$83,Seznamy!$B$71:$B$83)</f>
        <v>179208</v>
      </c>
      <c r="C129" s="55" t="str">
        <f>LOOKUP(A129,Seznamy!$A$47:$A$63,Seznamy!$C$47:$C$63)</f>
        <v>Rakovník</v>
      </c>
      <c r="D129" s="56">
        <f>LOOKUP(A129,Seznamy!$A$47:$A$63,Seznamy!$F$47:$F$63)</f>
        <v>3600</v>
      </c>
      <c r="E129" s="56">
        <f>LOOKUP(A129,Seznamy!$A$47:$A$63,Seznamy!$G$47:$G$63)</f>
        <v>0</v>
      </c>
      <c r="F129" s="57">
        <f>LOOKUP(A129,Seznamy!$A$47:$A$63,Seznamy!$J$47:$J$63)</f>
        <v>60</v>
      </c>
      <c r="G129" s="57">
        <v>11</v>
      </c>
      <c r="H129" s="55" t="str">
        <f>LOOKUP(G129,'Dělená - pěstební'!$A$21:$A$50,'Dělená - pěstební'!$B$21:$B$50)</f>
        <v>Opavská lesní a.s.</v>
      </c>
      <c r="I129" s="58">
        <f t="array" ref="I129">SUM(IF(('Dělená - pěstební'!$A$3:$A$19=A129)*('Dělená - pěstební'!$D$1:$AG$1=G129),'Dělená - pěstební'!$D$3:$AG$19))</f>
        <v>0</v>
      </c>
      <c r="J129" s="115" t="str">
        <f>IF(I129=0,"",I129)</f>
        <v/>
      </c>
      <c r="K129" s="59" t="str">
        <f>IF(I129=MIN($J$123:$J$152),1,"")</f>
        <v/>
      </c>
    </row>
    <row r="130" spans="1:11" hidden="1">
      <c r="A130" s="53">
        <v>5</v>
      </c>
      <c r="B130" s="54">
        <f>LOOKUP(A130,Seznamy!$A$71:$A$83,Seznamy!$B$71:$B$83)</f>
        <v>179208</v>
      </c>
      <c r="C130" s="55" t="str">
        <f>LOOKUP(A130,Seznamy!$A$47:$A$63,Seznamy!$C$47:$C$63)</f>
        <v>Rakovník</v>
      </c>
      <c r="D130" s="56">
        <f>LOOKUP(A130,Seznamy!$A$47:$A$63,Seznamy!$F$47:$F$63)</f>
        <v>3600</v>
      </c>
      <c r="E130" s="56">
        <f>LOOKUP(A130,Seznamy!$A$47:$A$63,Seznamy!$G$47:$G$63)</f>
        <v>0</v>
      </c>
      <c r="F130" s="57">
        <f>LOOKUP(A130,Seznamy!$A$47:$A$63,Seznamy!$J$47:$J$63)</f>
        <v>60</v>
      </c>
      <c r="G130" s="57">
        <v>12</v>
      </c>
      <c r="H130" s="55" t="str">
        <f>LOOKUP(G130,'Dělená - pěstební'!$A$21:$A$50,'Dělená - pěstební'!$B$21:$B$50)</f>
        <v>Dřevo-Málek s.r.o.</v>
      </c>
      <c r="I130" s="58">
        <f t="array" ref="I130">SUM(IF(('Dělená - pěstební'!$A$3:$A$19=A130)*('Dělená - pěstební'!$D$1:$AG$1=G130),'Dělená - pěstební'!$D$3:$AG$19))</f>
        <v>0</v>
      </c>
      <c r="J130" s="115" t="str">
        <f>IF(I130=0,"",I130)</f>
        <v/>
      </c>
      <c r="K130" s="59" t="str">
        <f>IF(I130=MIN($J$123:$J$152),1,"")</f>
        <v/>
      </c>
    </row>
    <row r="131" spans="1:11" hidden="1">
      <c r="A131" s="53">
        <v>5</v>
      </c>
      <c r="B131" s="54">
        <f>LOOKUP(A131,Seznamy!$A$71:$A$83,Seznamy!$B$71:$B$83)</f>
        <v>179208</v>
      </c>
      <c r="C131" s="55" t="str">
        <f>LOOKUP(A131,Seznamy!$A$47:$A$63,Seznamy!$C$47:$C$63)</f>
        <v>Rakovník</v>
      </c>
      <c r="D131" s="56">
        <f>LOOKUP(A131,Seznamy!$A$47:$A$63,Seznamy!$F$47:$F$63)</f>
        <v>3600</v>
      </c>
      <c r="E131" s="56">
        <f>LOOKUP(A131,Seznamy!$A$47:$A$63,Seznamy!$G$47:$G$63)</f>
        <v>0</v>
      </c>
      <c r="F131" s="57">
        <f>LOOKUP(A131,Seznamy!$A$47:$A$63,Seznamy!$J$47:$J$63)</f>
        <v>60</v>
      </c>
      <c r="G131" s="57">
        <v>13</v>
      </c>
      <c r="H131" s="55" t="str">
        <f>LOOKUP(G131,'Dělená - pěstební'!$A$21:$A$50,'Dělená - pěstební'!$B$21:$B$50)</f>
        <v>SOLITERA spol. s r.o.</v>
      </c>
      <c r="I131" s="58">
        <f t="array" ref="I131">SUM(IF(('Dělená - pěstební'!$A$3:$A$19=A131)*('Dělená - pěstební'!$D$1:$AG$1=G131),'Dělená - pěstební'!$D$3:$AG$19))</f>
        <v>0</v>
      </c>
      <c r="J131" s="115" t="str">
        <f>IF(I131=0,"",I131)</f>
        <v/>
      </c>
      <c r="K131" s="59" t="str">
        <f>IF(I131=MIN($J$123:$J$152),1,"")</f>
        <v/>
      </c>
    </row>
    <row r="132" spans="1:11" hidden="1">
      <c r="A132" s="53">
        <v>5</v>
      </c>
      <c r="B132" s="54">
        <f>LOOKUP(A132,Seznamy!$A$71:$A$83,Seznamy!$B$71:$B$83)</f>
        <v>179208</v>
      </c>
      <c r="C132" s="55" t="str">
        <f>LOOKUP(A132,Seznamy!$A$47:$A$63,Seznamy!$C$47:$C$63)</f>
        <v>Rakovník</v>
      </c>
      <c r="D132" s="56">
        <f>LOOKUP(A132,Seznamy!$A$47:$A$63,Seznamy!$F$47:$F$63)</f>
        <v>3600</v>
      </c>
      <c r="E132" s="56">
        <f>LOOKUP(A132,Seznamy!$A$47:$A$63,Seznamy!$G$47:$G$63)</f>
        <v>0</v>
      </c>
      <c r="F132" s="57">
        <f>LOOKUP(A132,Seznamy!$A$47:$A$63,Seznamy!$J$47:$J$63)</f>
        <v>60</v>
      </c>
      <c r="G132" s="57">
        <v>15</v>
      </c>
      <c r="H132" s="55" t="str">
        <f>LOOKUP(G132,'Dělená - pěstební'!$A$21:$A$50,'Dělená - pěstební'!$B$21:$B$50)</f>
        <v>Lesy Beskydy, a.s.</v>
      </c>
      <c r="I132" s="58">
        <f t="array" ref="I132">SUM(IF(('Dělená - pěstební'!$A$3:$A$19=A132)*('Dělená - pěstební'!$D$1:$AG$1=G132),'Dělená - pěstební'!$D$3:$AG$19))</f>
        <v>0</v>
      </c>
      <c r="J132" s="115" t="str">
        <f>IF(I132=0,"",I132)</f>
        <v/>
      </c>
      <c r="K132" s="59" t="str">
        <f>IF(I132=MIN($J$123:$J$152),1,"")</f>
        <v/>
      </c>
    </row>
    <row r="133" spans="1:11" hidden="1">
      <c r="A133" s="53">
        <v>5</v>
      </c>
      <c r="B133" s="54">
        <f>LOOKUP(A133,Seznamy!$A$71:$A$83,Seznamy!$B$71:$B$83)</f>
        <v>179208</v>
      </c>
      <c r="C133" s="55" t="str">
        <f>LOOKUP(A133,Seznamy!$A$47:$A$63,Seznamy!$C$47:$C$63)</f>
        <v>Rakovník</v>
      </c>
      <c r="D133" s="56">
        <f>LOOKUP(A133,Seznamy!$A$47:$A$63,Seznamy!$F$47:$F$63)</f>
        <v>3600</v>
      </c>
      <c r="E133" s="56">
        <f>LOOKUP(A133,Seznamy!$A$47:$A$63,Seznamy!$G$47:$G$63)</f>
        <v>0</v>
      </c>
      <c r="F133" s="57">
        <f>LOOKUP(A133,Seznamy!$A$47:$A$63,Seznamy!$J$47:$J$63)</f>
        <v>60</v>
      </c>
      <c r="G133" s="57">
        <v>16</v>
      </c>
      <c r="H133" s="55" t="str">
        <f>LOOKUP(G133,'Dělená - pěstební'!$A$21:$A$50,'Dělená - pěstební'!$B$21:$B$50)</f>
        <v>Lesní společnost Ledeč nad Sázavou, a.s.</v>
      </c>
      <c r="I133" s="58">
        <f t="array" ref="I133">SUM(IF(('Dělená - pěstební'!$A$3:$A$19=A133)*('Dělená - pěstební'!$D$1:$AG$1=G133),'Dělená - pěstební'!$D$3:$AG$19))</f>
        <v>0</v>
      </c>
      <c r="J133" s="115" t="str">
        <f>IF(I133=0,"",I133)</f>
        <v/>
      </c>
      <c r="K133" s="59" t="str">
        <f>IF(I133=MIN($J$123:$J$152),1,"")</f>
        <v/>
      </c>
    </row>
    <row r="134" spans="1:11" hidden="1">
      <c r="A134" s="53">
        <v>5</v>
      </c>
      <c r="B134" s="54">
        <f>LOOKUP(A134,Seznamy!$A$71:$A$83,Seznamy!$B$71:$B$83)</f>
        <v>179208</v>
      </c>
      <c r="C134" s="55" t="str">
        <f>LOOKUP(A134,Seznamy!$A$47:$A$63,Seznamy!$C$47:$C$63)</f>
        <v>Rakovník</v>
      </c>
      <c r="D134" s="56">
        <f>LOOKUP(A134,Seznamy!$A$47:$A$63,Seznamy!$F$47:$F$63)</f>
        <v>3600</v>
      </c>
      <c r="E134" s="56">
        <f>LOOKUP(A134,Seznamy!$A$47:$A$63,Seznamy!$G$47:$G$63)</f>
        <v>0</v>
      </c>
      <c r="F134" s="57">
        <f>LOOKUP(A134,Seznamy!$A$47:$A$63,Seznamy!$J$47:$J$63)</f>
        <v>60</v>
      </c>
      <c r="G134" s="57">
        <v>18</v>
      </c>
      <c r="H134" s="55">
        <f>LOOKUP(G134,'Dělená - pěstební'!$A$21:$A$50,'Dělená - pěstební'!$B$21:$B$50)</f>
        <v>0</v>
      </c>
      <c r="I134" s="58">
        <f t="array" ref="I134">SUM(IF(('Dělená - pěstební'!$A$3:$A$19=A134)*('Dělená - pěstební'!$D$1:$AG$1=G134),'Dělená - pěstební'!$D$3:$AG$19))</f>
        <v>0</v>
      </c>
      <c r="J134" s="115" t="str">
        <f>IF(I134=0,"",I134)</f>
        <v/>
      </c>
      <c r="K134" s="59" t="str">
        <f>IF(I134=MIN($J$123:$J$152),1,"")</f>
        <v/>
      </c>
    </row>
    <row r="135" spans="1:11" hidden="1">
      <c r="A135" s="53">
        <v>5</v>
      </c>
      <c r="B135" s="54">
        <f>LOOKUP(A135,Seznamy!$A$71:$A$83,Seznamy!$B$71:$B$83)</f>
        <v>179208</v>
      </c>
      <c r="C135" s="55" t="str">
        <f>LOOKUP(A135,Seznamy!$A$47:$A$63,Seznamy!$C$47:$C$63)</f>
        <v>Rakovník</v>
      </c>
      <c r="D135" s="56">
        <f>LOOKUP(A135,Seznamy!$A$47:$A$63,Seznamy!$F$47:$F$63)</f>
        <v>3600</v>
      </c>
      <c r="E135" s="56">
        <f>LOOKUP(A135,Seznamy!$A$47:$A$63,Seznamy!$G$47:$G$63)</f>
        <v>0</v>
      </c>
      <c r="F135" s="57">
        <f>LOOKUP(A135,Seznamy!$A$47:$A$63,Seznamy!$J$47:$J$63)</f>
        <v>60</v>
      </c>
      <c r="G135" s="57">
        <v>19</v>
      </c>
      <c r="H135" s="55">
        <f>LOOKUP(G135,'Dělená - pěstební'!$A$21:$A$50,'Dělená - pěstební'!$B$21:$B$50)</f>
        <v>0</v>
      </c>
      <c r="I135" s="58">
        <f t="array" ref="I135">SUM(IF(('Dělená - pěstební'!$A$3:$A$19=A135)*('Dělená - pěstební'!$D$1:$AG$1=G135),'Dělená - pěstební'!$D$3:$AG$19))</f>
        <v>0</v>
      </c>
      <c r="J135" s="115" t="str">
        <f>IF(I135=0,"",I135)</f>
        <v/>
      </c>
      <c r="K135" s="59" t="str">
        <f>IF(I135=MIN($J$123:$J$152),1,"")</f>
        <v/>
      </c>
    </row>
    <row r="136" spans="1:11" hidden="1">
      <c r="A136" s="53">
        <v>5</v>
      </c>
      <c r="B136" s="54">
        <f>LOOKUP(A136,Seznamy!$A$71:$A$83,Seznamy!$B$71:$B$83)</f>
        <v>179208</v>
      </c>
      <c r="C136" s="55" t="str">
        <f>LOOKUP(A136,Seznamy!$A$47:$A$63,Seznamy!$C$47:$C$63)</f>
        <v>Rakovník</v>
      </c>
      <c r="D136" s="56">
        <f>LOOKUP(A136,Seznamy!$A$47:$A$63,Seznamy!$F$47:$F$63)</f>
        <v>3600</v>
      </c>
      <c r="E136" s="56">
        <f>LOOKUP(A136,Seznamy!$A$47:$A$63,Seznamy!$G$47:$G$63)</f>
        <v>0</v>
      </c>
      <c r="F136" s="57">
        <f>LOOKUP(A136,Seznamy!$A$47:$A$63,Seznamy!$J$47:$J$63)</f>
        <v>60</v>
      </c>
      <c r="G136" s="57">
        <v>20</v>
      </c>
      <c r="H136" s="55">
        <f>LOOKUP(G136,'Dělená - pěstební'!$A$21:$A$50,'Dělená - pěstební'!$B$21:$B$50)</f>
        <v>0</v>
      </c>
      <c r="I136" s="58">
        <f t="array" ref="I136">SUM(IF(('Dělená - pěstební'!$A$3:$A$19=A136)*('Dělená - pěstební'!$D$1:$AG$1=G136),'Dělená - pěstební'!$D$3:$AG$19))</f>
        <v>0</v>
      </c>
      <c r="J136" s="115" t="str">
        <f>IF(I136=0,"",I136)</f>
        <v/>
      </c>
      <c r="K136" s="59" t="str">
        <f>IF(I136=MIN($J$123:$J$152),1,"")</f>
        <v/>
      </c>
    </row>
    <row r="137" spans="1:11" hidden="1">
      <c r="A137" s="53">
        <v>5</v>
      </c>
      <c r="B137" s="54">
        <f>LOOKUP(A137,Seznamy!$A$71:$A$83,Seznamy!$B$71:$B$83)</f>
        <v>179208</v>
      </c>
      <c r="C137" s="55" t="str">
        <f>LOOKUP(A137,Seznamy!$A$47:$A$63,Seznamy!$C$47:$C$63)</f>
        <v>Rakovník</v>
      </c>
      <c r="D137" s="56">
        <f>LOOKUP(A137,Seznamy!$A$47:$A$63,Seznamy!$F$47:$F$63)</f>
        <v>3600</v>
      </c>
      <c r="E137" s="56">
        <f>LOOKUP(A137,Seznamy!$A$47:$A$63,Seznamy!$G$47:$G$63)</f>
        <v>0</v>
      </c>
      <c r="F137" s="57">
        <f>LOOKUP(A137,Seznamy!$A$47:$A$63,Seznamy!$J$47:$J$63)</f>
        <v>60</v>
      </c>
      <c r="G137" s="57">
        <v>21</v>
      </c>
      <c r="H137" s="55">
        <f>LOOKUP(G137,'Dělená - pěstební'!$A$21:$A$50,'Dělená - pěstební'!$B$21:$B$50)</f>
        <v>0</v>
      </c>
      <c r="I137" s="58">
        <f t="array" ref="I137">SUM(IF(('Dělená - pěstební'!$A$3:$A$19=A137)*('Dělená - pěstební'!$D$1:$AG$1=G137),'Dělená - pěstební'!$D$3:$AG$19))</f>
        <v>0</v>
      </c>
      <c r="J137" s="115" t="str">
        <f>IF(I137=0,"",I137)</f>
        <v/>
      </c>
      <c r="K137" s="59" t="str">
        <f>IF(I137=MIN($J$123:$J$152),1,"")</f>
        <v/>
      </c>
    </row>
    <row r="138" spans="1:11" hidden="1">
      <c r="A138" s="53">
        <v>5</v>
      </c>
      <c r="B138" s="54">
        <f>LOOKUP(A138,Seznamy!$A$71:$A$83,Seznamy!$B$71:$B$83)</f>
        <v>179208</v>
      </c>
      <c r="C138" s="55" t="str">
        <f>LOOKUP(A138,Seznamy!$A$47:$A$63,Seznamy!$C$47:$C$63)</f>
        <v>Rakovník</v>
      </c>
      <c r="D138" s="56">
        <f>LOOKUP(A138,Seznamy!$A$47:$A$63,Seznamy!$F$47:$F$63)</f>
        <v>3600</v>
      </c>
      <c r="E138" s="56">
        <f>LOOKUP(A138,Seznamy!$A$47:$A$63,Seznamy!$G$47:$G$63)</f>
        <v>0</v>
      </c>
      <c r="F138" s="57">
        <f>LOOKUP(A138,Seznamy!$A$47:$A$63,Seznamy!$J$47:$J$63)</f>
        <v>60</v>
      </c>
      <c r="G138" s="57">
        <v>22</v>
      </c>
      <c r="H138" s="55">
        <f>LOOKUP(G138,'Dělená - pěstební'!$A$21:$A$50,'Dělená - pěstební'!$B$21:$B$50)</f>
        <v>0</v>
      </c>
      <c r="I138" s="58">
        <f t="array" ref="I138">SUM(IF(('Dělená - pěstební'!$A$3:$A$19=A138)*('Dělená - pěstební'!$D$1:$AG$1=G138),'Dělená - pěstební'!$D$3:$AG$19))</f>
        <v>0</v>
      </c>
      <c r="J138" s="115" t="str">
        <f>IF(I138=0,"",I138)</f>
        <v/>
      </c>
      <c r="K138" s="59" t="str">
        <f>IF(I138=MIN($J$123:$J$152),1,"")</f>
        <v/>
      </c>
    </row>
    <row r="139" spans="1:11" hidden="1">
      <c r="A139" s="53">
        <v>5</v>
      </c>
      <c r="B139" s="54">
        <f>LOOKUP(A139,Seznamy!$A$71:$A$83,Seznamy!$B$71:$B$83)</f>
        <v>179208</v>
      </c>
      <c r="C139" s="55" t="str">
        <f>LOOKUP(A139,Seznamy!$A$47:$A$63,Seznamy!$C$47:$C$63)</f>
        <v>Rakovník</v>
      </c>
      <c r="D139" s="56">
        <f>LOOKUP(A139,Seznamy!$A$47:$A$63,Seznamy!$F$47:$F$63)</f>
        <v>3600</v>
      </c>
      <c r="E139" s="56">
        <f>LOOKUP(A139,Seznamy!$A$47:$A$63,Seznamy!$G$47:$G$63)</f>
        <v>0</v>
      </c>
      <c r="F139" s="57">
        <f>LOOKUP(A139,Seznamy!$A$47:$A$63,Seznamy!$J$47:$J$63)</f>
        <v>60</v>
      </c>
      <c r="G139" s="57">
        <v>23</v>
      </c>
      <c r="H139" s="55">
        <f>LOOKUP(G139,'Dělená - pěstební'!$A$21:$A$50,'Dělená - pěstební'!$B$21:$B$50)</f>
        <v>0</v>
      </c>
      <c r="I139" s="58">
        <f t="array" ref="I139">SUM(IF(('Dělená - pěstební'!$A$3:$A$19=A139)*('Dělená - pěstební'!$D$1:$AG$1=G139),'Dělená - pěstební'!$D$3:$AG$19))</f>
        <v>0</v>
      </c>
      <c r="J139" s="115" t="str">
        <f>IF(I139=0,"",I139)</f>
        <v/>
      </c>
      <c r="K139" s="59" t="str">
        <f>IF(I139=MIN($J$123:$J$152),1,"")</f>
        <v/>
      </c>
    </row>
    <row r="140" spans="1:11" hidden="1">
      <c r="A140" s="53">
        <v>5</v>
      </c>
      <c r="B140" s="54">
        <f>LOOKUP(A140,Seznamy!$A$71:$A$83,Seznamy!$B$71:$B$83)</f>
        <v>179208</v>
      </c>
      <c r="C140" s="55" t="str">
        <f>LOOKUP(A140,Seznamy!$A$47:$A$63,Seznamy!$C$47:$C$63)</f>
        <v>Rakovník</v>
      </c>
      <c r="D140" s="56">
        <f>LOOKUP(A140,Seznamy!$A$47:$A$63,Seznamy!$F$47:$F$63)</f>
        <v>3600</v>
      </c>
      <c r="E140" s="56">
        <f>LOOKUP(A140,Seznamy!$A$47:$A$63,Seznamy!$G$47:$G$63)</f>
        <v>0</v>
      </c>
      <c r="F140" s="57">
        <f>LOOKUP(A140,Seznamy!$A$47:$A$63,Seznamy!$J$47:$J$63)</f>
        <v>60</v>
      </c>
      <c r="G140" s="57">
        <v>24</v>
      </c>
      <c r="H140" s="55">
        <f>LOOKUP(G140,'Dělená - pěstební'!$A$21:$A$50,'Dělená - pěstební'!$B$21:$B$50)</f>
        <v>0</v>
      </c>
      <c r="I140" s="58">
        <f t="array" ref="I140">SUM(IF(('Dělená - pěstební'!$A$3:$A$19=A140)*('Dělená - pěstební'!$D$1:$AG$1=G140),'Dělená - pěstební'!$D$3:$AG$19))</f>
        <v>0</v>
      </c>
      <c r="J140" s="115" t="str">
        <f>IF(I140=0,"",I140)</f>
        <v/>
      </c>
      <c r="K140" s="59" t="str">
        <f>IF(I140=MIN($J$123:$J$152),1,"")</f>
        <v/>
      </c>
    </row>
    <row r="141" spans="1:11" hidden="1">
      <c r="A141" s="53">
        <v>5</v>
      </c>
      <c r="B141" s="54">
        <f>LOOKUP(A141,Seznamy!$A$71:$A$83,Seznamy!$B$71:$B$83)</f>
        <v>179208</v>
      </c>
      <c r="C141" s="55" t="str">
        <f>LOOKUP(A141,Seznamy!$A$47:$A$63,Seznamy!$C$47:$C$63)</f>
        <v>Rakovník</v>
      </c>
      <c r="D141" s="56">
        <f>LOOKUP(A141,Seznamy!$A$47:$A$63,Seznamy!$F$47:$F$63)</f>
        <v>3600</v>
      </c>
      <c r="E141" s="56">
        <f>LOOKUP(A141,Seznamy!$A$47:$A$63,Seznamy!$G$47:$G$63)</f>
        <v>0</v>
      </c>
      <c r="F141" s="57">
        <f>LOOKUP(A141,Seznamy!$A$47:$A$63,Seznamy!$J$47:$J$63)</f>
        <v>60</v>
      </c>
      <c r="G141" s="57">
        <v>25</v>
      </c>
      <c r="H141" s="55">
        <f>LOOKUP(G141,'Dělená - pěstební'!$A$21:$A$50,'Dělená - pěstební'!$B$21:$B$50)</f>
        <v>0</v>
      </c>
      <c r="I141" s="58">
        <f t="array" ref="I141">SUM(IF(('Dělená - pěstební'!$A$3:$A$19=A141)*('Dělená - pěstební'!$D$1:$AG$1=G141),'Dělená - pěstební'!$D$3:$AG$19))</f>
        <v>0</v>
      </c>
      <c r="J141" s="115" t="str">
        <f>IF(I141=0,"",I141)</f>
        <v/>
      </c>
      <c r="K141" s="59" t="str">
        <f>IF(I141=MIN($J$123:$J$152),1,"")</f>
        <v/>
      </c>
    </row>
    <row r="142" spans="1:11" hidden="1">
      <c r="A142" s="53">
        <v>5</v>
      </c>
      <c r="B142" s="54">
        <f>LOOKUP(A142,Seznamy!$A$71:$A$83,Seznamy!$B$71:$B$83)</f>
        <v>179208</v>
      </c>
      <c r="C142" s="55" t="str">
        <f>LOOKUP(A142,Seznamy!$A$47:$A$63,Seznamy!$C$47:$C$63)</f>
        <v>Rakovník</v>
      </c>
      <c r="D142" s="56">
        <f>LOOKUP(A142,Seznamy!$A$47:$A$63,Seznamy!$F$47:$F$63)</f>
        <v>3600</v>
      </c>
      <c r="E142" s="56">
        <f>LOOKUP(A142,Seznamy!$A$47:$A$63,Seznamy!$G$47:$G$63)</f>
        <v>0</v>
      </c>
      <c r="F142" s="57">
        <f>LOOKUP(A142,Seznamy!$A$47:$A$63,Seznamy!$J$47:$J$63)</f>
        <v>60</v>
      </c>
      <c r="G142" s="57">
        <v>26</v>
      </c>
      <c r="H142" s="55">
        <f>LOOKUP(G142,'Dělená - pěstební'!$A$21:$A$50,'Dělená - pěstební'!$B$21:$B$50)</f>
        <v>0</v>
      </c>
      <c r="I142" s="58">
        <f t="array" ref="I142">SUM(IF(('Dělená - pěstební'!$A$3:$A$19=A142)*('Dělená - pěstební'!$D$1:$AG$1=G142),'Dělená - pěstební'!$D$3:$AG$19))</f>
        <v>0</v>
      </c>
      <c r="J142" s="115" t="str">
        <f>IF(I142=0,"",I142)</f>
        <v/>
      </c>
      <c r="K142" s="59" t="str">
        <f>IF(I142=MIN($J$123:$J$152),1,"")</f>
        <v/>
      </c>
    </row>
    <row r="143" spans="1:11" hidden="1">
      <c r="A143" s="53">
        <v>5</v>
      </c>
      <c r="B143" s="54">
        <f>LOOKUP(A143,Seznamy!$A$71:$A$83,Seznamy!$B$71:$B$83)</f>
        <v>179208</v>
      </c>
      <c r="C143" s="55" t="str">
        <f>LOOKUP(A143,Seznamy!$A$47:$A$63,Seznamy!$C$47:$C$63)</f>
        <v>Rakovník</v>
      </c>
      <c r="D143" s="56">
        <f>LOOKUP(A143,Seznamy!$A$47:$A$63,Seznamy!$F$47:$F$63)</f>
        <v>3600</v>
      </c>
      <c r="E143" s="56">
        <f>LOOKUP(A143,Seznamy!$A$47:$A$63,Seznamy!$G$47:$G$63)</f>
        <v>0</v>
      </c>
      <c r="F143" s="57">
        <f>LOOKUP(A143,Seznamy!$A$47:$A$63,Seznamy!$J$47:$J$63)</f>
        <v>60</v>
      </c>
      <c r="G143" s="57">
        <v>27</v>
      </c>
      <c r="H143" s="55">
        <f>LOOKUP(G143,'Dělená - pěstební'!$A$21:$A$50,'Dělená - pěstební'!$B$21:$B$50)</f>
        <v>0</v>
      </c>
      <c r="I143" s="58">
        <f t="array" ref="I143">SUM(IF(('Dělená - pěstební'!$A$3:$A$19=A143)*('Dělená - pěstební'!$D$1:$AG$1=G143),'Dělená - pěstební'!$D$3:$AG$19))</f>
        <v>0</v>
      </c>
      <c r="J143" s="115" t="str">
        <f>IF(I143=0,"",I143)</f>
        <v/>
      </c>
      <c r="K143" s="59" t="str">
        <f>IF(I143=MIN($J$123:$J$152),1,"")</f>
        <v/>
      </c>
    </row>
    <row r="144" spans="1:11" hidden="1">
      <c r="A144" s="53">
        <v>5</v>
      </c>
      <c r="B144" s="54">
        <f>LOOKUP(A144,Seznamy!$A$71:$A$83,Seznamy!$B$71:$B$83)</f>
        <v>179208</v>
      </c>
      <c r="C144" s="55" t="str">
        <f>LOOKUP(A144,Seznamy!$A$47:$A$63,Seznamy!$C$47:$C$63)</f>
        <v>Rakovník</v>
      </c>
      <c r="D144" s="56">
        <f>LOOKUP(A144,Seznamy!$A$47:$A$63,Seznamy!$F$47:$F$63)</f>
        <v>3600</v>
      </c>
      <c r="E144" s="56">
        <f>LOOKUP(A144,Seznamy!$A$47:$A$63,Seznamy!$G$47:$G$63)</f>
        <v>0</v>
      </c>
      <c r="F144" s="57">
        <f>LOOKUP(A144,Seznamy!$A$47:$A$63,Seznamy!$J$47:$J$63)</f>
        <v>60</v>
      </c>
      <c r="G144" s="57">
        <v>28</v>
      </c>
      <c r="H144" s="55">
        <f>LOOKUP(G144,'Dělená - pěstební'!$A$21:$A$50,'Dělená - pěstební'!$B$21:$B$50)</f>
        <v>0</v>
      </c>
      <c r="I144" s="58">
        <f t="array" ref="I144">SUM(IF(('Dělená - pěstební'!$A$3:$A$19=A144)*('Dělená - pěstební'!$D$1:$AG$1=G144),'Dělená - pěstební'!$D$3:$AG$19))</f>
        <v>0</v>
      </c>
      <c r="J144" s="115" t="str">
        <f>IF(I144=0,"",I144)</f>
        <v/>
      </c>
      <c r="K144" s="59" t="str">
        <f>IF(I144=MIN($J$123:$J$152),1,"")</f>
        <v/>
      </c>
    </row>
    <row r="145" spans="1:11" hidden="1">
      <c r="A145" s="53">
        <v>5</v>
      </c>
      <c r="B145" s="54">
        <f>LOOKUP(A145,Seznamy!$A$71:$A$83,Seznamy!$B$71:$B$83)</f>
        <v>179208</v>
      </c>
      <c r="C145" s="55" t="str">
        <f>LOOKUP(A145,Seznamy!$A$47:$A$63,Seznamy!$C$47:$C$63)</f>
        <v>Rakovník</v>
      </c>
      <c r="D145" s="56">
        <f>LOOKUP(A145,Seznamy!$A$47:$A$63,Seznamy!$F$47:$F$63)</f>
        <v>3600</v>
      </c>
      <c r="E145" s="56">
        <f>LOOKUP(A145,Seznamy!$A$47:$A$63,Seznamy!$G$47:$G$63)</f>
        <v>0</v>
      </c>
      <c r="F145" s="57">
        <f>LOOKUP(A145,Seznamy!$A$47:$A$63,Seznamy!$J$47:$J$63)</f>
        <v>60</v>
      </c>
      <c r="G145" s="57">
        <v>29</v>
      </c>
      <c r="H145" s="55">
        <f>LOOKUP(G145,'Dělená - pěstební'!$A$21:$A$50,'Dělená - pěstební'!$B$21:$B$50)</f>
        <v>0</v>
      </c>
      <c r="I145" s="58">
        <f t="array" ref="I145">SUM(IF(('Dělená - pěstební'!$A$3:$A$19=A145)*('Dělená - pěstební'!$D$1:$AG$1=G145),'Dělená - pěstební'!$D$3:$AG$19))</f>
        <v>0</v>
      </c>
      <c r="J145" s="115" t="str">
        <f>IF(I145=0,"",I145)</f>
        <v/>
      </c>
      <c r="K145" s="59" t="str">
        <f>IF(I145=MIN($J$123:$J$152),1,"")</f>
        <v/>
      </c>
    </row>
    <row r="146" spans="1:11" hidden="1">
      <c r="A146" s="53">
        <v>5</v>
      </c>
      <c r="B146" s="54">
        <f>LOOKUP(A146,Seznamy!$A$71:$A$83,Seznamy!$B$71:$B$83)</f>
        <v>179208</v>
      </c>
      <c r="C146" s="55" t="str">
        <f>LOOKUP(A146,Seznamy!$A$47:$A$63,Seznamy!$C$47:$C$63)</f>
        <v>Rakovník</v>
      </c>
      <c r="D146" s="56">
        <f>LOOKUP(A146,Seznamy!$A$47:$A$63,Seznamy!$F$47:$F$63)</f>
        <v>3600</v>
      </c>
      <c r="E146" s="56">
        <f>LOOKUP(A146,Seznamy!$A$47:$A$63,Seznamy!$G$47:$G$63)</f>
        <v>0</v>
      </c>
      <c r="F146" s="57">
        <f>LOOKUP(A146,Seznamy!$A$47:$A$63,Seznamy!$J$47:$J$63)</f>
        <v>60</v>
      </c>
      <c r="G146" s="57">
        <v>30</v>
      </c>
      <c r="H146" s="55">
        <f>LOOKUP(G146,'Dělená - pěstební'!$A$21:$A$50,'Dělená - pěstební'!$B$21:$B$50)</f>
        <v>0</v>
      </c>
      <c r="I146" s="58">
        <f t="array" ref="I146">SUM(IF(('Dělená - pěstební'!$A$3:$A$19=A146)*('Dělená - pěstební'!$D$1:$AG$1=G146),'Dělená - pěstební'!$D$3:$AG$19))</f>
        <v>0</v>
      </c>
      <c r="J146" s="115" t="str">
        <f>IF(I146=0,"",I146)</f>
        <v/>
      </c>
      <c r="K146" s="59" t="str">
        <f>IF(I146=MIN($J$123:$J$152),1,"")</f>
        <v/>
      </c>
    </row>
    <row r="147" spans="1:11">
      <c r="A147" s="53">
        <v>5</v>
      </c>
      <c r="B147" s="54">
        <f>LOOKUP(A147,Seznamy!$A$71:$A$83,Seznamy!$B$71:$B$83)</f>
        <v>179208</v>
      </c>
      <c r="C147" s="55" t="str">
        <f>LOOKUP(A147,Seznamy!$A$47:$A$63,Seznamy!$C$47:$C$63)</f>
        <v>Rakovník</v>
      </c>
      <c r="D147" s="56">
        <f>LOOKUP(A147,Seznamy!$A$47:$A$63,Seznamy!$F$47:$F$63)</f>
        <v>3600</v>
      </c>
      <c r="E147" s="56">
        <f>LOOKUP(A147,Seznamy!$A$47:$A$63,Seznamy!$G$47:$G$63)</f>
        <v>0</v>
      </c>
      <c r="F147" s="57">
        <f>LOOKUP(A147,Seznamy!$A$47:$A$63,Seznamy!$J$47:$J$63)</f>
        <v>60</v>
      </c>
      <c r="G147" s="57">
        <v>17</v>
      </c>
      <c r="H147" s="55" t="str">
        <f>LOOKUP(G147,'Dělená - pěstební'!$A$21:$A$50,'Dělená - pěstební'!$B$21:$B$50)</f>
        <v>Jacer-CZ a.s.</v>
      </c>
      <c r="I147" s="58">
        <f t="array" ref="I147">SUM(IF(('Dělená - pěstební'!$A$3:$A$19=A147)*('Dělená - pěstební'!$D$1:$AG$1=G147),'Dělená - pěstební'!$D$3:$AG$19))</f>
        <v>21145815</v>
      </c>
      <c r="J147" s="115">
        <f>IF(I147=0,"",I147)</f>
        <v>21145815</v>
      </c>
      <c r="K147" s="59">
        <f>IF(I147=MIN($J$123:$J$152),1,"")</f>
        <v>1</v>
      </c>
    </row>
    <row r="148" spans="1:11">
      <c r="A148" s="53">
        <v>5</v>
      </c>
      <c r="B148" s="54">
        <f>LOOKUP(A148,Seznamy!$A$71:$A$83,Seznamy!$B$71:$B$83)</f>
        <v>179208</v>
      </c>
      <c r="C148" s="55" t="str">
        <f>LOOKUP(A148,Seznamy!$A$47:$A$63,Seznamy!$C$47:$C$63)</f>
        <v>Rakovník</v>
      </c>
      <c r="D148" s="56">
        <f>LOOKUP(A148,Seznamy!$A$47:$A$63,Seznamy!$F$47:$F$63)</f>
        <v>3600</v>
      </c>
      <c r="E148" s="56">
        <f>LOOKUP(A148,Seznamy!$A$47:$A$63,Seznamy!$G$47:$G$63)</f>
        <v>0</v>
      </c>
      <c r="F148" s="57">
        <f>LOOKUP(A148,Seznamy!$A$47:$A$63,Seznamy!$J$47:$J$63)</f>
        <v>60</v>
      </c>
      <c r="G148" s="57">
        <v>5</v>
      </c>
      <c r="H148" s="55" t="str">
        <f>LOOKUP(G148,'Dělená - pěstební'!$A$21:$A$50,'Dělená - pěstební'!$B$21:$B$50)</f>
        <v>Marles s.r.o.</v>
      </c>
      <c r="I148" s="58">
        <f t="array" ref="I148">SUM(IF(('Dělená - pěstební'!$A$3:$A$19=A148)*('Dělená - pěstební'!$D$1:$AG$1=G148),'Dělená - pěstební'!$D$3:$AG$19))</f>
        <v>24861570</v>
      </c>
      <c r="J148" s="115">
        <f>IF(I148=0,"",I148)</f>
        <v>24861570</v>
      </c>
      <c r="K148" s="59" t="str">
        <f>IF(I148=MIN($J$123:$J$152),1,"")</f>
        <v/>
      </c>
    </row>
    <row r="149" spans="1:11">
      <c r="A149" s="53">
        <v>5</v>
      </c>
      <c r="B149" s="54">
        <f>LOOKUP(A149,Seznamy!$A$71:$A$83,Seznamy!$B$71:$B$83)</f>
        <v>179208</v>
      </c>
      <c r="C149" s="55" t="str">
        <f>LOOKUP(A149,Seznamy!$A$47:$A$63,Seznamy!$C$47:$C$63)</f>
        <v>Rakovník</v>
      </c>
      <c r="D149" s="56">
        <f>LOOKUP(A149,Seznamy!$A$47:$A$63,Seznamy!$F$47:$F$63)</f>
        <v>3600</v>
      </c>
      <c r="E149" s="56">
        <f>LOOKUP(A149,Seznamy!$A$47:$A$63,Seznamy!$G$47:$G$63)</f>
        <v>0</v>
      </c>
      <c r="F149" s="57">
        <f>LOOKUP(A149,Seznamy!$A$47:$A$63,Seznamy!$J$47:$J$63)</f>
        <v>60</v>
      </c>
      <c r="G149" s="57">
        <v>10</v>
      </c>
      <c r="H149" s="55" t="str">
        <f>LOOKUP(G149,'Dělená - pěstební'!$A$21:$A$50,'Dělená - pěstební'!$B$21:$B$50)</f>
        <v>Kloboucká lesní s.r.o.</v>
      </c>
      <c r="I149" s="58">
        <f t="array" ref="I149">SUM(IF(('Dělená - pěstební'!$A$3:$A$19=A149)*('Dělená - pěstební'!$D$1:$AG$1=G149),'Dělená - pěstební'!$D$3:$AG$19))</f>
        <v>25417821</v>
      </c>
      <c r="J149" s="115">
        <f>IF(I149=0,"",I149)</f>
        <v>25417821</v>
      </c>
      <c r="K149" s="59" t="str">
        <f>IF(I149=MIN($J$123:$J$152),1,"")</f>
        <v/>
      </c>
    </row>
    <row r="150" spans="1:11">
      <c r="A150" s="53">
        <v>5</v>
      </c>
      <c r="B150" s="54">
        <f>LOOKUP(A150,Seznamy!$A$71:$A$83,Seznamy!$B$71:$B$83)</f>
        <v>179208</v>
      </c>
      <c r="C150" s="55" t="str">
        <f>LOOKUP(A150,Seznamy!$A$47:$A$63,Seznamy!$C$47:$C$63)</f>
        <v>Rakovník</v>
      </c>
      <c r="D150" s="56">
        <f>LOOKUP(A150,Seznamy!$A$47:$A$63,Seznamy!$F$47:$F$63)</f>
        <v>3600</v>
      </c>
      <c r="E150" s="56">
        <f>LOOKUP(A150,Seznamy!$A$47:$A$63,Seznamy!$G$47:$G$63)</f>
        <v>0</v>
      </c>
      <c r="F150" s="57">
        <f>LOOKUP(A150,Seznamy!$A$47:$A$63,Seznamy!$J$47:$J$63)</f>
        <v>60</v>
      </c>
      <c r="G150" s="57">
        <v>14</v>
      </c>
      <c r="H150" s="55" t="str">
        <f>LOOKUP(G150,'Dělená - pěstební'!$A$21:$A$50,'Dělená - pěstební'!$B$21:$B$50)</f>
        <v>KHL-EKO, a.s.</v>
      </c>
      <c r="I150" s="58">
        <f t="array" ref="I150">SUM(IF(('Dělená - pěstební'!$A$3:$A$19=A150)*('Dělená - pěstební'!$D$1:$AG$1=G150),'Dělená - pěstební'!$D$3:$AG$19))</f>
        <v>26347750</v>
      </c>
      <c r="J150" s="115">
        <f>IF(I150=0,"",I150)</f>
        <v>26347750</v>
      </c>
      <c r="K150" s="59" t="str">
        <f>IF(I150=MIN($J$123:$J$152),1,"")</f>
        <v/>
      </c>
    </row>
    <row r="151" spans="1:11">
      <c r="A151" s="53">
        <v>5</v>
      </c>
      <c r="B151" s="54">
        <f>LOOKUP(A151,Seznamy!$A$71:$A$83,Seznamy!$B$71:$B$83)</f>
        <v>179208</v>
      </c>
      <c r="C151" s="55" t="str">
        <f>LOOKUP(A151,Seznamy!$A$47:$A$63,Seznamy!$C$47:$C$63)</f>
        <v>Rakovník</v>
      </c>
      <c r="D151" s="56">
        <f>LOOKUP(A151,Seznamy!$A$47:$A$63,Seznamy!$F$47:$F$63)</f>
        <v>3600</v>
      </c>
      <c r="E151" s="56">
        <f>LOOKUP(A151,Seznamy!$A$47:$A$63,Seznamy!$G$47:$G$63)</f>
        <v>0</v>
      </c>
      <c r="F151" s="57">
        <f>LOOKUP(A151,Seznamy!$A$47:$A$63,Seznamy!$J$47:$J$63)</f>
        <v>60</v>
      </c>
      <c r="G151" s="57">
        <v>3</v>
      </c>
      <c r="H151" s="55" t="str">
        <f>LOOKUP(G151,'Dělená - pěstební'!$A$21:$A$50,'Dělená - pěstební'!$B$21:$B$50)</f>
        <v>LST a.s.</v>
      </c>
      <c r="I151" s="58">
        <f t="array" ref="I151">SUM(IF(('Dělená - pěstební'!$A$3:$A$19=A151)*('Dělená - pěstební'!$D$1:$AG$1=G151),'Dělená - pěstební'!$D$3:$AG$19))</f>
        <v>26363892</v>
      </c>
      <c r="J151" s="115">
        <f>IF(I151=0,"",I151)</f>
        <v>26363892</v>
      </c>
      <c r="K151" s="59" t="str">
        <f>IF(I151=MIN($J$123:$J$152),1,"")</f>
        <v/>
      </c>
    </row>
    <row r="152" spans="1:11">
      <c r="A152" s="53">
        <v>5</v>
      </c>
      <c r="B152" s="54">
        <f>LOOKUP(A152,Seznamy!$A$71:$A$83,Seznamy!$B$71:$B$83)</f>
        <v>179208</v>
      </c>
      <c r="C152" s="55" t="str">
        <f>LOOKUP(A152,Seznamy!$A$47:$A$63,Seznamy!$C$47:$C$63)</f>
        <v>Rakovník</v>
      </c>
      <c r="D152" s="56">
        <f>LOOKUP(A152,Seznamy!$A$47:$A$63,Seznamy!$F$47:$F$63)</f>
        <v>3600</v>
      </c>
      <c r="E152" s="56">
        <f>LOOKUP(A152,Seznamy!$A$47:$A$63,Seznamy!$G$47:$G$63)</f>
        <v>0</v>
      </c>
      <c r="F152" s="57">
        <f>LOOKUP(A152,Seznamy!$A$47:$A$63,Seznamy!$J$47:$J$63)</f>
        <v>60</v>
      </c>
      <c r="G152" s="57">
        <v>6</v>
      </c>
      <c r="H152" s="55" t="str">
        <f>LOOKUP(G152,'Dělená - pěstební'!$A$21:$A$50,'Dělená - pěstební'!$B$21:$B$50)</f>
        <v>UNILES a.s.</v>
      </c>
      <c r="I152" s="58">
        <f t="array" ref="I152">SUM(IF(('Dělená - pěstební'!$A$3:$A$19=A152)*('Dělená - pěstební'!$D$1:$AG$1=G152),'Dělená - pěstební'!$D$3:$AG$19))</f>
        <v>34251140</v>
      </c>
      <c r="J152" s="115">
        <f>IF(I152=0,"",I152)</f>
        <v>34251140</v>
      </c>
      <c r="K152" s="59" t="str">
        <f>IF(I152=MIN($J$123:$J$152),1,"")</f>
        <v/>
      </c>
    </row>
    <row r="153" spans="1:11" hidden="1">
      <c r="A153" s="87">
        <v>6</v>
      </c>
      <c r="B153" s="88">
        <f>LOOKUP(A153,Seznamy!$A$71:$A$83,Seznamy!$B$71:$B$83)</f>
        <v>181012</v>
      </c>
      <c r="C153" s="89" t="str">
        <f>LOOKUP(A153,Seznamy!$A$47:$A$63,Seznamy!$C$47:$C$63)</f>
        <v>Český kras</v>
      </c>
      <c r="D153" s="90">
        <f>LOOKUP(A153,Seznamy!$A$47:$A$63,Seznamy!$F$47:$F$63)</f>
        <v>2617</v>
      </c>
      <c r="E153" s="90">
        <f>LOOKUP(A153,Seznamy!$A$47:$A$63,Seznamy!$G$47:$G$63)</f>
        <v>0</v>
      </c>
      <c r="F153" s="91">
        <f>LOOKUP(A153,Seznamy!$A$47:$A$63,Seznamy!$J$47:$J$63)</f>
        <v>60</v>
      </c>
      <c r="G153" s="91">
        <v>1</v>
      </c>
      <c r="H153" s="89" t="str">
        <f>LOOKUP(G153,'Dělená - pěstební'!$A$21:$A$50,'Dělená - pěstební'!$B$21:$B$50)</f>
        <v>HEDERA ZIMA, spol. s r.o.</v>
      </c>
      <c r="I153" s="92">
        <f t="array" ref="I153">SUM(IF(('Dělená - pěstební'!$A$3:$A$19=A153)*('Dělená - pěstební'!$D$1:$AG$1=G153),'Dělená - pěstební'!$D$3:$AG$19))</f>
        <v>0</v>
      </c>
      <c r="J153" s="116" t="str">
        <f>IF(I153=0,"",I153)</f>
        <v/>
      </c>
      <c r="K153" s="93" t="str">
        <f>IF(I153=MIN($J$153:$J$182),1,"")</f>
        <v/>
      </c>
    </row>
    <row r="154" spans="1:11" hidden="1">
      <c r="A154" s="87">
        <v>6</v>
      </c>
      <c r="B154" s="88">
        <f>LOOKUP(A154,Seznamy!$A$71:$A$83,Seznamy!$B$71:$B$83)</f>
        <v>181012</v>
      </c>
      <c r="C154" s="89" t="str">
        <f>LOOKUP(A154,Seznamy!$A$47:$A$63,Seznamy!$C$47:$C$63)</f>
        <v>Český kras</v>
      </c>
      <c r="D154" s="90">
        <f>LOOKUP(A154,Seznamy!$A$47:$A$63,Seznamy!$F$47:$F$63)</f>
        <v>2617</v>
      </c>
      <c r="E154" s="90">
        <f>LOOKUP(A154,Seznamy!$A$47:$A$63,Seznamy!$G$47:$G$63)</f>
        <v>0</v>
      </c>
      <c r="F154" s="91">
        <f>LOOKUP(A154,Seznamy!$A$47:$A$63,Seznamy!$J$47:$J$63)</f>
        <v>60</v>
      </c>
      <c r="G154" s="91">
        <v>2</v>
      </c>
      <c r="H154" s="89" t="str">
        <f>LOOKUP(G154,'Dělená - pěstební'!$A$21:$A$50,'Dělená - pěstební'!$B$21:$B$50)</f>
        <v>KAISER s.r.o.</v>
      </c>
      <c r="I154" s="92">
        <f t="array" ref="I154">SUM(IF(('Dělená - pěstební'!$A$3:$A$19=A154)*('Dělená - pěstební'!$D$1:$AG$1=G154),'Dělená - pěstební'!$D$3:$AG$19))</f>
        <v>0</v>
      </c>
      <c r="J154" s="116" t="str">
        <f>IF(I154=0,"",I154)</f>
        <v/>
      </c>
      <c r="K154" s="93" t="str">
        <f>IF(I154=MIN($J$153:$J$182),1,"")</f>
        <v/>
      </c>
    </row>
    <row r="155" spans="1:11" hidden="1">
      <c r="A155" s="87">
        <v>6</v>
      </c>
      <c r="B155" s="88">
        <f>LOOKUP(A155,Seznamy!$A$71:$A$83,Seznamy!$B$71:$B$83)</f>
        <v>181012</v>
      </c>
      <c r="C155" s="89" t="str">
        <f>LOOKUP(A155,Seznamy!$A$47:$A$63,Seznamy!$C$47:$C$63)</f>
        <v>Český kras</v>
      </c>
      <c r="D155" s="90">
        <f>LOOKUP(A155,Seznamy!$A$47:$A$63,Seznamy!$F$47:$F$63)</f>
        <v>2617</v>
      </c>
      <c r="E155" s="90">
        <f>LOOKUP(A155,Seznamy!$A$47:$A$63,Seznamy!$G$47:$G$63)</f>
        <v>0</v>
      </c>
      <c r="F155" s="91">
        <f>LOOKUP(A155,Seznamy!$A$47:$A$63,Seznamy!$J$47:$J$63)</f>
        <v>60</v>
      </c>
      <c r="G155" s="91">
        <v>3</v>
      </c>
      <c r="H155" s="89" t="str">
        <f>LOOKUP(G155,'Dělená - pěstební'!$A$21:$A$50,'Dělená - pěstební'!$B$21:$B$50)</f>
        <v>LST a.s.</v>
      </c>
      <c r="I155" s="92">
        <f t="array" ref="I155">SUM(IF(('Dělená - pěstební'!$A$3:$A$19=A155)*('Dělená - pěstební'!$D$1:$AG$1=G155),'Dělená - pěstební'!$D$3:$AG$19))</f>
        <v>0</v>
      </c>
      <c r="J155" s="116" t="str">
        <f>IF(I155=0,"",I155)</f>
        <v/>
      </c>
      <c r="K155" s="93" t="str">
        <f>IF(I155=MIN($J$153:$J$182),1,"")</f>
        <v/>
      </c>
    </row>
    <row r="156" spans="1:11" hidden="1">
      <c r="A156" s="87">
        <v>6</v>
      </c>
      <c r="B156" s="88">
        <f>LOOKUP(A156,Seznamy!$A$71:$A$83,Seznamy!$B$71:$B$83)</f>
        <v>181012</v>
      </c>
      <c r="C156" s="89" t="str">
        <f>LOOKUP(A156,Seznamy!$A$47:$A$63,Seznamy!$C$47:$C$63)</f>
        <v>Český kras</v>
      </c>
      <c r="D156" s="90">
        <f>LOOKUP(A156,Seznamy!$A$47:$A$63,Seznamy!$F$47:$F$63)</f>
        <v>2617</v>
      </c>
      <c r="E156" s="90">
        <f>LOOKUP(A156,Seznamy!$A$47:$A$63,Seznamy!$G$47:$G$63)</f>
        <v>0</v>
      </c>
      <c r="F156" s="91">
        <f>LOOKUP(A156,Seznamy!$A$47:$A$63,Seznamy!$J$47:$J$63)</f>
        <v>60</v>
      </c>
      <c r="G156" s="91">
        <v>4</v>
      </c>
      <c r="H156" s="89" t="str">
        <f>LOOKUP(G156,'Dělená - pěstební'!$A$21:$A$50,'Dělená - pěstební'!$B$21:$B$50)</f>
        <v>ARBOLES s.r.o.</v>
      </c>
      <c r="I156" s="92">
        <f t="array" ref="I156">SUM(IF(('Dělená - pěstební'!$A$3:$A$19=A156)*('Dělená - pěstební'!$D$1:$AG$1=G156),'Dělená - pěstební'!$D$3:$AG$19))</f>
        <v>0</v>
      </c>
      <c r="J156" s="116" t="str">
        <f>IF(I156=0,"",I156)</f>
        <v/>
      </c>
      <c r="K156" s="93" t="str">
        <f>IF(I156=MIN($J$153:$J$182),1,"")</f>
        <v/>
      </c>
    </row>
    <row r="157" spans="1:11" hidden="1">
      <c r="A157" s="87">
        <v>6</v>
      </c>
      <c r="B157" s="88">
        <f>LOOKUP(A157,Seznamy!$A$71:$A$83,Seznamy!$B$71:$B$83)</f>
        <v>181012</v>
      </c>
      <c r="C157" s="89" t="str">
        <f>LOOKUP(A157,Seznamy!$A$47:$A$63,Seznamy!$C$47:$C$63)</f>
        <v>Český kras</v>
      </c>
      <c r="D157" s="90">
        <f>LOOKUP(A157,Seznamy!$A$47:$A$63,Seznamy!$F$47:$F$63)</f>
        <v>2617</v>
      </c>
      <c r="E157" s="90">
        <f>LOOKUP(A157,Seznamy!$A$47:$A$63,Seznamy!$G$47:$G$63)</f>
        <v>0</v>
      </c>
      <c r="F157" s="91">
        <f>LOOKUP(A157,Seznamy!$A$47:$A$63,Seznamy!$J$47:$J$63)</f>
        <v>60</v>
      </c>
      <c r="G157" s="91">
        <v>7</v>
      </c>
      <c r="H157" s="89" t="str">
        <f>LOOKUP(G157,'Dělená - pěstební'!$A$21:$A$50,'Dělená - pěstební'!$B$21:$B$50)</f>
        <v>Jihozápadní dřevařská a.s.</v>
      </c>
      <c r="I157" s="92">
        <f t="array" ref="I157">SUM(IF(('Dělená - pěstební'!$A$3:$A$19=A157)*('Dělená - pěstební'!$D$1:$AG$1=G157),'Dělená - pěstební'!$D$3:$AG$19))</f>
        <v>0</v>
      </c>
      <c r="J157" s="116" t="str">
        <f>IF(I157=0,"",I157)</f>
        <v/>
      </c>
      <c r="K157" s="93" t="str">
        <f>IF(I157=MIN($J$153:$J$182),1,"")</f>
        <v/>
      </c>
    </row>
    <row r="158" spans="1:11" hidden="1">
      <c r="A158" s="87">
        <v>6</v>
      </c>
      <c r="B158" s="88">
        <f>LOOKUP(A158,Seznamy!$A$71:$A$83,Seznamy!$B$71:$B$83)</f>
        <v>181012</v>
      </c>
      <c r="C158" s="89" t="str">
        <f>LOOKUP(A158,Seznamy!$A$47:$A$63,Seznamy!$C$47:$C$63)</f>
        <v>Český kras</v>
      </c>
      <c r="D158" s="90">
        <f>LOOKUP(A158,Seznamy!$A$47:$A$63,Seznamy!$F$47:$F$63)</f>
        <v>2617</v>
      </c>
      <c r="E158" s="90">
        <f>LOOKUP(A158,Seznamy!$A$47:$A$63,Seznamy!$G$47:$G$63)</f>
        <v>0</v>
      </c>
      <c r="F158" s="91">
        <f>LOOKUP(A158,Seznamy!$A$47:$A$63,Seznamy!$J$47:$J$63)</f>
        <v>60</v>
      </c>
      <c r="G158" s="91">
        <v>8</v>
      </c>
      <c r="H158" s="89" t="str">
        <f>LOOKUP(G158,'Dělená - pěstební'!$A$21:$A$50,'Dělená - pěstební'!$B$21:$B$50)</f>
        <v>LESCUS Cetkovice, s.r.o.</v>
      </c>
      <c r="I158" s="92">
        <f t="array" ref="I158">SUM(IF(('Dělená - pěstební'!$A$3:$A$19=A158)*('Dělená - pěstební'!$D$1:$AG$1=G158),'Dělená - pěstební'!$D$3:$AG$19))</f>
        <v>0</v>
      </c>
      <c r="J158" s="116" t="str">
        <f>IF(I158=0,"",I158)</f>
        <v/>
      </c>
      <c r="K158" s="93" t="str">
        <f>IF(I158=MIN($J$153:$J$182),1,"")</f>
        <v/>
      </c>
    </row>
    <row r="159" spans="1:11" hidden="1">
      <c r="A159" s="87">
        <v>6</v>
      </c>
      <c r="B159" s="88">
        <f>LOOKUP(A159,Seznamy!$A$71:$A$83,Seznamy!$B$71:$B$83)</f>
        <v>181012</v>
      </c>
      <c r="C159" s="89" t="str">
        <f>LOOKUP(A159,Seznamy!$A$47:$A$63,Seznamy!$C$47:$C$63)</f>
        <v>Český kras</v>
      </c>
      <c r="D159" s="90">
        <f>LOOKUP(A159,Seznamy!$A$47:$A$63,Seznamy!$F$47:$F$63)</f>
        <v>2617</v>
      </c>
      <c r="E159" s="90">
        <f>LOOKUP(A159,Seznamy!$A$47:$A$63,Seznamy!$G$47:$G$63)</f>
        <v>0</v>
      </c>
      <c r="F159" s="91">
        <f>LOOKUP(A159,Seznamy!$A$47:$A$63,Seznamy!$J$47:$J$63)</f>
        <v>60</v>
      </c>
      <c r="G159" s="91">
        <v>9</v>
      </c>
      <c r="H159" s="89" t="str">
        <f>LOOKUP(G159,'Dělená - pěstební'!$A$21:$A$50,'Dělená - pěstební'!$B$21:$B$50)</f>
        <v>LDF Rožnov a.s.</v>
      </c>
      <c r="I159" s="92">
        <f t="array" ref="I159">SUM(IF(('Dělená - pěstební'!$A$3:$A$19=A159)*('Dělená - pěstební'!$D$1:$AG$1=G159),'Dělená - pěstební'!$D$3:$AG$19))</f>
        <v>0</v>
      </c>
      <c r="J159" s="116" t="str">
        <f>IF(I159=0,"",I159)</f>
        <v/>
      </c>
      <c r="K159" s="93" t="str">
        <f>IF(I159=MIN($J$153:$J$182),1,"")</f>
        <v/>
      </c>
    </row>
    <row r="160" spans="1:11" hidden="1">
      <c r="A160" s="87">
        <v>6</v>
      </c>
      <c r="B160" s="88">
        <f>LOOKUP(A160,Seznamy!$A$71:$A$83,Seznamy!$B$71:$B$83)</f>
        <v>181012</v>
      </c>
      <c r="C160" s="89" t="str">
        <f>LOOKUP(A160,Seznamy!$A$47:$A$63,Seznamy!$C$47:$C$63)</f>
        <v>Český kras</v>
      </c>
      <c r="D160" s="90">
        <f>LOOKUP(A160,Seznamy!$A$47:$A$63,Seznamy!$F$47:$F$63)</f>
        <v>2617</v>
      </c>
      <c r="E160" s="90">
        <f>LOOKUP(A160,Seznamy!$A$47:$A$63,Seznamy!$G$47:$G$63)</f>
        <v>0</v>
      </c>
      <c r="F160" s="91">
        <f>LOOKUP(A160,Seznamy!$A$47:$A$63,Seznamy!$J$47:$J$63)</f>
        <v>60</v>
      </c>
      <c r="G160" s="91">
        <v>11</v>
      </c>
      <c r="H160" s="89" t="str">
        <f>LOOKUP(G160,'Dělená - pěstební'!$A$21:$A$50,'Dělená - pěstební'!$B$21:$B$50)</f>
        <v>Opavská lesní a.s.</v>
      </c>
      <c r="I160" s="92">
        <f t="array" ref="I160">SUM(IF(('Dělená - pěstební'!$A$3:$A$19=A160)*('Dělená - pěstební'!$D$1:$AG$1=G160),'Dělená - pěstební'!$D$3:$AG$19))</f>
        <v>0</v>
      </c>
      <c r="J160" s="116" t="str">
        <f>IF(I160=0,"",I160)</f>
        <v/>
      </c>
      <c r="K160" s="93" t="str">
        <f>IF(I160=MIN($J$153:$J$182),1,"")</f>
        <v/>
      </c>
    </row>
    <row r="161" spans="1:11" hidden="1">
      <c r="A161" s="87">
        <v>6</v>
      </c>
      <c r="B161" s="88">
        <f>LOOKUP(A161,Seznamy!$A$71:$A$83,Seznamy!$B$71:$B$83)</f>
        <v>181012</v>
      </c>
      <c r="C161" s="89" t="str">
        <f>LOOKUP(A161,Seznamy!$A$47:$A$63,Seznamy!$C$47:$C$63)</f>
        <v>Český kras</v>
      </c>
      <c r="D161" s="90">
        <f>LOOKUP(A161,Seznamy!$A$47:$A$63,Seznamy!$F$47:$F$63)</f>
        <v>2617</v>
      </c>
      <c r="E161" s="90">
        <f>LOOKUP(A161,Seznamy!$A$47:$A$63,Seznamy!$G$47:$G$63)</f>
        <v>0</v>
      </c>
      <c r="F161" s="91">
        <f>LOOKUP(A161,Seznamy!$A$47:$A$63,Seznamy!$J$47:$J$63)</f>
        <v>60</v>
      </c>
      <c r="G161" s="91">
        <v>12</v>
      </c>
      <c r="H161" s="89" t="str">
        <f>LOOKUP(G161,'Dělená - pěstební'!$A$21:$A$50,'Dělená - pěstební'!$B$21:$B$50)</f>
        <v>Dřevo-Málek s.r.o.</v>
      </c>
      <c r="I161" s="92">
        <f t="array" ref="I161">SUM(IF(('Dělená - pěstební'!$A$3:$A$19=A161)*('Dělená - pěstební'!$D$1:$AG$1=G161),'Dělená - pěstební'!$D$3:$AG$19))</f>
        <v>0</v>
      </c>
      <c r="J161" s="116" t="str">
        <f>IF(I161=0,"",I161)</f>
        <v/>
      </c>
      <c r="K161" s="93" t="str">
        <f>IF(I161=MIN($J$153:$J$182),1,"")</f>
        <v/>
      </c>
    </row>
    <row r="162" spans="1:11" hidden="1">
      <c r="A162" s="87">
        <v>6</v>
      </c>
      <c r="B162" s="88">
        <f>LOOKUP(A162,Seznamy!$A$71:$A$83,Seznamy!$B$71:$B$83)</f>
        <v>181012</v>
      </c>
      <c r="C162" s="89" t="str">
        <f>LOOKUP(A162,Seznamy!$A$47:$A$63,Seznamy!$C$47:$C$63)</f>
        <v>Český kras</v>
      </c>
      <c r="D162" s="90">
        <f>LOOKUP(A162,Seznamy!$A$47:$A$63,Seznamy!$F$47:$F$63)</f>
        <v>2617</v>
      </c>
      <c r="E162" s="90">
        <f>LOOKUP(A162,Seznamy!$A$47:$A$63,Seznamy!$G$47:$G$63)</f>
        <v>0</v>
      </c>
      <c r="F162" s="91">
        <f>LOOKUP(A162,Seznamy!$A$47:$A$63,Seznamy!$J$47:$J$63)</f>
        <v>60</v>
      </c>
      <c r="G162" s="91">
        <v>13</v>
      </c>
      <c r="H162" s="89" t="str">
        <f>LOOKUP(G162,'Dělená - pěstební'!$A$21:$A$50,'Dělená - pěstební'!$B$21:$B$50)</f>
        <v>SOLITERA spol. s r.o.</v>
      </c>
      <c r="I162" s="92">
        <f t="array" ref="I162">SUM(IF(('Dělená - pěstební'!$A$3:$A$19=A162)*('Dělená - pěstební'!$D$1:$AG$1=G162),'Dělená - pěstební'!$D$3:$AG$19))</f>
        <v>0</v>
      </c>
      <c r="J162" s="116" t="str">
        <f>IF(I162=0,"",I162)</f>
        <v/>
      </c>
      <c r="K162" s="93" t="str">
        <f>IF(I162=MIN($J$153:$J$182),1,"")</f>
        <v/>
      </c>
    </row>
    <row r="163" spans="1:11" hidden="1">
      <c r="A163" s="87">
        <v>6</v>
      </c>
      <c r="B163" s="88">
        <f>LOOKUP(A163,Seznamy!$A$71:$A$83,Seznamy!$B$71:$B$83)</f>
        <v>181012</v>
      </c>
      <c r="C163" s="89" t="str">
        <f>LOOKUP(A163,Seznamy!$A$47:$A$63,Seznamy!$C$47:$C$63)</f>
        <v>Český kras</v>
      </c>
      <c r="D163" s="90">
        <f>LOOKUP(A163,Seznamy!$A$47:$A$63,Seznamy!$F$47:$F$63)</f>
        <v>2617</v>
      </c>
      <c r="E163" s="90">
        <f>LOOKUP(A163,Seznamy!$A$47:$A$63,Seznamy!$G$47:$G$63)</f>
        <v>0</v>
      </c>
      <c r="F163" s="91">
        <f>LOOKUP(A163,Seznamy!$A$47:$A$63,Seznamy!$J$47:$J$63)</f>
        <v>60</v>
      </c>
      <c r="G163" s="91">
        <v>14</v>
      </c>
      <c r="H163" s="89" t="str">
        <f>LOOKUP(G163,'Dělená - pěstební'!$A$21:$A$50,'Dělená - pěstební'!$B$21:$B$50)</f>
        <v>KHL-EKO, a.s.</v>
      </c>
      <c r="I163" s="92">
        <f t="array" ref="I163">SUM(IF(('Dělená - pěstební'!$A$3:$A$19=A163)*('Dělená - pěstební'!$D$1:$AG$1=G163),'Dělená - pěstební'!$D$3:$AG$19))</f>
        <v>0</v>
      </c>
      <c r="J163" s="116" t="str">
        <f>IF(I163=0,"",I163)</f>
        <v/>
      </c>
      <c r="K163" s="93" t="str">
        <f>IF(I163=MIN($J$153:$J$182),1,"")</f>
        <v/>
      </c>
    </row>
    <row r="164" spans="1:11" hidden="1">
      <c r="A164" s="87">
        <v>6</v>
      </c>
      <c r="B164" s="88">
        <f>LOOKUP(A164,Seznamy!$A$71:$A$83,Seznamy!$B$71:$B$83)</f>
        <v>181012</v>
      </c>
      <c r="C164" s="89" t="str">
        <f>LOOKUP(A164,Seznamy!$A$47:$A$63,Seznamy!$C$47:$C$63)</f>
        <v>Český kras</v>
      </c>
      <c r="D164" s="90">
        <f>LOOKUP(A164,Seznamy!$A$47:$A$63,Seznamy!$F$47:$F$63)</f>
        <v>2617</v>
      </c>
      <c r="E164" s="90">
        <f>LOOKUP(A164,Seznamy!$A$47:$A$63,Seznamy!$G$47:$G$63)</f>
        <v>0</v>
      </c>
      <c r="F164" s="91">
        <f>LOOKUP(A164,Seznamy!$A$47:$A$63,Seznamy!$J$47:$J$63)</f>
        <v>60</v>
      </c>
      <c r="G164" s="91">
        <v>15</v>
      </c>
      <c r="H164" s="89" t="str">
        <f>LOOKUP(G164,'Dělená - pěstební'!$A$21:$A$50,'Dělená - pěstební'!$B$21:$B$50)</f>
        <v>Lesy Beskydy, a.s.</v>
      </c>
      <c r="I164" s="92">
        <f t="array" ref="I164">SUM(IF(('Dělená - pěstební'!$A$3:$A$19=A164)*('Dělená - pěstební'!$D$1:$AG$1=G164),'Dělená - pěstební'!$D$3:$AG$19))</f>
        <v>0</v>
      </c>
      <c r="J164" s="116" t="str">
        <f>IF(I164=0,"",I164)</f>
        <v/>
      </c>
      <c r="K164" s="93" t="str">
        <f>IF(I164=MIN($J$153:$J$182),1,"")</f>
        <v/>
      </c>
    </row>
    <row r="165" spans="1:11" hidden="1">
      <c r="A165" s="87">
        <v>6</v>
      </c>
      <c r="B165" s="88">
        <f>LOOKUP(A165,Seznamy!$A$71:$A$83,Seznamy!$B$71:$B$83)</f>
        <v>181012</v>
      </c>
      <c r="C165" s="89" t="str">
        <f>LOOKUP(A165,Seznamy!$A$47:$A$63,Seznamy!$C$47:$C$63)</f>
        <v>Český kras</v>
      </c>
      <c r="D165" s="90">
        <f>LOOKUP(A165,Seznamy!$A$47:$A$63,Seznamy!$F$47:$F$63)</f>
        <v>2617</v>
      </c>
      <c r="E165" s="90">
        <f>LOOKUP(A165,Seznamy!$A$47:$A$63,Seznamy!$G$47:$G$63)</f>
        <v>0</v>
      </c>
      <c r="F165" s="91">
        <f>LOOKUP(A165,Seznamy!$A$47:$A$63,Seznamy!$J$47:$J$63)</f>
        <v>60</v>
      </c>
      <c r="G165" s="91">
        <v>16</v>
      </c>
      <c r="H165" s="89" t="str">
        <f>LOOKUP(G165,'Dělená - pěstební'!$A$21:$A$50,'Dělená - pěstební'!$B$21:$B$50)</f>
        <v>Lesní společnost Ledeč nad Sázavou, a.s.</v>
      </c>
      <c r="I165" s="92">
        <f t="array" ref="I165">SUM(IF(('Dělená - pěstební'!$A$3:$A$19=A165)*('Dělená - pěstební'!$D$1:$AG$1=G165),'Dělená - pěstební'!$D$3:$AG$19))</f>
        <v>0</v>
      </c>
      <c r="J165" s="116" t="str">
        <f>IF(I165=0,"",I165)</f>
        <v/>
      </c>
      <c r="K165" s="93" t="str">
        <f>IF(I165=MIN($J$153:$J$182),1,"")</f>
        <v/>
      </c>
    </row>
    <row r="166" spans="1:11" hidden="1">
      <c r="A166" s="87">
        <v>6</v>
      </c>
      <c r="B166" s="88">
        <f>LOOKUP(A166,Seznamy!$A$71:$A$83,Seznamy!$B$71:$B$83)</f>
        <v>181012</v>
      </c>
      <c r="C166" s="89" t="str">
        <f>LOOKUP(A166,Seznamy!$A$47:$A$63,Seznamy!$C$47:$C$63)</f>
        <v>Český kras</v>
      </c>
      <c r="D166" s="90">
        <f>LOOKUP(A166,Seznamy!$A$47:$A$63,Seznamy!$F$47:$F$63)</f>
        <v>2617</v>
      </c>
      <c r="E166" s="90">
        <f>LOOKUP(A166,Seznamy!$A$47:$A$63,Seznamy!$G$47:$G$63)</f>
        <v>0</v>
      </c>
      <c r="F166" s="91">
        <f>LOOKUP(A166,Seznamy!$A$47:$A$63,Seznamy!$J$47:$J$63)</f>
        <v>60</v>
      </c>
      <c r="G166" s="91">
        <v>18</v>
      </c>
      <c r="H166" s="89">
        <f>LOOKUP(G166,'Dělená - pěstební'!$A$21:$A$50,'Dělená - pěstební'!$B$21:$B$50)</f>
        <v>0</v>
      </c>
      <c r="I166" s="92">
        <f t="array" ref="I166">SUM(IF(('Dělená - pěstební'!$A$3:$A$19=A166)*('Dělená - pěstební'!$D$1:$AG$1=G166),'Dělená - pěstební'!$D$3:$AG$19))</f>
        <v>0</v>
      </c>
      <c r="J166" s="116" t="str">
        <f>IF(I166=0,"",I166)</f>
        <v/>
      </c>
      <c r="K166" s="93" t="str">
        <f>IF(I166=MIN($J$153:$J$182),1,"")</f>
        <v/>
      </c>
    </row>
    <row r="167" spans="1:11" hidden="1">
      <c r="A167" s="87">
        <v>6</v>
      </c>
      <c r="B167" s="88">
        <f>LOOKUP(A167,Seznamy!$A$71:$A$83,Seznamy!$B$71:$B$83)</f>
        <v>181012</v>
      </c>
      <c r="C167" s="89" t="str">
        <f>LOOKUP(A167,Seznamy!$A$47:$A$63,Seznamy!$C$47:$C$63)</f>
        <v>Český kras</v>
      </c>
      <c r="D167" s="90">
        <f>LOOKUP(A167,Seznamy!$A$47:$A$63,Seznamy!$F$47:$F$63)</f>
        <v>2617</v>
      </c>
      <c r="E167" s="90">
        <f>LOOKUP(A167,Seznamy!$A$47:$A$63,Seznamy!$G$47:$G$63)</f>
        <v>0</v>
      </c>
      <c r="F167" s="91">
        <f>LOOKUP(A167,Seznamy!$A$47:$A$63,Seznamy!$J$47:$J$63)</f>
        <v>60</v>
      </c>
      <c r="G167" s="91">
        <v>19</v>
      </c>
      <c r="H167" s="89">
        <f>LOOKUP(G167,'Dělená - pěstební'!$A$21:$A$50,'Dělená - pěstební'!$B$21:$B$50)</f>
        <v>0</v>
      </c>
      <c r="I167" s="92">
        <f t="array" ref="I167">SUM(IF(('Dělená - pěstební'!$A$3:$A$19=A167)*('Dělená - pěstební'!$D$1:$AG$1=G167),'Dělená - pěstební'!$D$3:$AG$19))</f>
        <v>0</v>
      </c>
      <c r="J167" s="116" t="str">
        <f>IF(I167=0,"",I167)</f>
        <v/>
      </c>
      <c r="K167" s="93" t="str">
        <f>IF(I167=MIN($J$153:$J$182),1,"")</f>
        <v/>
      </c>
    </row>
    <row r="168" spans="1:11" hidden="1">
      <c r="A168" s="87">
        <v>6</v>
      </c>
      <c r="B168" s="88">
        <f>LOOKUP(A168,Seznamy!$A$71:$A$83,Seznamy!$B$71:$B$83)</f>
        <v>181012</v>
      </c>
      <c r="C168" s="89" t="str">
        <f>LOOKUP(A168,Seznamy!$A$47:$A$63,Seznamy!$C$47:$C$63)</f>
        <v>Český kras</v>
      </c>
      <c r="D168" s="90">
        <f>LOOKUP(A168,Seznamy!$A$47:$A$63,Seznamy!$F$47:$F$63)</f>
        <v>2617</v>
      </c>
      <c r="E168" s="90">
        <f>LOOKUP(A168,Seznamy!$A$47:$A$63,Seznamy!$G$47:$G$63)</f>
        <v>0</v>
      </c>
      <c r="F168" s="91">
        <f>LOOKUP(A168,Seznamy!$A$47:$A$63,Seznamy!$J$47:$J$63)</f>
        <v>60</v>
      </c>
      <c r="G168" s="91">
        <v>20</v>
      </c>
      <c r="H168" s="89">
        <f>LOOKUP(G168,'Dělená - pěstební'!$A$21:$A$50,'Dělená - pěstební'!$B$21:$B$50)</f>
        <v>0</v>
      </c>
      <c r="I168" s="92">
        <f t="array" ref="I168">SUM(IF(('Dělená - pěstební'!$A$3:$A$19=A168)*('Dělená - pěstební'!$D$1:$AG$1=G168),'Dělená - pěstební'!$D$3:$AG$19))</f>
        <v>0</v>
      </c>
      <c r="J168" s="116" t="str">
        <f>IF(I168=0,"",I168)</f>
        <v/>
      </c>
      <c r="K168" s="93" t="str">
        <f>IF(I168=MIN($J$153:$J$182),1,"")</f>
        <v/>
      </c>
    </row>
    <row r="169" spans="1:11" hidden="1">
      <c r="A169" s="87">
        <v>6</v>
      </c>
      <c r="B169" s="88">
        <f>LOOKUP(A169,Seznamy!$A$71:$A$83,Seznamy!$B$71:$B$83)</f>
        <v>181012</v>
      </c>
      <c r="C169" s="89" t="str">
        <f>LOOKUP(A169,Seznamy!$A$47:$A$63,Seznamy!$C$47:$C$63)</f>
        <v>Český kras</v>
      </c>
      <c r="D169" s="90">
        <f>LOOKUP(A169,Seznamy!$A$47:$A$63,Seznamy!$F$47:$F$63)</f>
        <v>2617</v>
      </c>
      <c r="E169" s="90">
        <f>LOOKUP(A169,Seznamy!$A$47:$A$63,Seznamy!$G$47:$G$63)</f>
        <v>0</v>
      </c>
      <c r="F169" s="91">
        <f>LOOKUP(A169,Seznamy!$A$47:$A$63,Seznamy!$J$47:$J$63)</f>
        <v>60</v>
      </c>
      <c r="G169" s="91">
        <v>21</v>
      </c>
      <c r="H169" s="89">
        <f>LOOKUP(G169,'Dělená - pěstební'!$A$21:$A$50,'Dělená - pěstební'!$B$21:$B$50)</f>
        <v>0</v>
      </c>
      <c r="I169" s="92">
        <f t="array" ref="I169">SUM(IF(('Dělená - pěstební'!$A$3:$A$19=A169)*('Dělená - pěstební'!$D$1:$AG$1=G169),'Dělená - pěstební'!$D$3:$AG$19))</f>
        <v>0</v>
      </c>
      <c r="J169" s="116" t="str">
        <f>IF(I169=0,"",I169)</f>
        <v/>
      </c>
      <c r="K169" s="93" t="str">
        <f>IF(I169=MIN($J$153:$J$182),1,"")</f>
        <v/>
      </c>
    </row>
    <row r="170" spans="1:11" hidden="1">
      <c r="A170" s="87">
        <v>6</v>
      </c>
      <c r="B170" s="88">
        <f>LOOKUP(A170,Seznamy!$A$71:$A$83,Seznamy!$B$71:$B$83)</f>
        <v>181012</v>
      </c>
      <c r="C170" s="89" t="str">
        <f>LOOKUP(A170,Seznamy!$A$47:$A$63,Seznamy!$C$47:$C$63)</f>
        <v>Český kras</v>
      </c>
      <c r="D170" s="90">
        <f>LOOKUP(A170,Seznamy!$A$47:$A$63,Seznamy!$F$47:$F$63)</f>
        <v>2617</v>
      </c>
      <c r="E170" s="90">
        <f>LOOKUP(A170,Seznamy!$A$47:$A$63,Seznamy!$G$47:$G$63)</f>
        <v>0</v>
      </c>
      <c r="F170" s="91">
        <f>LOOKUP(A170,Seznamy!$A$47:$A$63,Seznamy!$J$47:$J$63)</f>
        <v>60</v>
      </c>
      <c r="G170" s="91">
        <v>22</v>
      </c>
      <c r="H170" s="89">
        <f>LOOKUP(G170,'Dělená - pěstební'!$A$21:$A$50,'Dělená - pěstební'!$B$21:$B$50)</f>
        <v>0</v>
      </c>
      <c r="I170" s="92">
        <f t="array" ref="I170">SUM(IF(('Dělená - pěstební'!$A$3:$A$19=A170)*('Dělená - pěstební'!$D$1:$AG$1=G170),'Dělená - pěstební'!$D$3:$AG$19))</f>
        <v>0</v>
      </c>
      <c r="J170" s="116" t="str">
        <f>IF(I170=0,"",I170)</f>
        <v/>
      </c>
      <c r="K170" s="93" t="str">
        <f>IF(I170=MIN($J$153:$J$182),1,"")</f>
        <v/>
      </c>
    </row>
    <row r="171" spans="1:11" hidden="1">
      <c r="A171" s="87">
        <v>6</v>
      </c>
      <c r="B171" s="88">
        <f>LOOKUP(A171,Seznamy!$A$71:$A$83,Seznamy!$B$71:$B$83)</f>
        <v>181012</v>
      </c>
      <c r="C171" s="89" t="str">
        <f>LOOKUP(A171,Seznamy!$A$47:$A$63,Seznamy!$C$47:$C$63)</f>
        <v>Český kras</v>
      </c>
      <c r="D171" s="90">
        <f>LOOKUP(A171,Seznamy!$A$47:$A$63,Seznamy!$F$47:$F$63)</f>
        <v>2617</v>
      </c>
      <c r="E171" s="90">
        <f>LOOKUP(A171,Seznamy!$A$47:$A$63,Seznamy!$G$47:$G$63)</f>
        <v>0</v>
      </c>
      <c r="F171" s="91">
        <f>LOOKUP(A171,Seznamy!$A$47:$A$63,Seznamy!$J$47:$J$63)</f>
        <v>60</v>
      </c>
      <c r="G171" s="91">
        <v>23</v>
      </c>
      <c r="H171" s="89">
        <f>LOOKUP(G171,'Dělená - pěstební'!$A$21:$A$50,'Dělená - pěstební'!$B$21:$B$50)</f>
        <v>0</v>
      </c>
      <c r="I171" s="92">
        <f t="array" ref="I171">SUM(IF(('Dělená - pěstební'!$A$3:$A$19=A171)*('Dělená - pěstební'!$D$1:$AG$1=G171),'Dělená - pěstební'!$D$3:$AG$19))</f>
        <v>0</v>
      </c>
      <c r="J171" s="116" t="str">
        <f>IF(I171=0,"",I171)</f>
        <v/>
      </c>
      <c r="K171" s="93" t="str">
        <f>IF(I171=MIN($J$153:$J$182),1,"")</f>
        <v/>
      </c>
    </row>
    <row r="172" spans="1:11" hidden="1">
      <c r="A172" s="87">
        <v>6</v>
      </c>
      <c r="B172" s="88">
        <f>LOOKUP(A172,Seznamy!$A$71:$A$83,Seznamy!$B$71:$B$83)</f>
        <v>181012</v>
      </c>
      <c r="C172" s="89" t="str">
        <f>LOOKUP(A172,Seznamy!$A$47:$A$63,Seznamy!$C$47:$C$63)</f>
        <v>Český kras</v>
      </c>
      <c r="D172" s="90">
        <f>LOOKUP(A172,Seznamy!$A$47:$A$63,Seznamy!$F$47:$F$63)</f>
        <v>2617</v>
      </c>
      <c r="E172" s="90">
        <f>LOOKUP(A172,Seznamy!$A$47:$A$63,Seznamy!$G$47:$G$63)</f>
        <v>0</v>
      </c>
      <c r="F172" s="91">
        <f>LOOKUP(A172,Seznamy!$A$47:$A$63,Seznamy!$J$47:$J$63)</f>
        <v>60</v>
      </c>
      <c r="G172" s="91">
        <v>24</v>
      </c>
      <c r="H172" s="89">
        <f>LOOKUP(G172,'Dělená - pěstební'!$A$21:$A$50,'Dělená - pěstební'!$B$21:$B$50)</f>
        <v>0</v>
      </c>
      <c r="I172" s="92">
        <f t="array" ref="I172">SUM(IF(('Dělená - pěstební'!$A$3:$A$19=A172)*('Dělená - pěstební'!$D$1:$AG$1=G172),'Dělená - pěstební'!$D$3:$AG$19))</f>
        <v>0</v>
      </c>
      <c r="J172" s="116" t="str">
        <f>IF(I172=0,"",I172)</f>
        <v/>
      </c>
      <c r="K172" s="93" t="str">
        <f>IF(I172=MIN($J$153:$J$182),1,"")</f>
        <v/>
      </c>
    </row>
    <row r="173" spans="1:11" hidden="1">
      <c r="A173" s="87">
        <v>6</v>
      </c>
      <c r="B173" s="88">
        <f>LOOKUP(A173,Seznamy!$A$71:$A$83,Seznamy!$B$71:$B$83)</f>
        <v>181012</v>
      </c>
      <c r="C173" s="89" t="str">
        <f>LOOKUP(A173,Seznamy!$A$47:$A$63,Seznamy!$C$47:$C$63)</f>
        <v>Český kras</v>
      </c>
      <c r="D173" s="90">
        <f>LOOKUP(A173,Seznamy!$A$47:$A$63,Seznamy!$F$47:$F$63)</f>
        <v>2617</v>
      </c>
      <c r="E173" s="90">
        <f>LOOKUP(A173,Seznamy!$A$47:$A$63,Seznamy!$G$47:$G$63)</f>
        <v>0</v>
      </c>
      <c r="F173" s="91">
        <f>LOOKUP(A173,Seznamy!$A$47:$A$63,Seznamy!$J$47:$J$63)</f>
        <v>60</v>
      </c>
      <c r="G173" s="91">
        <v>25</v>
      </c>
      <c r="H173" s="89">
        <f>LOOKUP(G173,'Dělená - pěstební'!$A$21:$A$50,'Dělená - pěstební'!$B$21:$B$50)</f>
        <v>0</v>
      </c>
      <c r="I173" s="92">
        <f t="array" ref="I173">SUM(IF(('Dělená - pěstební'!$A$3:$A$19=A173)*('Dělená - pěstební'!$D$1:$AG$1=G173),'Dělená - pěstební'!$D$3:$AG$19))</f>
        <v>0</v>
      </c>
      <c r="J173" s="116" t="str">
        <f>IF(I173=0,"",I173)</f>
        <v/>
      </c>
      <c r="K173" s="93" t="str">
        <f>IF(I173=MIN($J$153:$J$182),1,"")</f>
        <v/>
      </c>
    </row>
    <row r="174" spans="1:11" hidden="1">
      <c r="A174" s="87">
        <v>6</v>
      </c>
      <c r="B174" s="88">
        <f>LOOKUP(A174,Seznamy!$A$71:$A$83,Seznamy!$B$71:$B$83)</f>
        <v>181012</v>
      </c>
      <c r="C174" s="89" t="str">
        <f>LOOKUP(A174,Seznamy!$A$47:$A$63,Seznamy!$C$47:$C$63)</f>
        <v>Český kras</v>
      </c>
      <c r="D174" s="90">
        <f>LOOKUP(A174,Seznamy!$A$47:$A$63,Seznamy!$F$47:$F$63)</f>
        <v>2617</v>
      </c>
      <c r="E174" s="90">
        <f>LOOKUP(A174,Seznamy!$A$47:$A$63,Seznamy!$G$47:$G$63)</f>
        <v>0</v>
      </c>
      <c r="F174" s="91">
        <f>LOOKUP(A174,Seznamy!$A$47:$A$63,Seznamy!$J$47:$J$63)</f>
        <v>60</v>
      </c>
      <c r="G174" s="91">
        <v>26</v>
      </c>
      <c r="H174" s="89">
        <f>LOOKUP(G174,'Dělená - pěstební'!$A$21:$A$50,'Dělená - pěstební'!$B$21:$B$50)</f>
        <v>0</v>
      </c>
      <c r="I174" s="92">
        <f t="array" ref="I174">SUM(IF(('Dělená - pěstební'!$A$3:$A$19=A174)*('Dělená - pěstební'!$D$1:$AG$1=G174),'Dělená - pěstební'!$D$3:$AG$19))</f>
        <v>0</v>
      </c>
      <c r="J174" s="116" t="str">
        <f>IF(I174=0,"",I174)</f>
        <v/>
      </c>
      <c r="K174" s="93" t="str">
        <f>IF(I174=MIN($J$153:$J$182),1,"")</f>
        <v/>
      </c>
    </row>
    <row r="175" spans="1:11" hidden="1">
      <c r="A175" s="87">
        <v>6</v>
      </c>
      <c r="B175" s="88">
        <f>LOOKUP(A175,Seznamy!$A$71:$A$83,Seznamy!$B$71:$B$83)</f>
        <v>181012</v>
      </c>
      <c r="C175" s="89" t="str">
        <f>LOOKUP(A175,Seznamy!$A$47:$A$63,Seznamy!$C$47:$C$63)</f>
        <v>Český kras</v>
      </c>
      <c r="D175" s="90">
        <f>LOOKUP(A175,Seznamy!$A$47:$A$63,Seznamy!$F$47:$F$63)</f>
        <v>2617</v>
      </c>
      <c r="E175" s="90">
        <f>LOOKUP(A175,Seznamy!$A$47:$A$63,Seznamy!$G$47:$G$63)</f>
        <v>0</v>
      </c>
      <c r="F175" s="91">
        <f>LOOKUP(A175,Seznamy!$A$47:$A$63,Seznamy!$J$47:$J$63)</f>
        <v>60</v>
      </c>
      <c r="G175" s="91">
        <v>27</v>
      </c>
      <c r="H175" s="89">
        <f>LOOKUP(G175,'Dělená - pěstební'!$A$21:$A$50,'Dělená - pěstební'!$B$21:$B$50)</f>
        <v>0</v>
      </c>
      <c r="I175" s="92">
        <f t="array" ref="I175">SUM(IF(('Dělená - pěstební'!$A$3:$A$19=A175)*('Dělená - pěstební'!$D$1:$AG$1=G175),'Dělená - pěstební'!$D$3:$AG$19))</f>
        <v>0</v>
      </c>
      <c r="J175" s="116" t="str">
        <f>IF(I175=0,"",I175)</f>
        <v/>
      </c>
      <c r="K175" s="93" t="str">
        <f>IF(I175=MIN($J$153:$J$182),1,"")</f>
        <v/>
      </c>
    </row>
    <row r="176" spans="1:11" hidden="1">
      <c r="A176" s="87">
        <v>6</v>
      </c>
      <c r="B176" s="88">
        <f>LOOKUP(A176,Seznamy!$A$71:$A$83,Seznamy!$B$71:$B$83)</f>
        <v>181012</v>
      </c>
      <c r="C176" s="89" t="str">
        <f>LOOKUP(A176,Seznamy!$A$47:$A$63,Seznamy!$C$47:$C$63)</f>
        <v>Český kras</v>
      </c>
      <c r="D176" s="90">
        <f>LOOKUP(A176,Seznamy!$A$47:$A$63,Seznamy!$F$47:$F$63)</f>
        <v>2617</v>
      </c>
      <c r="E176" s="90">
        <f>LOOKUP(A176,Seznamy!$A$47:$A$63,Seznamy!$G$47:$G$63)</f>
        <v>0</v>
      </c>
      <c r="F176" s="91">
        <f>LOOKUP(A176,Seznamy!$A$47:$A$63,Seznamy!$J$47:$J$63)</f>
        <v>60</v>
      </c>
      <c r="G176" s="91">
        <v>28</v>
      </c>
      <c r="H176" s="89">
        <f>LOOKUP(G176,'Dělená - pěstební'!$A$21:$A$50,'Dělená - pěstební'!$B$21:$B$50)</f>
        <v>0</v>
      </c>
      <c r="I176" s="92">
        <f t="array" ref="I176">SUM(IF(('Dělená - pěstební'!$A$3:$A$19=A176)*('Dělená - pěstební'!$D$1:$AG$1=G176),'Dělená - pěstební'!$D$3:$AG$19))</f>
        <v>0</v>
      </c>
      <c r="J176" s="116" t="str">
        <f>IF(I176=0,"",I176)</f>
        <v/>
      </c>
      <c r="K176" s="93" t="str">
        <f>IF(I176=MIN($J$153:$J$182),1,"")</f>
        <v/>
      </c>
    </row>
    <row r="177" spans="1:11" hidden="1">
      <c r="A177" s="87">
        <v>6</v>
      </c>
      <c r="B177" s="88">
        <f>LOOKUP(A177,Seznamy!$A$71:$A$83,Seznamy!$B$71:$B$83)</f>
        <v>181012</v>
      </c>
      <c r="C177" s="89" t="str">
        <f>LOOKUP(A177,Seznamy!$A$47:$A$63,Seznamy!$C$47:$C$63)</f>
        <v>Český kras</v>
      </c>
      <c r="D177" s="90">
        <f>LOOKUP(A177,Seznamy!$A$47:$A$63,Seznamy!$F$47:$F$63)</f>
        <v>2617</v>
      </c>
      <c r="E177" s="90">
        <f>LOOKUP(A177,Seznamy!$A$47:$A$63,Seznamy!$G$47:$G$63)</f>
        <v>0</v>
      </c>
      <c r="F177" s="91">
        <f>LOOKUP(A177,Seznamy!$A$47:$A$63,Seznamy!$J$47:$J$63)</f>
        <v>60</v>
      </c>
      <c r="G177" s="91">
        <v>29</v>
      </c>
      <c r="H177" s="89">
        <f>LOOKUP(G177,'Dělená - pěstební'!$A$21:$A$50,'Dělená - pěstební'!$B$21:$B$50)</f>
        <v>0</v>
      </c>
      <c r="I177" s="92">
        <f t="array" ref="I177">SUM(IF(('Dělená - pěstební'!$A$3:$A$19=A177)*('Dělená - pěstební'!$D$1:$AG$1=G177),'Dělená - pěstební'!$D$3:$AG$19))</f>
        <v>0</v>
      </c>
      <c r="J177" s="116" t="str">
        <f>IF(I177=0,"",I177)</f>
        <v/>
      </c>
      <c r="K177" s="93" t="str">
        <f>IF(I177=MIN($J$153:$J$182),1,"")</f>
        <v/>
      </c>
    </row>
    <row r="178" spans="1:11" hidden="1">
      <c r="A178" s="87">
        <v>6</v>
      </c>
      <c r="B178" s="88">
        <f>LOOKUP(A178,Seznamy!$A$71:$A$83,Seznamy!$B$71:$B$83)</f>
        <v>181012</v>
      </c>
      <c r="C178" s="89" t="str">
        <f>LOOKUP(A178,Seznamy!$A$47:$A$63,Seznamy!$C$47:$C$63)</f>
        <v>Český kras</v>
      </c>
      <c r="D178" s="90">
        <f>LOOKUP(A178,Seznamy!$A$47:$A$63,Seznamy!$F$47:$F$63)</f>
        <v>2617</v>
      </c>
      <c r="E178" s="90">
        <f>LOOKUP(A178,Seznamy!$A$47:$A$63,Seznamy!$G$47:$G$63)</f>
        <v>0</v>
      </c>
      <c r="F178" s="91">
        <f>LOOKUP(A178,Seznamy!$A$47:$A$63,Seznamy!$J$47:$J$63)</f>
        <v>60</v>
      </c>
      <c r="G178" s="91">
        <v>30</v>
      </c>
      <c r="H178" s="89">
        <f>LOOKUP(G178,'Dělená - pěstební'!$A$21:$A$50,'Dělená - pěstební'!$B$21:$B$50)</f>
        <v>0</v>
      </c>
      <c r="I178" s="92">
        <f t="array" ref="I178">SUM(IF(('Dělená - pěstební'!$A$3:$A$19=A178)*('Dělená - pěstební'!$D$1:$AG$1=G178),'Dělená - pěstební'!$D$3:$AG$19))</f>
        <v>0</v>
      </c>
      <c r="J178" s="116" t="str">
        <f>IF(I178=0,"",I178)</f>
        <v/>
      </c>
      <c r="K178" s="93" t="str">
        <f>IF(I178=MIN($J$153:$J$182),1,"")</f>
        <v/>
      </c>
    </row>
    <row r="179" spans="1:11">
      <c r="A179" s="87">
        <v>6</v>
      </c>
      <c r="B179" s="88">
        <f>LOOKUP(A179,Seznamy!$A$71:$A$83,Seznamy!$B$71:$B$83)</f>
        <v>181012</v>
      </c>
      <c r="C179" s="89" t="str">
        <f>LOOKUP(A179,Seznamy!$A$47:$A$63,Seznamy!$C$47:$C$63)</f>
        <v>Český kras</v>
      </c>
      <c r="D179" s="90">
        <f>LOOKUP(A179,Seznamy!$A$47:$A$63,Seznamy!$F$47:$F$63)</f>
        <v>2617</v>
      </c>
      <c r="E179" s="90">
        <f>LOOKUP(A179,Seznamy!$A$47:$A$63,Seznamy!$G$47:$G$63)</f>
        <v>0</v>
      </c>
      <c r="F179" s="91">
        <f>LOOKUP(A179,Seznamy!$A$47:$A$63,Seznamy!$J$47:$J$63)</f>
        <v>60</v>
      </c>
      <c r="G179" s="91">
        <v>17</v>
      </c>
      <c r="H179" s="89" t="str">
        <f>LOOKUP(G179,'Dělená - pěstební'!$A$21:$A$50,'Dělená - pěstební'!$B$21:$B$50)</f>
        <v>Jacer-CZ a.s.</v>
      </c>
      <c r="I179" s="92">
        <f t="array" ref="I179">SUM(IF(('Dělená - pěstební'!$A$3:$A$19=A179)*('Dělená - pěstební'!$D$1:$AG$1=G179),'Dělená - pěstební'!$D$3:$AG$19))</f>
        <v>10663712</v>
      </c>
      <c r="J179" s="116">
        <f>IF(I179=0,"",I179)</f>
        <v>10663712</v>
      </c>
      <c r="K179" s="93">
        <f>IF(I179=MIN($J$153:$J$182),1,"")</f>
        <v>1</v>
      </c>
    </row>
    <row r="180" spans="1:11">
      <c r="A180" s="87">
        <v>6</v>
      </c>
      <c r="B180" s="88">
        <f>LOOKUP(A180,Seznamy!$A$71:$A$83,Seznamy!$B$71:$B$83)</f>
        <v>181012</v>
      </c>
      <c r="C180" s="89" t="str">
        <f>LOOKUP(A180,Seznamy!$A$47:$A$63,Seznamy!$C$47:$C$63)</f>
        <v>Český kras</v>
      </c>
      <c r="D180" s="90">
        <f>LOOKUP(A180,Seznamy!$A$47:$A$63,Seznamy!$F$47:$F$63)</f>
        <v>2617</v>
      </c>
      <c r="E180" s="90">
        <f>LOOKUP(A180,Seznamy!$A$47:$A$63,Seznamy!$G$47:$G$63)</f>
        <v>0</v>
      </c>
      <c r="F180" s="91">
        <f>LOOKUP(A180,Seznamy!$A$47:$A$63,Seznamy!$J$47:$J$63)</f>
        <v>60</v>
      </c>
      <c r="G180" s="91">
        <v>5</v>
      </c>
      <c r="H180" s="89" t="str">
        <f>LOOKUP(G180,'Dělená - pěstební'!$A$21:$A$50,'Dělená - pěstební'!$B$21:$B$50)</f>
        <v>Marles s.r.o.</v>
      </c>
      <c r="I180" s="92">
        <f t="array" ref="I180">SUM(IF(('Dělená - pěstební'!$A$3:$A$19=A180)*('Dělená - pěstební'!$D$1:$AG$1=G180),'Dělená - pěstební'!$D$3:$AG$19))</f>
        <v>12839538</v>
      </c>
      <c r="J180" s="116">
        <f>IF(I180=0,"",I180)</f>
        <v>12839538</v>
      </c>
      <c r="K180" s="93" t="str">
        <f>IF(I180=MIN($J$153:$J$182),1,"")</f>
        <v/>
      </c>
    </row>
    <row r="181" spans="1:11">
      <c r="A181" s="87">
        <v>6</v>
      </c>
      <c r="B181" s="88">
        <f>LOOKUP(A181,Seznamy!$A$71:$A$83,Seznamy!$B$71:$B$83)</f>
        <v>181012</v>
      </c>
      <c r="C181" s="89" t="str">
        <f>LOOKUP(A181,Seznamy!$A$47:$A$63,Seznamy!$C$47:$C$63)</f>
        <v>Český kras</v>
      </c>
      <c r="D181" s="90">
        <f>LOOKUP(A181,Seznamy!$A$47:$A$63,Seznamy!$F$47:$F$63)</f>
        <v>2617</v>
      </c>
      <c r="E181" s="90">
        <f>LOOKUP(A181,Seznamy!$A$47:$A$63,Seznamy!$G$47:$G$63)</f>
        <v>0</v>
      </c>
      <c r="F181" s="91">
        <f>LOOKUP(A181,Seznamy!$A$47:$A$63,Seznamy!$J$47:$J$63)</f>
        <v>60</v>
      </c>
      <c r="G181" s="91">
        <v>10</v>
      </c>
      <c r="H181" s="89" t="str">
        <f>LOOKUP(G181,'Dělená - pěstební'!$A$21:$A$50,'Dělená - pěstební'!$B$21:$B$50)</f>
        <v>Kloboucká lesní s.r.o.</v>
      </c>
      <c r="I181" s="92">
        <f t="array" ref="I181">SUM(IF(('Dělená - pěstební'!$A$3:$A$19=A181)*('Dělená - pěstební'!$D$1:$AG$1=G181),'Dělená - pěstební'!$D$3:$AG$19))</f>
        <v>15066396</v>
      </c>
      <c r="J181" s="116">
        <f>IF(I181=0,"",I181)</f>
        <v>15066396</v>
      </c>
      <c r="K181" s="93" t="str">
        <f>IF(I181=MIN($J$153:$J$182),1,"")</f>
        <v/>
      </c>
    </row>
    <row r="182" spans="1:11">
      <c r="A182" s="87">
        <v>6</v>
      </c>
      <c r="B182" s="88">
        <f>LOOKUP(A182,Seznamy!$A$71:$A$83,Seznamy!$B$71:$B$83)</f>
        <v>181012</v>
      </c>
      <c r="C182" s="89" t="str">
        <f>LOOKUP(A182,Seznamy!$A$47:$A$63,Seznamy!$C$47:$C$63)</f>
        <v>Český kras</v>
      </c>
      <c r="D182" s="90">
        <f>LOOKUP(A182,Seznamy!$A$47:$A$63,Seznamy!$F$47:$F$63)</f>
        <v>2617</v>
      </c>
      <c r="E182" s="90">
        <f>LOOKUP(A182,Seznamy!$A$47:$A$63,Seznamy!$G$47:$G$63)</f>
        <v>0</v>
      </c>
      <c r="F182" s="91">
        <f>LOOKUP(A182,Seznamy!$A$47:$A$63,Seznamy!$J$47:$J$63)</f>
        <v>60</v>
      </c>
      <c r="G182" s="91">
        <v>6</v>
      </c>
      <c r="H182" s="89" t="str">
        <f>LOOKUP(G182,'Dělená - pěstební'!$A$21:$A$50,'Dělená - pěstební'!$B$21:$B$50)</f>
        <v>UNILES a.s.</v>
      </c>
      <c r="I182" s="92">
        <f t="array" ref="I182">SUM(IF(('Dělená - pěstební'!$A$3:$A$19=A182)*('Dělená - pěstební'!$D$1:$AG$1=G182),'Dělená - pěstební'!$D$3:$AG$19))</f>
        <v>24966463</v>
      </c>
      <c r="J182" s="116">
        <f>IF(I182=0,"",I182)</f>
        <v>24966463</v>
      </c>
      <c r="K182" s="93" t="str">
        <f>IF(I182=MIN($J$153:$J$182),1,"")</f>
        <v/>
      </c>
    </row>
    <row r="183" spans="1:11" hidden="1">
      <c r="A183" s="53">
        <v>7</v>
      </c>
      <c r="B183" s="54">
        <f>LOOKUP(A183,Seznamy!$A$71:$A$83,Seznamy!$B$71:$B$83)</f>
        <v>182007</v>
      </c>
      <c r="C183" s="55" t="str">
        <f>LOOKUP(A183,Seznamy!$A$47:$A$63,Seznamy!$C$47:$C$63)</f>
        <v>Žatec východ</v>
      </c>
      <c r="D183" s="56">
        <f>LOOKUP(A183,Seznamy!$A$47:$A$63,Seznamy!$F$47:$F$63)</f>
        <v>4422</v>
      </c>
      <c r="E183" s="56">
        <f>LOOKUP(A183,Seznamy!$A$47:$A$63,Seznamy!$G$47:$G$63)</f>
        <v>0</v>
      </c>
      <c r="F183" s="57">
        <f>LOOKUP(A183,Seznamy!$A$47:$A$63,Seznamy!$J$47:$J$63)</f>
        <v>60</v>
      </c>
      <c r="G183" s="57">
        <v>2</v>
      </c>
      <c r="H183" s="55" t="str">
        <f>LOOKUP(G183,'Dělená - pěstební'!$A$21:$A$50,'Dělená - pěstební'!$B$21:$B$50)</f>
        <v>KAISER s.r.o.</v>
      </c>
      <c r="I183" s="58">
        <f t="array" ref="I183">SUM(IF(('Dělená - pěstební'!$A$3:$A$19=A183)*('Dělená - pěstební'!$D$1:$AG$1=G183),'Dělená - pěstební'!$D$3:$AG$19))</f>
        <v>0</v>
      </c>
      <c r="J183" s="115" t="str">
        <f>IF(I183=0,"",I183)</f>
        <v/>
      </c>
      <c r="K183" s="59" t="str">
        <f>IF(I183=MIN($J$183:$J$212),1,"")</f>
        <v/>
      </c>
    </row>
    <row r="184" spans="1:11" hidden="1">
      <c r="A184" s="53">
        <v>7</v>
      </c>
      <c r="B184" s="54">
        <f>LOOKUP(A184,Seznamy!$A$71:$A$83,Seznamy!$B$71:$B$83)</f>
        <v>182007</v>
      </c>
      <c r="C184" s="55" t="str">
        <f>LOOKUP(A184,Seznamy!$A$47:$A$63,Seznamy!$C$47:$C$63)</f>
        <v>Žatec východ</v>
      </c>
      <c r="D184" s="56">
        <f>LOOKUP(A184,Seznamy!$A$47:$A$63,Seznamy!$F$47:$F$63)</f>
        <v>4422</v>
      </c>
      <c r="E184" s="56">
        <f>LOOKUP(A184,Seznamy!$A$47:$A$63,Seznamy!$G$47:$G$63)</f>
        <v>0</v>
      </c>
      <c r="F184" s="57">
        <f>LOOKUP(A184,Seznamy!$A$47:$A$63,Seznamy!$J$47:$J$63)</f>
        <v>60</v>
      </c>
      <c r="G184" s="57">
        <v>3</v>
      </c>
      <c r="H184" s="55" t="str">
        <f>LOOKUP(G184,'Dělená - pěstební'!$A$21:$A$50,'Dělená - pěstební'!$B$21:$B$50)</f>
        <v>LST a.s.</v>
      </c>
      <c r="I184" s="58">
        <f t="array" ref="I184">SUM(IF(('Dělená - pěstební'!$A$3:$A$19=A184)*('Dělená - pěstební'!$D$1:$AG$1=G184),'Dělená - pěstební'!$D$3:$AG$19))</f>
        <v>0</v>
      </c>
      <c r="J184" s="115" t="str">
        <f>IF(I184=0,"",I184)</f>
        <v/>
      </c>
      <c r="K184" s="59" t="str">
        <f>IF(I184=MIN($J$183:$J$212),1,"")</f>
        <v/>
      </c>
    </row>
    <row r="185" spans="1:11" hidden="1">
      <c r="A185" s="53">
        <v>7</v>
      </c>
      <c r="B185" s="54">
        <f>LOOKUP(A185,Seznamy!$A$71:$A$83,Seznamy!$B$71:$B$83)</f>
        <v>182007</v>
      </c>
      <c r="C185" s="55" t="str">
        <f>LOOKUP(A185,Seznamy!$A$47:$A$63,Seznamy!$C$47:$C$63)</f>
        <v>Žatec východ</v>
      </c>
      <c r="D185" s="56">
        <f>LOOKUP(A185,Seznamy!$A$47:$A$63,Seznamy!$F$47:$F$63)</f>
        <v>4422</v>
      </c>
      <c r="E185" s="56">
        <f>LOOKUP(A185,Seznamy!$A$47:$A$63,Seznamy!$G$47:$G$63)</f>
        <v>0</v>
      </c>
      <c r="F185" s="57">
        <f>LOOKUP(A185,Seznamy!$A$47:$A$63,Seznamy!$J$47:$J$63)</f>
        <v>60</v>
      </c>
      <c r="G185" s="57">
        <v>5</v>
      </c>
      <c r="H185" s="55" t="str">
        <f>LOOKUP(G185,'Dělená - pěstební'!$A$21:$A$50,'Dělená - pěstební'!$B$21:$B$50)</f>
        <v>Marles s.r.o.</v>
      </c>
      <c r="I185" s="58">
        <f t="array" ref="I185">SUM(IF(('Dělená - pěstební'!$A$3:$A$19=A185)*('Dělená - pěstební'!$D$1:$AG$1=G185),'Dělená - pěstební'!$D$3:$AG$19))</f>
        <v>0</v>
      </c>
      <c r="J185" s="115" t="str">
        <f>IF(I185=0,"",I185)</f>
        <v/>
      </c>
      <c r="K185" s="59" t="str">
        <f>IF(I185=MIN($J$183:$J$212),1,"")</f>
        <v/>
      </c>
    </row>
    <row r="186" spans="1:11" hidden="1">
      <c r="A186" s="53">
        <v>7</v>
      </c>
      <c r="B186" s="54">
        <f>LOOKUP(A186,Seznamy!$A$71:$A$83,Seznamy!$B$71:$B$83)</f>
        <v>182007</v>
      </c>
      <c r="C186" s="55" t="str">
        <f>LOOKUP(A186,Seznamy!$A$47:$A$63,Seznamy!$C$47:$C$63)</f>
        <v>Žatec východ</v>
      </c>
      <c r="D186" s="56">
        <f>LOOKUP(A186,Seznamy!$A$47:$A$63,Seznamy!$F$47:$F$63)</f>
        <v>4422</v>
      </c>
      <c r="E186" s="56">
        <f>LOOKUP(A186,Seznamy!$A$47:$A$63,Seznamy!$G$47:$G$63)</f>
        <v>0</v>
      </c>
      <c r="F186" s="57">
        <f>LOOKUP(A186,Seznamy!$A$47:$A$63,Seznamy!$J$47:$J$63)</f>
        <v>60</v>
      </c>
      <c r="G186" s="57">
        <v>7</v>
      </c>
      <c r="H186" s="55" t="str">
        <f>LOOKUP(G186,'Dělená - pěstební'!$A$21:$A$50,'Dělená - pěstební'!$B$21:$B$50)</f>
        <v>Jihozápadní dřevařská a.s.</v>
      </c>
      <c r="I186" s="58">
        <f t="array" ref="I186">SUM(IF(('Dělená - pěstební'!$A$3:$A$19=A186)*('Dělená - pěstební'!$D$1:$AG$1=G186),'Dělená - pěstební'!$D$3:$AG$19))</f>
        <v>0</v>
      </c>
      <c r="J186" s="115" t="str">
        <f>IF(I186=0,"",I186)</f>
        <v/>
      </c>
      <c r="K186" s="59" t="str">
        <f>IF(I186=MIN($J$183:$J$212),1,"")</f>
        <v/>
      </c>
    </row>
    <row r="187" spans="1:11" hidden="1">
      <c r="A187" s="53">
        <v>7</v>
      </c>
      <c r="B187" s="54">
        <f>LOOKUP(A187,Seznamy!$A$71:$A$83,Seznamy!$B$71:$B$83)</f>
        <v>182007</v>
      </c>
      <c r="C187" s="55" t="str">
        <f>LOOKUP(A187,Seznamy!$A$47:$A$63,Seznamy!$C$47:$C$63)</f>
        <v>Žatec východ</v>
      </c>
      <c r="D187" s="56">
        <f>LOOKUP(A187,Seznamy!$A$47:$A$63,Seznamy!$F$47:$F$63)</f>
        <v>4422</v>
      </c>
      <c r="E187" s="56">
        <f>LOOKUP(A187,Seznamy!$A$47:$A$63,Seznamy!$G$47:$G$63)</f>
        <v>0</v>
      </c>
      <c r="F187" s="57">
        <f>LOOKUP(A187,Seznamy!$A$47:$A$63,Seznamy!$J$47:$J$63)</f>
        <v>60</v>
      </c>
      <c r="G187" s="57">
        <v>9</v>
      </c>
      <c r="H187" s="55" t="str">
        <f>LOOKUP(G187,'Dělená - pěstební'!$A$21:$A$50,'Dělená - pěstební'!$B$21:$B$50)</f>
        <v>LDF Rožnov a.s.</v>
      </c>
      <c r="I187" s="58">
        <f t="array" ref="I187">SUM(IF(('Dělená - pěstební'!$A$3:$A$19=A187)*('Dělená - pěstební'!$D$1:$AG$1=G187),'Dělená - pěstební'!$D$3:$AG$19))</f>
        <v>0</v>
      </c>
      <c r="J187" s="115" t="str">
        <f>IF(I187=0,"",I187)</f>
        <v/>
      </c>
      <c r="K187" s="59" t="str">
        <f>IF(I187=MIN($J$183:$J$212),1,"")</f>
        <v/>
      </c>
    </row>
    <row r="188" spans="1:11" hidden="1">
      <c r="A188" s="53">
        <v>7</v>
      </c>
      <c r="B188" s="54">
        <f>LOOKUP(A188,Seznamy!$A$71:$A$83,Seznamy!$B$71:$B$83)</f>
        <v>182007</v>
      </c>
      <c r="C188" s="55" t="str">
        <f>LOOKUP(A188,Seznamy!$A$47:$A$63,Seznamy!$C$47:$C$63)</f>
        <v>Žatec východ</v>
      </c>
      <c r="D188" s="56">
        <f>LOOKUP(A188,Seznamy!$A$47:$A$63,Seznamy!$F$47:$F$63)</f>
        <v>4422</v>
      </c>
      <c r="E188" s="56">
        <f>LOOKUP(A188,Seznamy!$A$47:$A$63,Seznamy!$G$47:$G$63)</f>
        <v>0</v>
      </c>
      <c r="F188" s="57">
        <f>LOOKUP(A188,Seznamy!$A$47:$A$63,Seznamy!$J$47:$J$63)</f>
        <v>60</v>
      </c>
      <c r="G188" s="57">
        <v>10</v>
      </c>
      <c r="H188" s="55" t="str">
        <f>LOOKUP(G188,'Dělená - pěstební'!$A$21:$A$50,'Dělená - pěstební'!$B$21:$B$50)</f>
        <v>Kloboucká lesní s.r.o.</v>
      </c>
      <c r="I188" s="58">
        <f t="array" ref="I188">SUM(IF(('Dělená - pěstební'!$A$3:$A$19=A188)*('Dělená - pěstební'!$D$1:$AG$1=G188),'Dělená - pěstební'!$D$3:$AG$19))</f>
        <v>0</v>
      </c>
      <c r="J188" s="115" t="str">
        <f>IF(I188=0,"",I188)</f>
        <v/>
      </c>
      <c r="K188" s="59" t="str">
        <f>IF(I188=MIN($J$183:$J$212),1,"")</f>
        <v/>
      </c>
    </row>
    <row r="189" spans="1:11" hidden="1">
      <c r="A189" s="53">
        <v>7</v>
      </c>
      <c r="B189" s="54">
        <f>LOOKUP(A189,Seznamy!$A$71:$A$83,Seznamy!$B$71:$B$83)</f>
        <v>182007</v>
      </c>
      <c r="C189" s="55" t="str">
        <f>LOOKUP(A189,Seznamy!$A$47:$A$63,Seznamy!$C$47:$C$63)</f>
        <v>Žatec východ</v>
      </c>
      <c r="D189" s="56">
        <f>LOOKUP(A189,Seznamy!$A$47:$A$63,Seznamy!$F$47:$F$63)</f>
        <v>4422</v>
      </c>
      <c r="E189" s="56">
        <f>LOOKUP(A189,Seznamy!$A$47:$A$63,Seznamy!$G$47:$G$63)</f>
        <v>0</v>
      </c>
      <c r="F189" s="57">
        <f>LOOKUP(A189,Seznamy!$A$47:$A$63,Seznamy!$J$47:$J$63)</f>
        <v>60</v>
      </c>
      <c r="G189" s="57">
        <v>11</v>
      </c>
      <c r="H189" s="55" t="str">
        <f>LOOKUP(G189,'Dělená - pěstební'!$A$21:$A$50,'Dělená - pěstební'!$B$21:$B$50)</f>
        <v>Opavská lesní a.s.</v>
      </c>
      <c r="I189" s="58">
        <f t="array" ref="I189">SUM(IF(('Dělená - pěstební'!$A$3:$A$19=A189)*('Dělená - pěstební'!$D$1:$AG$1=G189),'Dělená - pěstební'!$D$3:$AG$19))</f>
        <v>0</v>
      </c>
      <c r="J189" s="115" t="str">
        <f>IF(I189=0,"",I189)</f>
        <v/>
      </c>
      <c r="K189" s="59" t="str">
        <f>IF(I189=MIN($J$183:$J$212),1,"")</f>
        <v/>
      </c>
    </row>
    <row r="190" spans="1:11" hidden="1">
      <c r="A190" s="53">
        <v>7</v>
      </c>
      <c r="B190" s="54">
        <f>LOOKUP(A190,Seznamy!$A$71:$A$83,Seznamy!$B$71:$B$83)</f>
        <v>182007</v>
      </c>
      <c r="C190" s="55" t="str">
        <f>LOOKUP(A190,Seznamy!$A$47:$A$63,Seznamy!$C$47:$C$63)</f>
        <v>Žatec východ</v>
      </c>
      <c r="D190" s="56">
        <f>LOOKUP(A190,Seznamy!$A$47:$A$63,Seznamy!$F$47:$F$63)</f>
        <v>4422</v>
      </c>
      <c r="E190" s="56">
        <f>LOOKUP(A190,Seznamy!$A$47:$A$63,Seznamy!$G$47:$G$63)</f>
        <v>0</v>
      </c>
      <c r="F190" s="57">
        <f>LOOKUP(A190,Seznamy!$A$47:$A$63,Seznamy!$J$47:$J$63)</f>
        <v>60</v>
      </c>
      <c r="G190" s="57">
        <v>12</v>
      </c>
      <c r="H190" s="55" t="str">
        <f>LOOKUP(G190,'Dělená - pěstební'!$A$21:$A$50,'Dělená - pěstební'!$B$21:$B$50)</f>
        <v>Dřevo-Málek s.r.o.</v>
      </c>
      <c r="I190" s="58">
        <f t="array" ref="I190">SUM(IF(('Dělená - pěstební'!$A$3:$A$19=A190)*('Dělená - pěstební'!$D$1:$AG$1=G190),'Dělená - pěstební'!$D$3:$AG$19))</f>
        <v>0</v>
      </c>
      <c r="J190" s="115" t="str">
        <f>IF(I190=0,"",I190)</f>
        <v/>
      </c>
      <c r="K190" s="59" t="str">
        <f>IF(I190=MIN($J$183:$J$212),1,"")</f>
        <v/>
      </c>
    </row>
    <row r="191" spans="1:11" hidden="1">
      <c r="A191" s="53">
        <v>7</v>
      </c>
      <c r="B191" s="54">
        <f>LOOKUP(A191,Seznamy!$A$71:$A$83,Seznamy!$B$71:$B$83)</f>
        <v>182007</v>
      </c>
      <c r="C191" s="55" t="str">
        <f>LOOKUP(A191,Seznamy!$A$47:$A$63,Seznamy!$C$47:$C$63)</f>
        <v>Žatec východ</v>
      </c>
      <c r="D191" s="56">
        <f>LOOKUP(A191,Seznamy!$A$47:$A$63,Seznamy!$F$47:$F$63)</f>
        <v>4422</v>
      </c>
      <c r="E191" s="56">
        <f>LOOKUP(A191,Seznamy!$A$47:$A$63,Seznamy!$G$47:$G$63)</f>
        <v>0</v>
      </c>
      <c r="F191" s="57">
        <f>LOOKUP(A191,Seznamy!$A$47:$A$63,Seznamy!$J$47:$J$63)</f>
        <v>60</v>
      </c>
      <c r="G191" s="57">
        <v>15</v>
      </c>
      <c r="H191" s="55" t="str">
        <f>LOOKUP(G191,'Dělená - pěstební'!$A$21:$A$50,'Dělená - pěstební'!$B$21:$B$50)</f>
        <v>Lesy Beskydy, a.s.</v>
      </c>
      <c r="I191" s="58">
        <f t="array" ref="I191">SUM(IF(('Dělená - pěstební'!$A$3:$A$19=A191)*('Dělená - pěstební'!$D$1:$AG$1=G191),'Dělená - pěstební'!$D$3:$AG$19))</f>
        <v>0</v>
      </c>
      <c r="J191" s="115" t="str">
        <f>IF(I191=0,"",I191)</f>
        <v/>
      </c>
      <c r="K191" s="59" t="str">
        <f>IF(I191=MIN($J$183:$J$212),1,"")</f>
        <v/>
      </c>
    </row>
    <row r="192" spans="1:11" hidden="1">
      <c r="A192" s="53">
        <v>7</v>
      </c>
      <c r="B192" s="54">
        <f>LOOKUP(A192,Seznamy!$A$71:$A$83,Seznamy!$B$71:$B$83)</f>
        <v>182007</v>
      </c>
      <c r="C192" s="55" t="str">
        <f>LOOKUP(A192,Seznamy!$A$47:$A$63,Seznamy!$C$47:$C$63)</f>
        <v>Žatec východ</v>
      </c>
      <c r="D192" s="56">
        <f>LOOKUP(A192,Seznamy!$A$47:$A$63,Seznamy!$F$47:$F$63)</f>
        <v>4422</v>
      </c>
      <c r="E192" s="56">
        <f>LOOKUP(A192,Seznamy!$A$47:$A$63,Seznamy!$G$47:$G$63)</f>
        <v>0</v>
      </c>
      <c r="F192" s="57">
        <f>LOOKUP(A192,Seznamy!$A$47:$A$63,Seznamy!$J$47:$J$63)</f>
        <v>60</v>
      </c>
      <c r="G192" s="57">
        <v>16</v>
      </c>
      <c r="H192" s="55" t="str">
        <f>LOOKUP(G192,'Dělená - pěstební'!$A$21:$A$50,'Dělená - pěstební'!$B$21:$B$50)</f>
        <v>Lesní společnost Ledeč nad Sázavou, a.s.</v>
      </c>
      <c r="I192" s="58">
        <f t="array" ref="I192">SUM(IF(('Dělená - pěstební'!$A$3:$A$19=A192)*('Dělená - pěstební'!$D$1:$AG$1=G192),'Dělená - pěstební'!$D$3:$AG$19))</f>
        <v>0</v>
      </c>
      <c r="J192" s="115" t="str">
        <f>IF(I192=0,"",I192)</f>
        <v/>
      </c>
      <c r="K192" s="59" t="str">
        <f>IF(I192=MIN($J$183:$J$212),1,"")</f>
        <v/>
      </c>
    </row>
    <row r="193" spans="1:11" hidden="1">
      <c r="A193" s="53">
        <v>7</v>
      </c>
      <c r="B193" s="54">
        <f>LOOKUP(A193,Seznamy!$A$71:$A$83,Seznamy!$B$71:$B$83)</f>
        <v>182007</v>
      </c>
      <c r="C193" s="55" t="str">
        <f>LOOKUP(A193,Seznamy!$A$47:$A$63,Seznamy!$C$47:$C$63)</f>
        <v>Žatec východ</v>
      </c>
      <c r="D193" s="56">
        <f>LOOKUP(A193,Seznamy!$A$47:$A$63,Seznamy!$F$47:$F$63)</f>
        <v>4422</v>
      </c>
      <c r="E193" s="56">
        <f>LOOKUP(A193,Seznamy!$A$47:$A$63,Seznamy!$G$47:$G$63)</f>
        <v>0</v>
      </c>
      <c r="F193" s="57">
        <f>LOOKUP(A193,Seznamy!$A$47:$A$63,Seznamy!$J$47:$J$63)</f>
        <v>60</v>
      </c>
      <c r="G193" s="57">
        <v>18</v>
      </c>
      <c r="H193" s="55">
        <f>LOOKUP(G193,'Dělená - pěstební'!$A$21:$A$50,'Dělená - pěstební'!$B$21:$B$50)</f>
        <v>0</v>
      </c>
      <c r="I193" s="58">
        <f t="array" ref="I193">SUM(IF(('Dělená - pěstební'!$A$3:$A$19=A193)*('Dělená - pěstební'!$D$1:$AG$1=G193),'Dělená - pěstební'!$D$3:$AG$19))</f>
        <v>0</v>
      </c>
      <c r="J193" s="115" t="str">
        <f>IF(I193=0,"",I193)</f>
        <v/>
      </c>
      <c r="K193" s="59" t="str">
        <f>IF(I193=MIN($J$183:$J$212),1,"")</f>
        <v/>
      </c>
    </row>
    <row r="194" spans="1:11" hidden="1">
      <c r="A194" s="53">
        <v>7</v>
      </c>
      <c r="B194" s="54">
        <f>LOOKUP(A194,Seznamy!$A$71:$A$83,Seznamy!$B$71:$B$83)</f>
        <v>182007</v>
      </c>
      <c r="C194" s="55" t="str">
        <f>LOOKUP(A194,Seznamy!$A$47:$A$63,Seznamy!$C$47:$C$63)</f>
        <v>Žatec východ</v>
      </c>
      <c r="D194" s="56">
        <f>LOOKUP(A194,Seznamy!$A$47:$A$63,Seznamy!$F$47:$F$63)</f>
        <v>4422</v>
      </c>
      <c r="E194" s="56">
        <f>LOOKUP(A194,Seznamy!$A$47:$A$63,Seznamy!$G$47:$G$63)</f>
        <v>0</v>
      </c>
      <c r="F194" s="57">
        <f>LOOKUP(A194,Seznamy!$A$47:$A$63,Seznamy!$J$47:$J$63)</f>
        <v>60</v>
      </c>
      <c r="G194" s="57">
        <v>19</v>
      </c>
      <c r="H194" s="55">
        <f>LOOKUP(G194,'Dělená - pěstební'!$A$21:$A$50,'Dělená - pěstební'!$B$21:$B$50)</f>
        <v>0</v>
      </c>
      <c r="I194" s="58">
        <f t="array" ref="I194">SUM(IF(('Dělená - pěstební'!$A$3:$A$19=A194)*('Dělená - pěstební'!$D$1:$AG$1=G194),'Dělená - pěstební'!$D$3:$AG$19))</f>
        <v>0</v>
      </c>
      <c r="J194" s="115" t="str">
        <f>IF(I194=0,"",I194)</f>
        <v/>
      </c>
      <c r="K194" s="59" t="str">
        <f>IF(I194=MIN($J$183:$J$212),1,"")</f>
        <v/>
      </c>
    </row>
    <row r="195" spans="1:11" hidden="1">
      <c r="A195" s="53">
        <v>7</v>
      </c>
      <c r="B195" s="54">
        <f>LOOKUP(A195,Seznamy!$A$71:$A$83,Seznamy!$B$71:$B$83)</f>
        <v>182007</v>
      </c>
      <c r="C195" s="55" t="str">
        <f>LOOKUP(A195,Seznamy!$A$47:$A$63,Seznamy!$C$47:$C$63)</f>
        <v>Žatec východ</v>
      </c>
      <c r="D195" s="56">
        <f>LOOKUP(A195,Seznamy!$A$47:$A$63,Seznamy!$F$47:$F$63)</f>
        <v>4422</v>
      </c>
      <c r="E195" s="56">
        <f>LOOKUP(A195,Seznamy!$A$47:$A$63,Seznamy!$G$47:$G$63)</f>
        <v>0</v>
      </c>
      <c r="F195" s="57">
        <f>LOOKUP(A195,Seznamy!$A$47:$A$63,Seznamy!$J$47:$J$63)</f>
        <v>60</v>
      </c>
      <c r="G195" s="57">
        <v>20</v>
      </c>
      <c r="H195" s="55">
        <f>LOOKUP(G195,'Dělená - pěstební'!$A$21:$A$50,'Dělená - pěstební'!$B$21:$B$50)</f>
        <v>0</v>
      </c>
      <c r="I195" s="58">
        <f t="array" ref="I195">SUM(IF(('Dělená - pěstební'!$A$3:$A$19=A195)*('Dělená - pěstební'!$D$1:$AG$1=G195),'Dělená - pěstební'!$D$3:$AG$19))</f>
        <v>0</v>
      </c>
      <c r="J195" s="115" t="str">
        <f>IF(I195=0,"",I195)</f>
        <v/>
      </c>
      <c r="K195" s="59" t="str">
        <f>IF(I195=MIN($J$183:$J$212),1,"")</f>
        <v/>
      </c>
    </row>
    <row r="196" spans="1:11" hidden="1">
      <c r="A196" s="53">
        <v>7</v>
      </c>
      <c r="B196" s="54">
        <f>LOOKUP(A196,Seznamy!$A$71:$A$83,Seznamy!$B$71:$B$83)</f>
        <v>182007</v>
      </c>
      <c r="C196" s="55" t="str">
        <f>LOOKUP(A196,Seznamy!$A$47:$A$63,Seznamy!$C$47:$C$63)</f>
        <v>Žatec východ</v>
      </c>
      <c r="D196" s="56">
        <f>LOOKUP(A196,Seznamy!$A$47:$A$63,Seznamy!$F$47:$F$63)</f>
        <v>4422</v>
      </c>
      <c r="E196" s="56">
        <f>LOOKUP(A196,Seznamy!$A$47:$A$63,Seznamy!$G$47:$G$63)</f>
        <v>0</v>
      </c>
      <c r="F196" s="57">
        <f>LOOKUP(A196,Seznamy!$A$47:$A$63,Seznamy!$J$47:$J$63)</f>
        <v>60</v>
      </c>
      <c r="G196" s="57">
        <v>21</v>
      </c>
      <c r="H196" s="55">
        <f>LOOKUP(G196,'Dělená - pěstební'!$A$21:$A$50,'Dělená - pěstební'!$B$21:$B$50)</f>
        <v>0</v>
      </c>
      <c r="I196" s="58">
        <f t="array" ref="I196">SUM(IF(('Dělená - pěstební'!$A$3:$A$19=A196)*('Dělená - pěstební'!$D$1:$AG$1=G196),'Dělená - pěstební'!$D$3:$AG$19))</f>
        <v>0</v>
      </c>
      <c r="J196" s="115" t="str">
        <f>IF(I196=0,"",I196)</f>
        <v/>
      </c>
      <c r="K196" s="59" t="str">
        <f>IF(I196=MIN($J$183:$J$212),1,"")</f>
        <v/>
      </c>
    </row>
    <row r="197" spans="1:11" hidden="1">
      <c r="A197" s="53">
        <v>7</v>
      </c>
      <c r="B197" s="54">
        <f>LOOKUP(A197,Seznamy!$A$71:$A$83,Seznamy!$B$71:$B$83)</f>
        <v>182007</v>
      </c>
      <c r="C197" s="55" t="str">
        <f>LOOKUP(A197,Seznamy!$A$47:$A$63,Seznamy!$C$47:$C$63)</f>
        <v>Žatec východ</v>
      </c>
      <c r="D197" s="56">
        <f>LOOKUP(A197,Seznamy!$A$47:$A$63,Seznamy!$F$47:$F$63)</f>
        <v>4422</v>
      </c>
      <c r="E197" s="56">
        <f>LOOKUP(A197,Seznamy!$A$47:$A$63,Seznamy!$G$47:$G$63)</f>
        <v>0</v>
      </c>
      <c r="F197" s="57">
        <f>LOOKUP(A197,Seznamy!$A$47:$A$63,Seznamy!$J$47:$J$63)</f>
        <v>60</v>
      </c>
      <c r="G197" s="57">
        <v>22</v>
      </c>
      <c r="H197" s="55">
        <f>LOOKUP(G197,'Dělená - pěstební'!$A$21:$A$50,'Dělená - pěstební'!$B$21:$B$50)</f>
        <v>0</v>
      </c>
      <c r="I197" s="58">
        <f t="array" ref="I197">SUM(IF(('Dělená - pěstební'!$A$3:$A$19=A197)*('Dělená - pěstební'!$D$1:$AG$1=G197),'Dělená - pěstební'!$D$3:$AG$19))</f>
        <v>0</v>
      </c>
      <c r="J197" s="115" t="str">
        <f>IF(I197=0,"",I197)</f>
        <v/>
      </c>
      <c r="K197" s="59" t="str">
        <f>IF(I197=MIN($J$183:$J$212),1,"")</f>
        <v/>
      </c>
    </row>
    <row r="198" spans="1:11" hidden="1">
      <c r="A198" s="53">
        <v>7</v>
      </c>
      <c r="B198" s="54">
        <f>LOOKUP(A198,Seznamy!$A$71:$A$83,Seznamy!$B$71:$B$83)</f>
        <v>182007</v>
      </c>
      <c r="C198" s="55" t="str">
        <f>LOOKUP(A198,Seznamy!$A$47:$A$63,Seznamy!$C$47:$C$63)</f>
        <v>Žatec východ</v>
      </c>
      <c r="D198" s="56">
        <f>LOOKUP(A198,Seznamy!$A$47:$A$63,Seznamy!$F$47:$F$63)</f>
        <v>4422</v>
      </c>
      <c r="E198" s="56">
        <f>LOOKUP(A198,Seznamy!$A$47:$A$63,Seznamy!$G$47:$G$63)</f>
        <v>0</v>
      </c>
      <c r="F198" s="57">
        <f>LOOKUP(A198,Seznamy!$A$47:$A$63,Seznamy!$J$47:$J$63)</f>
        <v>60</v>
      </c>
      <c r="G198" s="57">
        <v>23</v>
      </c>
      <c r="H198" s="55">
        <f>LOOKUP(G198,'Dělená - pěstební'!$A$21:$A$50,'Dělená - pěstební'!$B$21:$B$50)</f>
        <v>0</v>
      </c>
      <c r="I198" s="58">
        <f t="array" ref="I198">SUM(IF(('Dělená - pěstební'!$A$3:$A$19=A198)*('Dělená - pěstební'!$D$1:$AG$1=G198),'Dělená - pěstební'!$D$3:$AG$19))</f>
        <v>0</v>
      </c>
      <c r="J198" s="115" t="str">
        <f>IF(I198=0,"",I198)</f>
        <v/>
      </c>
      <c r="K198" s="59" t="str">
        <f>IF(I198=MIN($J$183:$J$212),1,"")</f>
        <v/>
      </c>
    </row>
    <row r="199" spans="1:11" hidden="1">
      <c r="A199" s="53">
        <v>7</v>
      </c>
      <c r="B199" s="54">
        <f>LOOKUP(A199,Seznamy!$A$71:$A$83,Seznamy!$B$71:$B$83)</f>
        <v>182007</v>
      </c>
      <c r="C199" s="55" t="str">
        <f>LOOKUP(A199,Seznamy!$A$47:$A$63,Seznamy!$C$47:$C$63)</f>
        <v>Žatec východ</v>
      </c>
      <c r="D199" s="56">
        <f>LOOKUP(A199,Seznamy!$A$47:$A$63,Seznamy!$F$47:$F$63)</f>
        <v>4422</v>
      </c>
      <c r="E199" s="56">
        <f>LOOKUP(A199,Seznamy!$A$47:$A$63,Seznamy!$G$47:$G$63)</f>
        <v>0</v>
      </c>
      <c r="F199" s="57">
        <f>LOOKUP(A199,Seznamy!$A$47:$A$63,Seznamy!$J$47:$J$63)</f>
        <v>60</v>
      </c>
      <c r="G199" s="57">
        <v>24</v>
      </c>
      <c r="H199" s="55">
        <f>LOOKUP(G199,'Dělená - pěstební'!$A$21:$A$50,'Dělená - pěstební'!$B$21:$B$50)</f>
        <v>0</v>
      </c>
      <c r="I199" s="58">
        <f t="array" ref="I199">SUM(IF(('Dělená - pěstební'!$A$3:$A$19=A199)*('Dělená - pěstební'!$D$1:$AG$1=G199),'Dělená - pěstební'!$D$3:$AG$19))</f>
        <v>0</v>
      </c>
      <c r="J199" s="115" t="str">
        <f>IF(I199=0,"",I199)</f>
        <v/>
      </c>
      <c r="K199" s="59" t="str">
        <f>IF(I199=MIN($J$183:$J$212),1,"")</f>
        <v/>
      </c>
    </row>
    <row r="200" spans="1:11" hidden="1">
      <c r="A200" s="53">
        <v>7</v>
      </c>
      <c r="B200" s="54">
        <f>LOOKUP(A200,Seznamy!$A$71:$A$83,Seznamy!$B$71:$B$83)</f>
        <v>182007</v>
      </c>
      <c r="C200" s="55" t="str">
        <f>LOOKUP(A200,Seznamy!$A$47:$A$63,Seznamy!$C$47:$C$63)</f>
        <v>Žatec východ</v>
      </c>
      <c r="D200" s="56">
        <f>LOOKUP(A200,Seznamy!$A$47:$A$63,Seznamy!$F$47:$F$63)</f>
        <v>4422</v>
      </c>
      <c r="E200" s="56">
        <f>LOOKUP(A200,Seznamy!$A$47:$A$63,Seznamy!$G$47:$G$63)</f>
        <v>0</v>
      </c>
      <c r="F200" s="57">
        <f>LOOKUP(A200,Seznamy!$A$47:$A$63,Seznamy!$J$47:$J$63)</f>
        <v>60</v>
      </c>
      <c r="G200" s="57">
        <v>25</v>
      </c>
      <c r="H200" s="55">
        <f>LOOKUP(G200,'Dělená - pěstební'!$A$21:$A$50,'Dělená - pěstební'!$B$21:$B$50)</f>
        <v>0</v>
      </c>
      <c r="I200" s="58">
        <f t="array" ref="I200">SUM(IF(('Dělená - pěstební'!$A$3:$A$19=A200)*('Dělená - pěstební'!$D$1:$AG$1=G200),'Dělená - pěstební'!$D$3:$AG$19))</f>
        <v>0</v>
      </c>
      <c r="J200" s="115" t="str">
        <f>IF(I200=0,"",I200)</f>
        <v/>
      </c>
      <c r="K200" s="59" t="str">
        <f>IF(I200=MIN($J$183:$J$212),1,"")</f>
        <v/>
      </c>
    </row>
    <row r="201" spans="1:11" hidden="1">
      <c r="A201" s="53">
        <v>7</v>
      </c>
      <c r="B201" s="54">
        <f>LOOKUP(A201,Seznamy!$A$71:$A$83,Seznamy!$B$71:$B$83)</f>
        <v>182007</v>
      </c>
      <c r="C201" s="55" t="str">
        <f>LOOKUP(A201,Seznamy!$A$47:$A$63,Seznamy!$C$47:$C$63)</f>
        <v>Žatec východ</v>
      </c>
      <c r="D201" s="56">
        <f>LOOKUP(A201,Seznamy!$A$47:$A$63,Seznamy!$F$47:$F$63)</f>
        <v>4422</v>
      </c>
      <c r="E201" s="56">
        <f>LOOKUP(A201,Seznamy!$A$47:$A$63,Seznamy!$G$47:$G$63)</f>
        <v>0</v>
      </c>
      <c r="F201" s="57">
        <f>LOOKUP(A201,Seznamy!$A$47:$A$63,Seznamy!$J$47:$J$63)</f>
        <v>60</v>
      </c>
      <c r="G201" s="57">
        <v>26</v>
      </c>
      <c r="H201" s="55">
        <f>LOOKUP(G201,'Dělená - pěstební'!$A$21:$A$50,'Dělená - pěstební'!$B$21:$B$50)</f>
        <v>0</v>
      </c>
      <c r="I201" s="58">
        <f t="array" ref="I201">SUM(IF(('Dělená - pěstební'!$A$3:$A$19=A201)*('Dělená - pěstební'!$D$1:$AG$1=G201),'Dělená - pěstební'!$D$3:$AG$19))</f>
        <v>0</v>
      </c>
      <c r="J201" s="115" t="str">
        <f>IF(I201=0,"",I201)</f>
        <v/>
      </c>
      <c r="K201" s="59" t="str">
        <f>IF(I201=MIN($J$183:$J$212),1,"")</f>
        <v/>
      </c>
    </row>
    <row r="202" spans="1:11" hidden="1">
      <c r="A202" s="53">
        <v>7</v>
      </c>
      <c r="B202" s="54">
        <f>LOOKUP(A202,Seznamy!$A$71:$A$83,Seznamy!$B$71:$B$83)</f>
        <v>182007</v>
      </c>
      <c r="C202" s="55" t="str">
        <f>LOOKUP(A202,Seznamy!$A$47:$A$63,Seznamy!$C$47:$C$63)</f>
        <v>Žatec východ</v>
      </c>
      <c r="D202" s="56">
        <f>LOOKUP(A202,Seznamy!$A$47:$A$63,Seznamy!$F$47:$F$63)</f>
        <v>4422</v>
      </c>
      <c r="E202" s="56">
        <f>LOOKUP(A202,Seznamy!$A$47:$A$63,Seznamy!$G$47:$G$63)</f>
        <v>0</v>
      </c>
      <c r="F202" s="57">
        <f>LOOKUP(A202,Seznamy!$A$47:$A$63,Seznamy!$J$47:$J$63)</f>
        <v>60</v>
      </c>
      <c r="G202" s="57">
        <v>27</v>
      </c>
      <c r="H202" s="55">
        <f>LOOKUP(G202,'Dělená - pěstební'!$A$21:$A$50,'Dělená - pěstební'!$B$21:$B$50)</f>
        <v>0</v>
      </c>
      <c r="I202" s="58">
        <f t="array" ref="I202">SUM(IF(('Dělená - pěstební'!$A$3:$A$19=A202)*('Dělená - pěstební'!$D$1:$AG$1=G202),'Dělená - pěstební'!$D$3:$AG$19))</f>
        <v>0</v>
      </c>
      <c r="J202" s="115" t="str">
        <f>IF(I202=0,"",I202)</f>
        <v/>
      </c>
      <c r="K202" s="59" t="str">
        <f>IF(I202=MIN($J$183:$J$212),1,"")</f>
        <v/>
      </c>
    </row>
    <row r="203" spans="1:11" hidden="1">
      <c r="A203" s="53">
        <v>7</v>
      </c>
      <c r="B203" s="54">
        <f>LOOKUP(A203,Seznamy!$A$71:$A$83,Seznamy!$B$71:$B$83)</f>
        <v>182007</v>
      </c>
      <c r="C203" s="55" t="str">
        <f>LOOKUP(A203,Seznamy!$A$47:$A$63,Seznamy!$C$47:$C$63)</f>
        <v>Žatec východ</v>
      </c>
      <c r="D203" s="56">
        <f>LOOKUP(A203,Seznamy!$A$47:$A$63,Seznamy!$F$47:$F$63)</f>
        <v>4422</v>
      </c>
      <c r="E203" s="56">
        <f>LOOKUP(A203,Seznamy!$A$47:$A$63,Seznamy!$G$47:$G$63)</f>
        <v>0</v>
      </c>
      <c r="F203" s="57">
        <f>LOOKUP(A203,Seznamy!$A$47:$A$63,Seznamy!$J$47:$J$63)</f>
        <v>60</v>
      </c>
      <c r="G203" s="57">
        <v>28</v>
      </c>
      <c r="H203" s="55">
        <f>LOOKUP(G203,'Dělená - pěstební'!$A$21:$A$50,'Dělená - pěstební'!$B$21:$B$50)</f>
        <v>0</v>
      </c>
      <c r="I203" s="58">
        <f t="array" ref="I203">SUM(IF(('Dělená - pěstební'!$A$3:$A$19=A203)*('Dělená - pěstební'!$D$1:$AG$1=G203),'Dělená - pěstební'!$D$3:$AG$19))</f>
        <v>0</v>
      </c>
      <c r="J203" s="115" t="str">
        <f>IF(I203=0,"",I203)</f>
        <v/>
      </c>
      <c r="K203" s="59" t="str">
        <f>IF(I203=MIN($J$183:$J$212),1,"")</f>
        <v/>
      </c>
    </row>
    <row r="204" spans="1:11" hidden="1">
      <c r="A204" s="53">
        <v>7</v>
      </c>
      <c r="B204" s="54">
        <f>LOOKUP(A204,Seznamy!$A$71:$A$83,Seznamy!$B$71:$B$83)</f>
        <v>182007</v>
      </c>
      <c r="C204" s="55" t="str">
        <f>LOOKUP(A204,Seznamy!$A$47:$A$63,Seznamy!$C$47:$C$63)</f>
        <v>Žatec východ</v>
      </c>
      <c r="D204" s="56">
        <f>LOOKUP(A204,Seznamy!$A$47:$A$63,Seznamy!$F$47:$F$63)</f>
        <v>4422</v>
      </c>
      <c r="E204" s="56">
        <f>LOOKUP(A204,Seznamy!$A$47:$A$63,Seznamy!$G$47:$G$63)</f>
        <v>0</v>
      </c>
      <c r="F204" s="57">
        <f>LOOKUP(A204,Seznamy!$A$47:$A$63,Seznamy!$J$47:$J$63)</f>
        <v>60</v>
      </c>
      <c r="G204" s="57">
        <v>29</v>
      </c>
      <c r="H204" s="55">
        <f>LOOKUP(G204,'Dělená - pěstební'!$A$21:$A$50,'Dělená - pěstební'!$B$21:$B$50)</f>
        <v>0</v>
      </c>
      <c r="I204" s="58">
        <f t="array" ref="I204">SUM(IF(('Dělená - pěstební'!$A$3:$A$19=A204)*('Dělená - pěstební'!$D$1:$AG$1=G204),'Dělená - pěstební'!$D$3:$AG$19))</f>
        <v>0</v>
      </c>
      <c r="J204" s="115" t="str">
        <f>IF(I204=0,"",I204)</f>
        <v/>
      </c>
      <c r="K204" s="59" t="str">
        <f>IF(I204=MIN($J$183:$J$212),1,"")</f>
        <v/>
      </c>
    </row>
    <row r="205" spans="1:11" hidden="1">
      <c r="A205" s="53">
        <v>7</v>
      </c>
      <c r="B205" s="54">
        <f>LOOKUP(A205,Seznamy!$A$71:$A$83,Seznamy!$B$71:$B$83)</f>
        <v>182007</v>
      </c>
      <c r="C205" s="55" t="str">
        <f>LOOKUP(A205,Seznamy!$A$47:$A$63,Seznamy!$C$47:$C$63)</f>
        <v>Žatec východ</v>
      </c>
      <c r="D205" s="56">
        <f>LOOKUP(A205,Seznamy!$A$47:$A$63,Seznamy!$F$47:$F$63)</f>
        <v>4422</v>
      </c>
      <c r="E205" s="56">
        <f>LOOKUP(A205,Seznamy!$A$47:$A$63,Seznamy!$G$47:$G$63)</f>
        <v>0</v>
      </c>
      <c r="F205" s="57">
        <f>LOOKUP(A205,Seznamy!$A$47:$A$63,Seznamy!$J$47:$J$63)</f>
        <v>60</v>
      </c>
      <c r="G205" s="57">
        <v>30</v>
      </c>
      <c r="H205" s="55">
        <f>LOOKUP(G205,'Dělená - pěstební'!$A$21:$A$50,'Dělená - pěstební'!$B$21:$B$50)</f>
        <v>0</v>
      </c>
      <c r="I205" s="58">
        <f t="array" ref="I205">SUM(IF(('Dělená - pěstební'!$A$3:$A$19=A205)*('Dělená - pěstební'!$D$1:$AG$1=G205),'Dělená - pěstební'!$D$3:$AG$19))</f>
        <v>0</v>
      </c>
      <c r="J205" s="115" t="str">
        <f>IF(I205=0,"",I205)</f>
        <v/>
      </c>
      <c r="K205" s="59" t="str">
        <f>IF(I205=MIN($J$183:$J$212),1,"")</f>
        <v/>
      </c>
    </row>
    <row r="206" spans="1:11">
      <c r="A206" s="53">
        <v>7</v>
      </c>
      <c r="B206" s="54">
        <f>LOOKUP(A206,Seznamy!$A$71:$A$83,Seznamy!$B$71:$B$83)</f>
        <v>182007</v>
      </c>
      <c r="C206" s="55" t="str">
        <f>LOOKUP(A206,Seznamy!$A$47:$A$63,Seznamy!$C$47:$C$63)</f>
        <v>Žatec východ</v>
      </c>
      <c r="D206" s="56">
        <f>LOOKUP(A206,Seznamy!$A$47:$A$63,Seznamy!$F$47:$F$63)</f>
        <v>4422</v>
      </c>
      <c r="E206" s="56">
        <f>LOOKUP(A206,Seznamy!$A$47:$A$63,Seznamy!$G$47:$G$63)</f>
        <v>0</v>
      </c>
      <c r="F206" s="57">
        <f>LOOKUP(A206,Seznamy!$A$47:$A$63,Seznamy!$J$47:$J$63)</f>
        <v>60</v>
      </c>
      <c r="G206" s="57">
        <v>17</v>
      </c>
      <c r="H206" s="55" t="str">
        <f>LOOKUP(G206,'Dělená - pěstební'!$A$21:$A$50,'Dělená - pěstební'!$B$21:$B$50)</f>
        <v>Jacer-CZ a.s.</v>
      </c>
      <c r="I206" s="58">
        <f t="array" ref="I206">SUM(IF(('Dělená - pěstební'!$A$3:$A$19=A206)*('Dělená - pěstební'!$D$1:$AG$1=G206),'Dělená - pěstební'!$D$3:$AG$19))</f>
        <v>38353077</v>
      </c>
      <c r="J206" s="115">
        <f>IF(I206=0,"",I206)</f>
        <v>38353077</v>
      </c>
      <c r="K206" s="59">
        <f>IF(I206=MIN($J$183:$J$212),1,"")</f>
        <v>1</v>
      </c>
    </row>
    <row r="207" spans="1:11">
      <c r="A207" s="53">
        <v>7</v>
      </c>
      <c r="B207" s="54">
        <f>LOOKUP(A207,Seznamy!$A$71:$A$83,Seznamy!$B$71:$B$83)</f>
        <v>182007</v>
      </c>
      <c r="C207" s="55" t="str">
        <f>LOOKUP(A207,Seznamy!$A$47:$A$63,Seznamy!$C$47:$C$63)</f>
        <v>Žatec východ</v>
      </c>
      <c r="D207" s="56">
        <f>LOOKUP(A207,Seznamy!$A$47:$A$63,Seznamy!$F$47:$F$63)</f>
        <v>4422</v>
      </c>
      <c r="E207" s="56">
        <f>LOOKUP(A207,Seznamy!$A$47:$A$63,Seznamy!$G$47:$G$63)</f>
        <v>0</v>
      </c>
      <c r="F207" s="57">
        <f>LOOKUP(A207,Seznamy!$A$47:$A$63,Seznamy!$J$47:$J$63)</f>
        <v>60</v>
      </c>
      <c r="G207" s="57">
        <v>13</v>
      </c>
      <c r="H207" s="55" t="str">
        <f>LOOKUP(G207,'Dělená - pěstební'!$A$21:$A$50,'Dělená - pěstební'!$B$21:$B$50)</f>
        <v>SOLITERA spol. s r.o.</v>
      </c>
      <c r="I207" s="58">
        <f t="array" ref="I207">SUM(IF(('Dělená - pěstební'!$A$3:$A$19=A207)*('Dělená - pěstební'!$D$1:$AG$1=G207),'Dělená - pěstební'!$D$3:$AG$19))</f>
        <v>43905120</v>
      </c>
      <c r="J207" s="115">
        <f>IF(I207=0,"",I207)</f>
        <v>43905120</v>
      </c>
      <c r="K207" s="59" t="str">
        <f>IF(I207=MIN($J$183:$J$212),1,"")</f>
        <v/>
      </c>
    </row>
    <row r="208" spans="1:11">
      <c r="A208" s="53">
        <v>7</v>
      </c>
      <c r="B208" s="54">
        <f>LOOKUP(A208,Seznamy!$A$71:$A$83,Seznamy!$B$71:$B$83)</f>
        <v>182007</v>
      </c>
      <c r="C208" s="55" t="str">
        <f>LOOKUP(A208,Seznamy!$A$47:$A$63,Seznamy!$C$47:$C$63)</f>
        <v>Žatec východ</v>
      </c>
      <c r="D208" s="56">
        <f>LOOKUP(A208,Seznamy!$A$47:$A$63,Seznamy!$F$47:$F$63)</f>
        <v>4422</v>
      </c>
      <c r="E208" s="56">
        <f>LOOKUP(A208,Seznamy!$A$47:$A$63,Seznamy!$G$47:$G$63)</f>
        <v>0</v>
      </c>
      <c r="F208" s="57">
        <f>LOOKUP(A208,Seznamy!$A$47:$A$63,Seznamy!$J$47:$J$63)</f>
        <v>60</v>
      </c>
      <c r="G208" s="57">
        <v>4</v>
      </c>
      <c r="H208" s="55" t="str">
        <f>LOOKUP(G208,'Dělená - pěstební'!$A$21:$A$50,'Dělená - pěstební'!$B$21:$B$50)</f>
        <v>ARBOLES s.r.o.</v>
      </c>
      <c r="I208" s="58">
        <f t="array" ref="I208">SUM(IF(('Dělená - pěstební'!$A$3:$A$19=A208)*('Dělená - pěstební'!$D$1:$AG$1=G208),'Dělená - pěstební'!$D$3:$AG$19))</f>
        <v>44971675</v>
      </c>
      <c r="J208" s="115">
        <f>IF(I208=0,"",I208)</f>
        <v>44971675</v>
      </c>
      <c r="K208" s="59" t="str">
        <f>IF(I208=MIN($J$183:$J$212),1,"")</f>
        <v/>
      </c>
    </row>
    <row r="209" spans="1:11">
      <c r="A209" s="53">
        <v>7</v>
      </c>
      <c r="B209" s="54">
        <f>LOOKUP(A209,Seznamy!$A$71:$A$83,Seznamy!$B$71:$B$83)</f>
        <v>182007</v>
      </c>
      <c r="C209" s="55" t="str">
        <f>LOOKUP(A209,Seznamy!$A$47:$A$63,Seznamy!$C$47:$C$63)</f>
        <v>Žatec východ</v>
      </c>
      <c r="D209" s="56">
        <f>LOOKUP(A209,Seznamy!$A$47:$A$63,Seznamy!$F$47:$F$63)</f>
        <v>4422</v>
      </c>
      <c r="E209" s="56">
        <f>LOOKUP(A209,Seznamy!$A$47:$A$63,Seznamy!$G$47:$G$63)</f>
        <v>0</v>
      </c>
      <c r="F209" s="57">
        <f>LOOKUP(A209,Seznamy!$A$47:$A$63,Seznamy!$J$47:$J$63)</f>
        <v>60</v>
      </c>
      <c r="G209" s="57">
        <v>8</v>
      </c>
      <c r="H209" s="55" t="str">
        <f>LOOKUP(G209,'Dělená - pěstební'!$A$21:$A$50,'Dělená - pěstební'!$B$21:$B$50)</f>
        <v>LESCUS Cetkovice, s.r.o.</v>
      </c>
      <c r="I209" s="58">
        <f t="array" ref="I209">SUM(IF(('Dělená - pěstební'!$A$3:$A$19=A209)*('Dělená - pěstební'!$D$1:$AG$1=G209),'Dělená - pěstební'!$D$3:$AG$19))</f>
        <v>47460478</v>
      </c>
      <c r="J209" s="115">
        <f>IF(I209=0,"",I209)</f>
        <v>47460478</v>
      </c>
      <c r="K209" s="59" t="str">
        <f>IF(I209=MIN($J$183:$J$212),1,"")</f>
        <v/>
      </c>
    </row>
    <row r="210" spans="1:11">
      <c r="A210" s="53">
        <v>7</v>
      </c>
      <c r="B210" s="54">
        <f>LOOKUP(A210,Seznamy!$A$71:$A$83,Seznamy!$B$71:$B$83)</f>
        <v>182007</v>
      </c>
      <c r="C210" s="55" t="str">
        <f>LOOKUP(A210,Seznamy!$A$47:$A$63,Seznamy!$C$47:$C$63)</f>
        <v>Žatec východ</v>
      </c>
      <c r="D210" s="56">
        <f>LOOKUP(A210,Seznamy!$A$47:$A$63,Seznamy!$F$47:$F$63)</f>
        <v>4422</v>
      </c>
      <c r="E210" s="56">
        <f>LOOKUP(A210,Seznamy!$A$47:$A$63,Seznamy!$G$47:$G$63)</f>
        <v>0</v>
      </c>
      <c r="F210" s="57">
        <f>LOOKUP(A210,Seznamy!$A$47:$A$63,Seznamy!$J$47:$J$63)</f>
        <v>60</v>
      </c>
      <c r="G210" s="57">
        <v>14</v>
      </c>
      <c r="H210" s="55" t="str">
        <f>LOOKUP(G210,'Dělená - pěstební'!$A$21:$A$50,'Dělená - pěstební'!$B$21:$B$50)</f>
        <v>KHL-EKO, a.s.</v>
      </c>
      <c r="I210" s="58">
        <f t="array" ref="I210">SUM(IF(('Dělená - pěstební'!$A$3:$A$19=A210)*('Dělená - pěstební'!$D$1:$AG$1=G210),'Dělená - pěstební'!$D$3:$AG$19))</f>
        <v>47619428</v>
      </c>
      <c r="J210" s="115">
        <f>IF(I210=0,"",I210)</f>
        <v>47619428</v>
      </c>
      <c r="K210" s="59" t="str">
        <f>IF(I210=MIN($J$183:$J$212),1,"")</f>
        <v/>
      </c>
    </row>
    <row r="211" spans="1:11">
      <c r="A211" s="53">
        <v>7</v>
      </c>
      <c r="B211" s="54">
        <f>LOOKUP(A211,Seznamy!$A$71:$A$83,Seznamy!$B$71:$B$83)</f>
        <v>182007</v>
      </c>
      <c r="C211" s="55" t="str">
        <f>LOOKUP(A211,Seznamy!$A$47:$A$63,Seznamy!$C$47:$C$63)</f>
        <v>Žatec východ</v>
      </c>
      <c r="D211" s="56">
        <f>LOOKUP(A211,Seznamy!$A$47:$A$63,Seznamy!$F$47:$F$63)</f>
        <v>4422</v>
      </c>
      <c r="E211" s="56">
        <f>LOOKUP(A211,Seznamy!$A$47:$A$63,Seznamy!$G$47:$G$63)</f>
        <v>0</v>
      </c>
      <c r="F211" s="57">
        <f>LOOKUP(A211,Seznamy!$A$47:$A$63,Seznamy!$J$47:$J$63)</f>
        <v>60</v>
      </c>
      <c r="G211" s="57">
        <v>1</v>
      </c>
      <c r="H211" s="55" t="str">
        <f>LOOKUP(G211,'Dělená - pěstební'!$A$21:$A$50,'Dělená - pěstební'!$B$21:$B$50)</f>
        <v>HEDERA ZIMA, spol. s r.o.</v>
      </c>
      <c r="I211" s="58">
        <f t="array" ref="I211">SUM(IF(('Dělená - pěstební'!$A$3:$A$19=A211)*('Dělená - pěstební'!$D$1:$AG$1=G211),'Dělená - pěstební'!$D$3:$AG$19))</f>
        <v>48759960</v>
      </c>
      <c r="J211" s="115">
        <f>IF(I211=0,"",I211)</f>
        <v>48759960</v>
      </c>
      <c r="K211" s="59" t="str">
        <f>IF(I211=MIN($J$183:$J$212),1,"")</f>
        <v/>
      </c>
    </row>
    <row r="212" spans="1:11">
      <c r="A212" s="53">
        <v>7</v>
      </c>
      <c r="B212" s="54">
        <f>LOOKUP(A212,Seznamy!$A$71:$A$83,Seznamy!$B$71:$B$83)</f>
        <v>182007</v>
      </c>
      <c r="C212" s="55" t="str">
        <f>LOOKUP(A212,Seznamy!$A$47:$A$63,Seznamy!$C$47:$C$63)</f>
        <v>Žatec východ</v>
      </c>
      <c r="D212" s="56">
        <f>LOOKUP(A212,Seznamy!$A$47:$A$63,Seznamy!$F$47:$F$63)</f>
        <v>4422</v>
      </c>
      <c r="E212" s="56">
        <f>LOOKUP(A212,Seznamy!$A$47:$A$63,Seznamy!$G$47:$G$63)</f>
        <v>0</v>
      </c>
      <c r="F212" s="57">
        <f>LOOKUP(A212,Seznamy!$A$47:$A$63,Seznamy!$J$47:$J$63)</f>
        <v>60</v>
      </c>
      <c r="G212" s="57">
        <v>6</v>
      </c>
      <c r="H212" s="55" t="str">
        <f>LOOKUP(G212,'Dělená - pěstební'!$A$21:$A$50,'Dělená - pěstební'!$B$21:$B$50)</f>
        <v>UNILES a.s.</v>
      </c>
      <c r="I212" s="58">
        <f t="array" ref="I212">SUM(IF(('Dělená - pěstební'!$A$3:$A$19=A212)*('Dělená - pěstební'!$D$1:$AG$1=G212),'Dělená - pěstební'!$D$3:$AG$19))</f>
        <v>64166135</v>
      </c>
      <c r="J212" s="115">
        <f>IF(I212=0,"",I212)</f>
        <v>64166135</v>
      </c>
      <c r="K212" s="59" t="str">
        <f>IF(I212=MIN($J$183:$J$212),1,"")</f>
        <v/>
      </c>
    </row>
    <row r="213" spans="1:11" hidden="1">
      <c r="A213" s="87">
        <v>8</v>
      </c>
      <c r="B213" s="88">
        <f>LOOKUP(A213,Seznamy!$A$71:$A$83,Seznamy!$B$71:$B$83)</f>
        <v>194004</v>
      </c>
      <c r="C213" s="89" t="str">
        <f>LOOKUP(A213,Seznamy!$A$47:$A$63,Seznamy!$C$47:$C$63)</f>
        <v>Ledenice</v>
      </c>
      <c r="D213" s="90">
        <f>LOOKUP(A213,Seznamy!$A$47:$A$63,Seznamy!$F$47:$F$63)</f>
        <v>2438</v>
      </c>
      <c r="E213" s="90">
        <f>LOOKUP(A213,Seznamy!$A$47:$A$63,Seznamy!$G$47:$G$63)</f>
        <v>0</v>
      </c>
      <c r="F213" s="91">
        <f>LOOKUP(A213,Seznamy!$A$47:$A$63,Seznamy!$J$47:$J$63)</f>
        <v>60</v>
      </c>
      <c r="G213" s="91">
        <v>1</v>
      </c>
      <c r="H213" s="89" t="str">
        <f>LOOKUP(G213,'Dělená - pěstební'!$A$21:$A$50,'Dělená - pěstební'!$B$21:$B$50)</f>
        <v>HEDERA ZIMA, spol. s r.o.</v>
      </c>
      <c r="I213" s="92">
        <f t="array" ref="I213">SUM(IF(('Dělená - pěstební'!$A$3:$A$19=A213)*('Dělená - pěstební'!$D$1:$AG$1=G213),'Dělená - pěstební'!$D$3:$AG$19))</f>
        <v>0</v>
      </c>
      <c r="J213" s="116" t="str">
        <f>IF(I213=0,"",I213)</f>
        <v/>
      </c>
      <c r="K213" s="93" t="str">
        <f>IF(I213=MIN($J$213:$J$242),1,"")</f>
        <v/>
      </c>
    </row>
    <row r="214" spans="1:11" hidden="1">
      <c r="A214" s="87">
        <v>8</v>
      </c>
      <c r="B214" s="88">
        <f>LOOKUP(A214,Seznamy!$A$71:$A$83,Seznamy!$B$71:$B$83)</f>
        <v>194004</v>
      </c>
      <c r="C214" s="89" t="str">
        <f>LOOKUP(A214,Seznamy!$A$47:$A$63,Seznamy!$C$47:$C$63)</f>
        <v>Ledenice</v>
      </c>
      <c r="D214" s="90">
        <f>LOOKUP(A214,Seznamy!$A$47:$A$63,Seznamy!$F$47:$F$63)</f>
        <v>2438</v>
      </c>
      <c r="E214" s="90">
        <f>LOOKUP(A214,Seznamy!$A$47:$A$63,Seznamy!$G$47:$G$63)</f>
        <v>0</v>
      </c>
      <c r="F214" s="91">
        <f>LOOKUP(A214,Seznamy!$A$47:$A$63,Seznamy!$J$47:$J$63)</f>
        <v>60</v>
      </c>
      <c r="G214" s="91">
        <v>2</v>
      </c>
      <c r="H214" s="89" t="str">
        <f>LOOKUP(G214,'Dělená - pěstební'!$A$21:$A$50,'Dělená - pěstební'!$B$21:$B$50)</f>
        <v>KAISER s.r.o.</v>
      </c>
      <c r="I214" s="92">
        <f t="array" ref="I214">SUM(IF(('Dělená - pěstební'!$A$3:$A$19=A214)*('Dělená - pěstební'!$D$1:$AG$1=G214),'Dělená - pěstební'!$D$3:$AG$19))</f>
        <v>0</v>
      </c>
      <c r="J214" s="116" t="str">
        <f>IF(I214=0,"",I214)</f>
        <v/>
      </c>
      <c r="K214" s="93" t="str">
        <f>IF(I214=MIN($J$213:$J$242),1,"")</f>
        <v/>
      </c>
    </row>
    <row r="215" spans="1:11" hidden="1">
      <c r="A215" s="87">
        <v>8</v>
      </c>
      <c r="B215" s="88">
        <f>LOOKUP(A215,Seznamy!$A$71:$A$83,Seznamy!$B$71:$B$83)</f>
        <v>194004</v>
      </c>
      <c r="C215" s="89" t="str">
        <f>LOOKUP(A215,Seznamy!$A$47:$A$63,Seznamy!$C$47:$C$63)</f>
        <v>Ledenice</v>
      </c>
      <c r="D215" s="90">
        <f>LOOKUP(A215,Seznamy!$A$47:$A$63,Seznamy!$F$47:$F$63)</f>
        <v>2438</v>
      </c>
      <c r="E215" s="90">
        <f>LOOKUP(A215,Seznamy!$A$47:$A$63,Seznamy!$G$47:$G$63)</f>
        <v>0</v>
      </c>
      <c r="F215" s="91">
        <f>LOOKUP(A215,Seznamy!$A$47:$A$63,Seznamy!$J$47:$J$63)</f>
        <v>60</v>
      </c>
      <c r="G215" s="91">
        <v>3</v>
      </c>
      <c r="H215" s="89" t="str">
        <f>LOOKUP(G215,'Dělená - pěstební'!$A$21:$A$50,'Dělená - pěstební'!$B$21:$B$50)</f>
        <v>LST a.s.</v>
      </c>
      <c r="I215" s="92">
        <f t="array" ref="I215">SUM(IF(('Dělená - pěstební'!$A$3:$A$19=A215)*('Dělená - pěstební'!$D$1:$AG$1=G215),'Dělená - pěstební'!$D$3:$AG$19))</f>
        <v>0</v>
      </c>
      <c r="J215" s="116" t="str">
        <f>IF(I215=0,"",I215)</f>
        <v/>
      </c>
      <c r="K215" s="93" t="str">
        <f>IF(I215=MIN($J$213:$J$242),1,"")</f>
        <v/>
      </c>
    </row>
    <row r="216" spans="1:11" hidden="1">
      <c r="A216" s="87">
        <v>8</v>
      </c>
      <c r="B216" s="88">
        <f>LOOKUP(A216,Seznamy!$A$71:$A$83,Seznamy!$B$71:$B$83)</f>
        <v>194004</v>
      </c>
      <c r="C216" s="89" t="str">
        <f>LOOKUP(A216,Seznamy!$A$47:$A$63,Seznamy!$C$47:$C$63)</f>
        <v>Ledenice</v>
      </c>
      <c r="D216" s="90">
        <f>LOOKUP(A216,Seznamy!$A$47:$A$63,Seznamy!$F$47:$F$63)</f>
        <v>2438</v>
      </c>
      <c r="E216" s="90">
        <f>LOOKUP(A216,Seznamy!$A$47:$A$63,Seznamy!$G$47:$G$63)</f>
        <v>0</v>
      </c>
      <c r="F216" s="91">
        <f>LOOKUP(A216,Seznamy!$A$47:$A$63,Seznamy!$J$47:$J$63)</f>
        <v>60</v>
      </c>
      <c r="G216" s="91">
        <v>4</v>
      </c>
      <c r="H216" s="89" t="str">
        <f>LOOKUP(G216,'Dělená - pěstební'!$A$21:$A$50,'Dělená - pěstební'!$B$21:$B$50)</f>
        <v>ARBOLES s.r.o.</v>
      </c>
      <c r="I216" s="92">
        <f t="array" ref="I216">SUM(IF(('Dělená - pěstební'!$A$3:$A$19=A216)*('Dělená - pěstební'!$D$1:$AG$1=G216),'Dělená - pěstební'!$D$3:$AG$19))</f>
        <v>0</v>
      </c>
      <c r="J216" s="116" t="str">
        <f>IF(I216=0,"",I216)</f>
        <v/>
      </c>
      <c r="K216" s="93" t="str">
        <f>IF(I216=MIN($J$213:$J$242),1,"")</f>
        <v/>
      </c>
    </row>
    <row r="217" spans="1:11" hidden="1">
      <c r="A217" s="87">
        <v>8</v>
      </c>
      <c r="B217" s="88">
        <f>LOOKUP(A217,Seznamy!$A$71:$A$83,Seznamy!$B$71:$B$83)</f>
        <v>194004</v>
      </c>
      <c r="C217" s="89" t="str">
        <f>LOOKUP(A217,Seznamy!$A$47:$A$63,Seznamy!$C$47:$C$63)</f>
        <v>Ledenice</v>
      </c>
      <c r="D217" s="90">
        <f>LOOKUP(A217,Seznamy!$A$47:$A$63,Seznamy!$F$47:$F$63)</f>
        <v>2438</v>
      </c>
      <c r="E217" s="90">
        <f>LOOKUP(A217,Seznamy!$A$47:$A$63,Seznamy!$G$47:$G$63)</f>
        <v>0</v>
      </c>
      <c r="F217" s="91">
        <f>LOOKUP(A217,Seznamy!$A$47:$A$63,Seznamy!$J$47:$J$63)</f>
        <v>60</v>
      </c>
      <c r="G217" s="91">
        <v>5</v>
      </c>
      <c r="H217" s="89" t="str">
        <f>LOOKUP(G217,'Dělená - pěstební'!$A$21:$A$50,'Dělená - pěstební'!$B$21:$B$50)</f>
        <v>Marles s.r.o.</v>
      </c>
      <c r="I217" s="92">
        <f t="array" ref="I217">SUM(IF(('Dělená - pěstební'!$A$3:$A$19=A217)*('Dělená - pěstební'!$D$1:$AG$1=G217),'Dělená - pěstební'!$D$3:$AG$19))</f>
        <v>0</v>
      </c>
      <c r="J217" s="116" t="str">
        <f>IF(I217=0,"",I217)</f>
        <v/>
      </c>
      <c r="K217" s="93" t="str">
        <f>IF(I217=MIN($J$213:$J$242),1,"")</f>
        <v/>
      </c>
    </row>
    <row r="218" spans="1:11" hidden="1">
      <c r="A218" s="87">
        <v>8</v>
      </c>
      <c r="B218" s="88">
        <f>LOOKUP(A218,Seznamy!$A$71:$A$83,Seznamy!$B$71:$B$83)</f>
        <v>194004</v>
      </c>
      <c r="C218" s="89" t="str">
        <f>LOOKUP(A218,Seznamy!$A$47:$A$63,Seznamy!$C$47:$C$63)</f>
        <v>Ledenice</v>
      </c>
      <c r="D218" s="90">
        <f>LOOKUP(A218,Seznamy!$A$47:$A$63,Seznamy!$F$47:$F$63)</f>
        <v>2438</v>
      </c>
      <c r="E218" s="90">
        <f>LOOKUP(A218,Seznamy!$A$47:$A$63,Seznamy!$G$47:$G$63)</f>
        <v>0</v>
      </c>
      <c r="F218" s="91">
        <f>LOOKUP(A218,Seznamy!$A$47:$A$63,Seznamy!$J$47:$J$63)</f>
        <v>60</v>
      </c>
      <c r="G218" s="91">
        <v>8</v>
      </c>
      <c r="H218" s="89" t="str">
        <f>LOOKUP(G218,'Dělená - pěstební'!$A$21:$A$50,'Dělená - pěstební'!$B$21:$B$50)</f>
        <v>LESCUS Cetkovice, s.r.o.</v>
      </c>
      <c r="I218" s="92">
        <f t="array" ref="I218">SUM(IF(('Dělená - pěstební'!$A$3:$A$19=A218)*('Dělená - pěstební'!$D$1:$AG$1=G218),'Dělená - pěstební'!$D$3:$AG$19))</f>
        <v>0</v>
      </c>
      <c r="J218" s="116" t="str">
        <f>IF(I218=0,"",I218)</f>
        <v/>
      </c>
      <c r="K218" s="93" t="str">
        <f>IF(I218=MIN($J$213:$J$242),1,"")</f>
        <v/>
      </c>
    </row>
    <row r="219" spans="1:11" hidden="1">
      <c r="A219" s="87">
        <v>8</v>
      </c>
      <c r="B219" s="88">
        <f>LOOKUP(A219,Seznamy!$A$71:$A$83,Seznamy!$B$71:$B$83)</f>
        <v>194004</v>
      </c>
      <c r="C219" s="89" t="str">
        <f>LOOKUP(A219,Seznamy!$A$47:$A$63,Seznamy!$C$47:$C$63)</f>
        <v>Ledenice</v>
      </c>
      <c r="D219" s="90">
        <f>LOOKUP(A219,Seznamy!$A$47:$A$63,Seznamy!$F$47:$F$63)</f>
        <v>2438</v>
      </c>
      <c r="E219" s="90">
        <f>LOOKUP(A219,Seznamy!$A$47:$A$63,Seznamy!$G$47:$G$63)</f>
        <v>0</v>
      </c>
      <c r="F219" s="91">
        <f>LOOKUP(A219,Seznamy!$A$47:$A$63,Seznamy!$J$47:$J$63)</f>
        <v>60</v>
      </c>
      <c r="G219" s="91">
        <v>9</v>
      </c>
      <c r="H219" s="89" t="str">
        <f>LOOKUP(G219,'Dělená - pěstební'!$A$21:$A$50,'Dělená - pěstební'!$B$21:$B$50)</f>
        <v>LDF Rožnov a.s.</v>
      </c>
      <c r="I219" s="92">
        <f t="array" ref="I219">SUM(IF(('Dělená - pěstební'!$A$3:$A$19=A219)*('Dělená - pěstební'!$D$1:$AG$1=G219),'Dělená - pěstební'!$D$3:$AG$19))</f>
        <v>0</v>
      </c>
      <c r="J219" s="116" t="str">
        <f>IF(I219=0,"",I219)</f>
        <v/>
      </c>
      <c r="K219" s="93" t="str">
        <f>IF(I219=MIN($J$213:$J$242),1,"")</f>
        <v/>
      </c>
    </row>
    <row r="220" spans="1:11" hidden="1">
      <c r="A220" s="87">
        <v>8</v>
      </c>
      <c r="B220" s="88">
        <f>LOOKUP(A220,Seznamy!$A$71:$A$83,Seznamy!$B$71:$B$83)</f>
        <v>194004</v>
      </c>
      <c r="C220" s="89" t="str">
        <f>LOOKUP(A220,Seznamy!$A$47:$A$63,Seznamy!$C$47:$C$63)</f>
        <v>Ledenice</v>
      </c>
      <c r="D220" s="90">
        <f>LOOKUP(A220,Seznamy!$A$47:$A$63,Seznamy!$F$47:$F$63)</f>
        <v>2438</v>
      </c>
      <c r="E220" s="90">
        <f>LOOKUP(A220,Seznamy!$A$47:$A$63,Seznamy!$G$47:$G$63)</f>
        <v>0</v>
      </c>
      <c r="F220" s="91">
        <f>LOOKUP(A220,Seznamy!$A$47:$A$63,Seznamy!$J$47:$J$63)</f>
        <v>60</v>
      </c>
      <c r="G220" s="91">
        <v>10</v>
      </c>
      <c r="H220" s="89" t="str">
        <f>LOOKUP(G220,'Dělená - pěstební'!$A$21:$A$50,'Dělená - pěstební'!$B$21:$B$50)</f>
        <v>Kloboucká lesní s.r.o.</v>
      </c>
      <c r="I220" s="92">
        <f t="array" ref="I220">SUM(IF(('Dělená - pěstební'!$A$3:$A$19=A220)*('Dělená - pěstební'!$D$1:$AG$1=G220),'Dělená - pěstební'!$D$3:$AG$19))</f>
        <v>0</v>
      </c>
      <c r="J220" s="116" t="str">
        <f>IF(I220=0,"",I220)</f>
        <v/>
      </c>
      <c r="K220" s="93" t="str">
        <f>IF(I220=MIN($J$213:$J$242),1,"")</f>
        <v/>
      </c>
    </row>
    <row r="221" spans="1:11" hidden="1">
      <c r="A221" s="87">
        <v>8</v>
      </c>
      <c r="B221" s="88">
        <f>LOOKUP(A221,Seznamy!$A$71:$A$83,Seznamy!$B$71:$B$83)</f>
        <v>194004</v>
      </c>
      <c r="C221" s="89" t="str">
        <f>LOOKUP(A221,Seznamy!$A$47:$A$63,Seznamy!$C$47:$C$63)</f>
        <v>Ledenice</v>
      </c>
      <c r="D221" s="90">
        <f>LOOKUP(A221,Seznamy!$A$47:$A$63,Seznamy!$F$47:$F$63)</f>
        <v>2438</v>
      </c>
      <c r="E221" s="90">
        <f>LOOKUP(A221,Seznamy!$A$47:$A$63,Seznamy!$G$47:$G$63)</f>
        <v>0</v>
      </c>
      <c r="F221" s="91">
        <f>LOOKUP(A221,Seznamy!$A$47:$A$63,Seznamy!$J$47:$J$63)</f>
        <v>60</v>
      </c>
      <c r="G221" s="91">
        <v>11</v>
      </c>
      <c r="H221" s="89" t="str">
        <f>LOOKUP(G221,'Dělená - pěstební'!$A$21:$A$50,'Dělená - pěstební'!$B$21:$B$50)</f>
        <v>Opavská lesní a.s.</v>
      </c>
      <c r="I221" s="92">
        <f t="array" ref="I221">SUM(IF(('Dělená - pěstební'!$A$3:$A$19=A221)*('Dělená - pěstební'!$D$1:$AG$1=G221),'Dělená - pěstební'!$D$3:$AG$19))</f>
        <v>0</v>
      </c>
      <c r="J221" s="116" t="str">
        <f>IF(I221=0,"",I221)</f>
        <v/>
      </c>
      <c r="K221" s="93" t="str">
        <f>IF(I221=MIN($J$213:$J$242),1,"")</f>
        <v/>
      </c>
    </row>
    <row r="222" spans="1:11" hidden="1">
      <c r="A222" s="87">
        <v>8</v>
      </c>
      <c r="B222" s="88">
        <f>LOOKUP(A222,Seznamy!$A$71:$A$83,Seznamy!$B$71:$B$83)</f>
        <v>194004</v>
      </c>
      <c r="C222" s="89" t="str">
        <f>LOOKUP(A222,Seznamy!$A$47:$A$63,Seznamy!$C$47:$C$63)</f>
        <v>Ledenice</v>
      </c>
      <c r="D222" s="90">
        <f>LOOKUP(A222,Seznamy!$A$47:$A$63,Seznamy!$F$47:$F$63)</f>
        <v>2438</v>
      </c>
      <c r="E222" s="90">
        <f>LOOKUP(A222,Seznamy!$A$47:$A$63,Seznamy!$G$47:$G$63)</f>
        <v>0</v>
      </c>
      <c r="F222" s="91">
        <f>LOOKUP(A222,Seznamy!$A$47:$A$63,Seznamy!$J$47:$J$63)</f>
        <v>60</v>
      </c>
      <c r="G222" s="91">
        <v>12</v>
      </c>
      <c r="H222" s="89" t="str">
        <f>LOOKUP(G222,'Dělená - pěstební'!$A$21:$A$50,'Dělená - pěstební'!$B$21:$B$50)</f>
        <v>Dřevo-Málek s.r.o.</v>
      </c>
      <c r="I222" s="92">
        <f t="array" ref="I222">SUM(IF(('Dělená - pěstební'!$A$3:$A$19=A222)*('Dělená - pěstební'!$D$1:$AG$1=G222),'Dělená - pěstební'!$D$3:$AG$19))</f>
        <v>0</v>
      </c>
      <c r="J222" s="116" t="str">
        <f>IF(I222=0,"",I222)</f>
        <v/>
      </c>
      <c r="K222" s="93" t="str">
        <f>IF(I222=MIN($J$213:$J$242),1,"")</f>
        <v/>
      </c>
    </row>
    <row r="223" spans="1:11" hidden="1">
      <c r="A223" s="87">
        <v>8</v>
      </c>
      <c r="B223" s="88">
        <f>LOOKUP(A223,Seznamy!$A$71:$A$83,Seznamy!$B$71:$B$83)</f>
        <v>194004</v>
      </c>
      <c r="C223" s="89" t="str">
        <f>LOOKUP(A223,Seznamy!$A$47:$A$63,Seznamy!$C$47:$C$63)</f>
        <v>Ledenice</v>
      </c>
      <c r="D223" s="90">
        <f>LOOKUP(A223,Seznamy!$A$47:$A$63,Seznamy!$F$47:$F$63)</f>
        <v>2438</v>
      </c>
      <c r="E223" s="90">
        <f>LOOKUP(A223,Seznamy!$A$47:$A$63,Seznamy!$G$47:$G$63)</f>
        <v>0</v>
      </c>
      <c r="F223" s="91">
        <f>LOOKUP(A223,Seznamy!$A$47:$A$63,Seznamy!$J$47:$J$63)</f>
        <v>60</v>
      </c>
      <c r="G223" s="91">
        <v>13</v>
      </c>
      <c r="H223" s="89" t="str">
        <f>LOOKUP(G223,'Dělená - pěstební'!$A$21:$A$50,'Dělená - pěstební'!$B$21:$B$50)</f>
        <v>SOLITERA spol. s r.o.</v>
      </c>
      <c r="I223" s="92">
        <f t="array" ref="I223">SUM(IF(('Dělená - pěstební'!$A$3:$A$19=A223)*('Dělená - pěstební'!$D$1:$AG$1=G223),'Dělená - pěstební'!$D$3:$AG$19))</f>
        <v>0</v>
      </c>
      <c r="J223" s="116" t="str">
        <f>IF(I223=0,"",I223)</f>
        <v/>
      </c>
      <c r="K223" s="93" t="str">
        <f>IF(I223=MIN($J$213:$J$242),1,"")</f>
        <v/>
      </c>
    </row>
    <row r="224" spans="1:11" hidden="1">
      <c r="A224" s="87">
        <v>8</v>
      </c>
      <c r="B224" s="88">
        <f>LOOKUP(A224,Seznamy!$A$71:$A$83,Seznamy!$B$71:$B$83)</f>
        <v>194004</v>
      </c>
      <c r="C224" s="89" t="str">
        <f>LOOKUP(A224,Seznamy!$A$47:$A$63,Seznamy!$C$47:$C$63)</f>
        <v>Ledenice</v>
      </c>
      <c r="D224" s="90">
        <f>LOOKUP(A224,Seznamy!$A$47:$A$63,Seznamy!$F$47:$F$63)</f>
        <v>2438</v>
      </c>
      <c r="E224" s="90">
        <f>LOOKUP(A224,Seznamy!$A$47:$A$63,Seznamy!$G$47:$G$63)</f>
        <v>0</v>
      </c>
      <c r="F224" s="91">
        <f>LOOKUP(A224,Seznamy!$A$47:$A$63,Seznamy!$J$47:$J$63)</f>
        <v>60</v>
      </c>
      <c r="G224" s="91">
        <v>14</v>
      </c>
      <c r="H224" s="89" t="str">
        <f>LOOKUP(G224,'Dělená - pěstební'!$A$21:$A$50,'Dělená - pěstební'!$B$21:$B$50)</f>
        <v>KHL-EKO, a.s.</v>
      </c>
      <c r="I224" s="92">
        <f t="array" ref="I224">SUM(IF(('Dělená - pěstební'!$A$3:$A$19=A224)*('Dělená - pěstební'!$D$1:$AG$1=G224),'Dělená - pěstební'!$D$3:$AG$19))</f>
        <v>0</v>
      </c>
      <c r="J224" s="116" t="str">
        <f>IF(I224=0,"",I224)</f>
        <v/>
      </c>
      <c r="K224" s="93" t="str">
        <f>IF(I224=MIN($J$213:$J$242),1,"")</f>
        <v/>
      </c>
    </row>
    <row r="225" spans="1:11" hidden="1">
      <c r="A225" s="87">
        <v>8</v>
      </c>
      <c r="B225" s="88">
        <f>LOOKUP(A225,Seznamy!$A$71:$A$83,Seznamy!$B$71:$B$83)</f>
        <v>194004</v>
      </c>
      <c r="C225" s="89" t="str">
        <f>LOOKUP(A225,Seznamy!$A$47:$A$63,Seznamy!$C$47:$C$63)</f>
        <v>Ledenice</v>
      </c>
      <c r="D225" s="90">
        <f>LOOKUP(A225,Seznamy!$A$47:$A$63,Seznamy!$F$47:$F$63)</f>
        <v>2438</v>
      </c>
      <c r="E225" s="90">
        <f>LOOKUP(A225,Seznamy!$A$47:$A$63,Seznamy!$G$47:$G$63)</f>
        <v>0</v>
      </c>
      <c r="F225" s="91">
        <f>LOOKUP(A225,Seznamy!$A$47:$A$63,Seznamy!$J$47:$J$63)</f>
        <v>60</v>
      </c>
      <c r="G225" s="91">
        <v>15</v>
      </c>
      <c r="H225" s="89" t="str">
        <f>LOOKUP(G225,'Dělená - pěstební'!$A$21:$A$50,'Dělená - pěstební'!$B$21:$B$50)</f>
        <v>Lesy Beskydy, a.s.</v>
      </c>
      <c r="I225" s="92">
        <f t="array" ref="I225">SUM(IF(('Dělená - pěstební'!$A$3:$A$19=A225)*('Dělená - pěstební'!$D$1:$AG$1=G225),'Dělená - pěstební'!$D$3:$AG$19))</f>
        <v>0</v>
      </c>
      <c r="J225" s="116" t="str">
        <f>IF(I225=0,"",I225)</f>
        <v/>
      </c>
      <c r="K225" s="93" t="str">
        <f>IF(I225=MIN($J$213:$J$242),1,"")</f>
        <v/>
      </c>
    </row>
    <row r="226" spans="1:11" hidden="1">
      <c r="A226" s="87">
        <v>8</v>
      </c>
      <c r="B226" s="88">
        <f>LOOKUP(A226,Seznamy!$A$71:$A$83,Seznamy!$B$71:$B$83)</f>
        <v>194004</v>
      </c>
      <c r="C226" s="89" t="str">
        <f>LOOKUP(A226,Seznamy!$A$47:$A$63,Seznamy!$C$47:$C$63)</f>
        <v>Ledenice</v>
      </c>
      <c r="D226" s="90">
        <f>LOOKUP(A226,Seznamy!$A$47:$A$63,Seznamy!$F$47:$F$63)</f>
        <v>2438</v>
      </c>
      <c r="E226" s="90">
        <f>LOOKUP(A226,Seznamy!$A$47:$A$63,Seznamy!$G$47:$G$63)</f>
        <v>0</v>
      </c>
      <c r="F226" s="91">
        <f>LOOKUP(A226,Seznamy!$A$47:$A$63,Seznamy!$J$47:$J$63)</f>
        <v>60</v>
      </c>
      <c r="G226" s="91">
        <v>16</v>
      </c>
      <c r="H226" s="89" t="str">
        <f>LOOKUP(G226,'Dělená - pěstební'!$A$21:$A$50,'Dělená - pěstební'!$B$21:$B$50)</f>
        <v>Lesní společnost Ledeč nad Sázavou, a.s.</v>
      </c>
      <c r="I226" s="92">
        <f t="array" ref="I226">SUM(IF(('Dělená - pěstební'!$A$3:$A$19=A226)*('Dělená - pěstební'!$D$1:$AG$1=G226),'Dělená - pěstební'!$D$3:$AG$19))</f>
        <v>0</v>
      </c>
      <c r="J226" s="116" t="str">
        <f>IF(I226=0,"",I226)</f>
        <v/>
      </c>
      <c r="K226" s="93" t="str">
        <f>IF(I226=MIN($J$213:$J$242),1,"")</f>
        <v/>
      </c>
    </row>
    <row r="227" spans="1:11" hidden="1">
      <c r="A227" s="87">
        <v>8</v>
      </c>
      <c r="B227" s="88">
        <f>LOOKUP(A227,Seznamy!$A$71:$A$83,Seznamy!$B$71:$B$83)</f>
        <v>194004</v>
      </c>
      <c r="C227" s="89" t="str">
        <f>LOOKUP(A227,Seznamy!$A$47:$A$63,Seznamy!$C$47:$C$63)</f>
        <v>Ledenice</v>
      </c>
      <c r="D227" s="90">
        <f>LOOKUP(A227,Seznamy!$A$47:$A$63,Seznamy!$F$47:$F$63)</f>
        <v>2438</v>
      </c>
      <c r="E227" s="90">
        <f>LOOKUP(A227,Seznamy!$A$47:$A$63,Seznamy!$G$47:$G$63)</f>
        <v>0</v>
      </c>
      <c r="F227" s="91">
        <f>LOOKUP(A227,Seznamy!$A$47:$A$63,Seznamy!$J$47:$J$63)</f>
        <v>60</v>
      </c>
      <c r="G227" s="91">
        <v>17</v>
      </c>
      <c r="H227" s="89" t="str">
        <f>LOOKUP(G227,'Dělená - pěstební'!$A$21:$A$50,'Dělená - pěstební'!$B$21:$B$50)</f>
        <v>Jacer-CZ a.s.</v>
      </c>
      <c r="I227" s="92">
        <f t="array" ref="I227">SUM(IF(('Dělená - pěstební'!$A$3:$A$19=A227)*('Dělená - pěstební'!$D$1:$AG$1=G227),'Dělená - pěstební'!$D$3:$AG$19))</f>
        <v>0</v>
      </c>
      <c r="J227" s="116" t="str">
        <f>IF(I227=0,"",I227)</f>
        <v/>
      </c>
      <c r="K227" s="93" t="str">
        <f>IF(I227=MIN($J$213:$J$242),1,"")</f>
        <v/>
      </c>
    </row>
    <row r="228" spans="1:11" hidden="1">
      <c r="A228" s="87">
        <v>8</v>
      </c>
      <c r="B228" s="88">
        <f>LOOKUP(A228,Seznamy!$A$71:$A$83,Seznamy!$B$71:$B$83)</f>
        <v>194004</v>
      </c>
      <c r="C228" s="89" t="str">
        <f>LOOKUP(A228,Seznamy!$A$47:$A$63,Seznamy!$C$47:$C$63)</f>
        <v>Ledenice</v>
      </c>
      <c r="D228" s="90">
        <f>LOOKUP(A228,Seznamy!$A$47:$A$63,Seznamy!$F$47:$F$63)</f>
        <v>2438</v>
      </c>
      <c r="E228" s="90">
        <f>LOOKUP(A228,Seznamy!$A$47:$A$63,Seznamy!$G$47:$G$63)</f>
        <v>0</v>
      </c>
      <c r="F228" s="91">
        <f>LOOKUP(A228,Seznamy!$A$47:$A$63,Seznamy!$J$47:$J$63)</f>
        <v>60</v>
      </c>
      <c r="G228" s="91">
        <v>18</v>
      </c>
      <c r="H228" s="89">
        <f>LOOKUP(G228,'Dělená - pěstební'!$A$21:$A$50,'Dělená - pěstební'!$B$21:$B$50)</f>
        <v>0</v>
      </c>
      <c r="I228" s="92">
        <f t="array" ref="I228">SUM(IF(('Dělená - pěstební'!$A$3:$A$19=A228)*('Dělená - pěstební'!$D$1:$AG$1=G228),'Dělená - pěstební'!$D$3:$AG$19))</f>
        <v>0</v>
      </c>
      <c r="J228" s="116" t="str">
        <f>IF(I228=0,"",I228)</f>
        <v/>
      </c>
      <c r="K228" s="93" t="str">
        <f>IF(I228=MIN($J$213:$J$242),1,"")</f>
        <v/>
      </c>
    </row>
    <row r="229" spans="1:11" hidden="1">
      <c r="A229" s="87">
        <v>8</v>
      </c>
      <c r="B229" s="88">
        <f>LOOKUP(A229,Seznamy!$A$71:$A$83,Seznamy!$B$71:$B$83)</f>
        <v>194004</v>
      </c>
      <c r="C229" s="89" t="str">
        <f>LOOKUP(A229,Seznamy!$A$47:$A$63,Seznamy!$C$47:$C$63)</f>
        <v>Ledenice</v>
      </c>
      <c r="D229" s="90">
        <f>LOOKUP(A229,Seznamy!$A$47:$A$63,Seznamy!$F$47:$F$63)</f>
        <v>2438</v>
      </c>
      <c r="E229" s="90">
        <f>LOOKUP(A229,Seznamy!$A$47:$A$63,Seznamy!$G$47:$G$63)</f>
        <v>0</v>
      </c>
      <c r="F229" s="91">
        <f>LOOKUP(A229,Seznamy!$A$47:$A$63,Seznamy!$J$47:$J$63)</f>
        <v>60</v>
      </c>
      <c r="G229" s="91">
        <v>19</v>
      </c>
      <c r="H229" s="89">
        <f>LOOKUP(G229,'Dělená - pěstební'!$A$21:$A$50,'Dělená - pěstební'!$B$21:$B$50)</f>
        <v>0</v>
      </c>
      <c r="I229" s="92">
        <f t="array" ref="I229">SUM(IF(('Dělená - pěstební'!$A$3:$A$19=A229)*('Dělená - pěstební'!$D$1:$AG$1=G229),'Dělená - pěstební'!$D$3:$AG$19))</f>
        <v>0</v>
      </c>
      <c r="J229" s="116" t="str">
        <f>IF(I229=0,"",I229)</f>
        <v/>
      </c>
      <c r="K229" s="93" t="str">
        <f>IF(I229=MIN($J$213:$J$242),1,"")</f>
        <v/>
      </c>
    </row>
    <row r="230" spans="1:11" hidden="1">
      <c r="A230" s="87">
        <v>8</v>
      </c>
      <c r="B230" s="88">
        <f>LOOKUP(A230,Seznamy!$A$71:$A$83,Seznamy!$B$71:$B$83)</f>
        <v>194004</v>
      </c>
      <c r="C230" s="89" t="str">
        <f>LOOKUP(A230,Seznamy!$A$47:$A$63,Seznamy!$C$47:$C$63)</f>
        <v>Ledenice</v>
      </c>
      <c r="D230" s="90">
        <f>LOOKUP(A230,Seznamy!$A$47:$A$63,Seznamy!$F$47:$F$63)</f>
        <v>2438</v>
      </c>
      <c r="E230" s="90">
        <f>LOOKUP(A230,Seznamy!$A$47:$A$63,Seznamy!$G$47:$G$63)</f>
        <v>0</v>
      </c>
      <c r="F230" s="91">
        <f>LOOKUP(A230,Seznamy!$A$47:$A$63,Seznamy!$J$47:$J$63)</f>
        <v>60</v>
      </c>
      <c r="G230" s="91">
        <v>20</v>
      </c>
      <c r="H230" s="89">
        <f>LOOKUP(G230,'Dělená - pěstební'!$A$21:$A$50,'Dělená - pěstební'!$B$21:$B$50)</f>
        <v>0</v>
      </c>
      <c r="I230" s="92">
        <f t="array" ref="I230">SUM(IF(('Dělená - pěstební'!$A$3:$A$19=A230)*('Dělená - pěstební'!$D$1:$AG$1=G230),'Dělená - pěstební'!$D$3:$AG$19))</f>
        <v>0</v>
      </c>
      <c r="J230" s="116" t="str">
        <f>IF(I230=0,"",I230)</f>
        <v/>
      </c>
      <c r="K230" s="93" t="str">
        <f>IF(I230=MIN($J$213:$J$242),1,"")</f>
        <v/>
      </c>
    </row>
    <row r="231" spans="1:11" hidden="1">
      <c r="A231" s="87">
        <v>8</v>
      </c>
      <c r="B231" s="88">
        <f>LOOKUP(A231,Seznamy!$A$71:$A$83,Seznamy!$B$71:$B$83)</f>
        <v>194004</v>
      </c>
      <c r="C231" s="89" t="str">
        <f>LOOKUP(A231,Seznamy!$A$47:$A$63,Seznamy!$C$47:$C$63)</f>
        <v>Ledenice</v>
      </c>
      <c r="D231" s="90">
        <f>LOOKUP(A231,Seznamy!$A$47:$A$63,Seznamy!$F$47:$F$63)</f>
        <v>2438</v>
      </c>
      <c r="E231" s="90">
        <f>LOOKUP(A231,Seznamy!$A$47:$A$63,Seznamy!$G$47:$G$63)</f>
        <v>0</v>
      </c>
      <c r="F231" s="91">
        <f>LOOKUP(A231,Seznamy!$A$47:$A$63,Seznamy!$J$47:$J$63)</f>
        <v>60</v>
      </c>
      <c r="G231" s="91">
        <v>21</v>
      </c>
      <c r="H231" s="89">
        <f>LOOKUP(G231,'Dělená - pěstební'!$A$21:$A$50,'Dělená - pěstební'!$B$21:$B$50)</f>
        <v>0</v>
      </c>
      <c r="I231" s="92">
        <f t="array" ref="I231">SUM(IF(('Dělená - pěstební'!$A$3:$A$19=A231)*('Dělená - pěstební'!$D$1:$AG$1=G231),'Dělená - pěstební'!$D$3:$AG$19))</f>
        <v>0</v>
      </c>
      <c r="J231" s="116" t="str">
        <f>IF(I231=0,"",I231)</f>
        <v/>
      </c>
      <c r="K231" s="93" t="str">
        <f>IF(I231=MIN($J$213:$J$242),1,"")</f>
        <v/>
      </c>
    </row>
    <row r="232" spans="1:11" hidden="1">
      <c r="A232" s="87">
        <v>8</v>
      </c>
      <c r="B232" s="88">
        <f>LOOKUP(A232,Seznamy!$A$71:$A$83,Seznamy!$B$71:$B$83)</f>
        <v>194004</v>
      </c>
      <c r="C232" s="89" t="str">
        <f>LOOKUP(A232,Seznamy!$A$47:$A$63,Seznamy!$C$47:$C$63)</f>
        <v>Ledenice</v>
      </c>
      <c r="D232" s="90">
        <f>LOOKUP(A232,Seznamy!$A$47:$A$63,Seznamy!$F$47:$F$63)</f>
        <v>2438</v>
      </c>
      <c r="E232" s="90">
        <f>LOOKUP(A232,Seznamy!$A$47:$A$63,Seznamy!$G$47:$G$63)</f>
        <v>0</v>
      </c>
      <c r="F232" s="91">
        <f>LOOKUP(A232,Seznamy!$A$47:$A$63,Seznamy!$J$47:$J$63)</f>
        <v>60</v>
      </c>
      <c r="G232" s="91">
        <v>22</v>
      </c>
      <c r="H232" s="89">
        <f>LOOKUP(G232,'Dělená - pěstební'!$A$21:$A$50,'Dělená - pěstební'!$B$21:$B$50)</f>
        <v>0</v>
      </c>
      <c r="I232" s="92">
        <f t="array" ref="I232">SUM(IF(('Dělená - pěstební'!$A$3:$A$19=A232)*('Dělená - pěstební'!$D$1:$AG$1=G232),'Dělená - pěstební'!$D$3:$AG$19))</f>
        <v>0</v>
      </c>
      <c r="J232" s="116" t="str">
        <f>IF(I232=0,"",I232)</f>
        <v/>
      </c>
      <c r="K232" s="93" t="str">
        <f>IF(I232=MIN($J$213:$J$242),1,"")</f>
        <v/>
      </c>
    </row>
    <row r="233" spans="1:11" hidden="1">
      <c r="A233" s="87">
        <v>8</v>
      </c>
      <c r="B233" s="88">
        <f>LOOKUP(A233,Seznamy!$A$71:$A$83,Seznamy!$B$71:$B$83)</f>
        <v>194004</v>
      </c>
      <c r="C233" s="89" t="str">
        <f>LOOKUP(A233,Seznamy!$A$47:$A$63,Seznamy!$C$47:$C$63)</f>
        <v>Ledenice</v>
      </c>
      <c r="D233" s="90">
        <f>LOOKUP(A233,Seznamy!$A$47:$A$63,Seznamy!$F$47:$F$63)</f>
        <v>2438</v>
      </c>
      <c r="E233" s="90">
        <f>LOOKUP(A233,Seznamy!$A$47:$A$63,Seznamy!$G$47:$G$63)</f>
        <v>0</v>
      </c>
      <c r="F233" s="91">
        <f>LOOKUP(A233,Seznamy!$A$47:$A$63,Seznamy!$J$47:$J$63)</f>
        <v>60</v>
      </c>
      <c r="G233" s="91">
        <v>23</v>
      </c>
      <c r="H233" s="89">
        <f>LOOKUP(G233,'Dělená - pěstební'!$A$21:$A$50,'Dělená - pěstební'!$B$21:$B$50)</f>
        <v>0</v>
      </c>
      <c r="I233" s="92">
        <f t="array" ref="I233">SUM(IF(('Dělená - pěstební'!$A$3:$A$19=A233)*('Dělená - pěstební'!$D$1:$AG$1=G233),'Dělená - pěstební'!$D$3:$AG$19))</f>
        <v>0</v>
      </c>
      <c r="J233" s="116" t="str">
        <f>IF(I233=0,"",I233)</f>
        <v/>
      </c>
      <c r="K233" s="93" t="str">
        <f>IF(I233=MIN($J$213:$J$242),1,"")</f>
        <v/>
      </c>
    </row>
    <row r="234" spans="1:11" hidden="1">
      <c r="A234" s="87">
        <v>8</v>
      </c>
      <c r="B234" s="88">
        <f>LOOKUP(A234,Seznamy!$A$71:$A$83,Seznamy!$B$71:$B$83)</f>
        <v>194004</v>
      </c>
      <c r="C234" s="89" t="str">
        <f>LOOKUP(A234,Seznamy!$A$47:$A$63,Seznamy!$C$47:$C$63)</f>
        <v>Ledenice</v>
      </c>
      <c r="D234" s="90">
        <f>LOOKUP(A234,Seznamy!$A$47:$A$63,Seznamy!$F$47:$F$63)</f>
        <v>2438</v>
      </c>
      <c r="E234" s="90">
        <f>LOOKUP(A234,Seznamy!$A$47:$A$63,Seznamy!$G$47:$G$63)</f>
        <v>0</v>
      </c>
      <c r="F234" s="91">
        <f>LOOKUP(A234,Seznamy!$A$47:$A$63,Seznamy!$J$47:$J$63)</f>
        <v>60</v>
      </c>
      <c r="G234" s="91">
        <v>24</v>
      </c>
      <c r="H234" s="89">
        <f>LOOKUP(G234,'Dělená - pěstební'!$A$21:$A$50,'Dělená - pěstební'!$B$21:$B$50)</f>
        <v>0</v>
      </c>
      <c r="I234" s="92">
        <f t="array" ref="I234">SUM(IF(('Dělená - pěstební'!$A$3:$A$19=A234)*('Dělená - pěstební'!$D$1:$AG$1=G234),'Dělená - pěstební'!$D$3:$AG$19))</f>
        <v>0</v>
      </c>
      <c r="J234" s="116" t="str">
        <f>IF(I234=0,"",I234)</f>
        <v/>
      </c>
      <c r="K234" s="93" t="str">
        <f>IF(I234=MIN($J$213:$J$242),1,"")</f>
        <v/>
      </c>
    </row>
    <row r="235" spans="1:11" hidden="1">
      <c r="A235" s="87">
        <v>8</v>
      </c>
      <c r="B235" s="88">
        <f>LOOKUP(A235,Seznamy!$A$71:$A$83,Seznamy!$B$71:$B$83)</f>
        <v>194004</v>
      </c>
      <c r="C235" s="89" t="str">
        <f>LOOKUP(A235,Seznamy!$A$47:$A$63,Seznamy!$C$47:$C$63)</f>
        <v>Ledenice</v>
      </c>
      <c r="D235" s="90">
        <f>LOOKUP(A235,Seznamy!$A$47:$A$63,Seznamy!$F$47:$F$63)</f>
        <v>2438</v>
      </c>
      <c r="E235" s="90">
        <f>LOOKUP(A235,Seznamy!$A$47:$A$63,Seznamy!$G$47:$G$63)</f>
        <v>0</v>
      </c>
      <c r="F235" s="91">
        <f>LOOKUP(A235,Seznamy!$A$47:$A$63,Seznamy!$J$47:$J$63)</f>
        <v>60</v>
      </c>
      <c r="G235" s="91">
        <v>25</v>
      </c>
      <c r="H235" s="89">
        <f>LOOKUP(G235,'Dělená - pěstební'!$A$21:$A$50,'Dělená - pěstební'!$B$21:$B$50)</f>
        <v>0</v>
      </c>
      <c r="I235" s="92">
        <f t="array" ref="I235">SUM(IF(('Dělená - pěstební'!$A$3:$A$19=A235)*('Dělená - pěstební'!$D$1:$AG$1=G235),'Dělená - pěstební'!$D$3:$AG$19))</f>
        <v>0</v>
      </c>
      <c r="J235" s="116" t="str">
        <f>IF(I235=0,"",I235)</f>
        <v/>
      </c>
      <c r="K235" s="93" t="str">
        <f>IF(I235=MIN($J$213:$J$242),1,"")</f>
        <v/>
      </c>
    </row>
    <row r="236" spans="1:11" hidden="1">
      <c r="A236" s="87">
        <v>8</v>
      </c>
      <c r="B236" s="88">
        <f>LOOKUP(A236,Seznamy!$A$71:$A$83,Seznamy!$B$71:$B$83)</f>
        <v>194004</v>
      </c>
      <c r="C236" s="89" t="str">
        <f>LOOKUP(A236,Seznamy!$A$47:$A$63,Seznamy!$C$47:$C$63)</f>
        <v>Ledenice</v>
      </c>
      <c r="D236" s="90">
        <f>LOOKUP(A236,Seznamy!$A$47:$A$63,Seznamy!$F$47:$F$63)</f>
        <v>2438</v>
      </c>
      <c r="E236" s="90">
        <f>LOOKUP(A236,Seznamy!$A$47:$A$63,Seznamy!$G$47:$G$63)</f>
        <v>0</v>
      </c>
      <c r="F236" s="91">
        <f>LOOKUP(A236,Seznamy!$A$47:$A$63,Seznamy!$J$47:$J$63)</f>
        <v>60</v>
      </c>
      <c r="G236" s="91">
        <v>26</v>
      </c>
      <c r="H236" s="89">
        <f>LOOKUP(G236,'Dělená - pěstební'!$A$21:$A$50,'Dělená - pěstební'!$B$21:$B$50)</f>
        <v>0</v>
      </c>
      <c r="I236" s="92">
        <f t="array" ref="I236">SUM(IF(('Dělená - pěstební'!$A$3:$A$19=A236)*('Dělená - pěstební'!$D$1:$AG$1=G236),'Dělená - pěstební'!$D$3:$AG$19))</f>
        <v>0</v>
      </c>
      <c r="J236" s="116" t="str">
        <f>IF(I236=0,"",I236)</f>
        <v/>
      </c>
      <c r="K236" s="93" t="str">
        <f>IF(I236=MIN($J$213:$J$242),1,"")</f>
        <v/>
      </c>
    </row>
    <row r="237" spans="1:11" hidden="1">
      <c r="A237" s="87">
        <v>8</v>
      </c>
      <c r="B237" s="88">
        <f>LOOKUP(A237,Seznamy!$A$71:$A$83,Seznamy!$B$71:$B$83)</f>
        <v>194004</v>
      </c>
      <c r="C237" s="89" t="str">
        <f>LOOKUP(A237,Seznamy!$A$47:$A$63,Seznamy!$C$47:$C$63)</f>
        <v>Ledenice</v>
      </c>
      <c r="D237" s="90">
        <f>LOOKUP(A237,Seznamy!$A$47:$A$63,Seznamy!$F$47:$F$63)</f>
        <v>2438</v>
      </c>
      <c r="E237" s="90">
        <f>LOOKUP(A237,Seznamy!$A$47:$A$63,Seznamy!$G$47:$G$63)</f>
        <v>0</v>
      </c>
      <c r="F237" s="91">
        <f>LOOKUP(A237,Seznamy!$A$47:$A$63,Seznamy!$J$47:$J$63)</f>
        <v>60</v>
      </c>
      <c r="G237" s="91">
        <v>27</v>
      </c>
      <c r="H237" s="89">
        <f>LOOKUP(G237,'Dělená - pěstební'!$A$21:$A$50,'Dělená - pěstební'!$B$21:$B$50)</f>
        <v>0</v>
      </c>
      <c r="I237" s="92">
        <f t="array" ref="I237">SUM(IF(('Dělená - pěstební'!$A$3:$A$19=A237)*('Dělená - pěstební'!$D$1:$AG$1=G237),'Dělená - pěstební'!$D$3:$AG$19))</f>
        <v>0</v>
      </c>
      <c r="J237" s="116" t="str">
        <f>IF(I237=0,"",I237)</f>
        <v/>
      </c>
      <c r="K237" s="93" t="str">
        <f>IF(I237=MIN($J$213:$J$242),1,"")</f>
        <v/>
      </c>
    </row>
    <row r="238" spans="1:11" hidden="1">
      <c r="A238" s="87">
        <v>8</v>
      </c>
      <c r="B238" s="88">
        <f>LOOKUP(A238,Seznamy!$A$71:$A$83,Seznamy!$B$71:$B$83)</f>
        <v>194004</v>
      </c>
      <c r="C238" s="89" t="str">
        <f>LOOKUP(A238,Seznamy!$A$47:$A$63,Seznamy!$C$47:$C$63)</f>
        <v>Ledenice</v>
      </c>
      <c r="D238" s="90">
        <f>LOOKUP(A238,Seznamy!$A$47:$A$63,Seznamy!$F$47:$F$63)</f>
        <v>2438</v>
      </c>
      <c r="E238" s="90">
        <f>LOOKUP(A238,Seznamy!$A$47:$A$63,Seznamy!$G$47:$G$63)</f>
        <v>0</v>
      </c>
      <c r="F238" s="91">
        <f>LOOKUP(A238,Seznamy!$A$47:$A$63,Seznamy!$J$47:$J$63)</f>
        <v>60</v>
      </c>
      <c r="G238" s="91">
        <v>28</v>
      </c>
      <c r="H238" s="89">
        <f>LOOKUP(G238,'Dělená - pěstební'!$A$21:$A$50,'Dělená - pěstební'!$B$21:$B$50)</f>
        <v>0</v>
      </c>
      <c r="I238" s="92">
        <f t="array" ref="I238">SUM(IF(('Dělená - pěstební'!$A$3:$A$19=A238)*('Dělená - pěstební'!$D$1:$AG$1=G238),'Dělená - pěstební'!$D$3:$AG$19))</f>
        <v>0</v>
      </c>
      <c r="J238" s="116" t="str">
        <f>IF(I238=0,"",I238)</f>
        <v/>
      </c>
      <c r="K238" s="93" t="str">
        <f>IF(I238=MIN($J$213:$J$242),1,"")</f>
        <v/>
      </c>
    </row>
    <row r="239" spans="1:11" hidden="1">
      <c r="A239" s="87">
        <v>8</v>
      </c>
      <c r="B239" s="88">
        <f>LOOKUP(A239,Seznamy!$A$71:$A$83,Seznamy!$B$71:$B$83)</f>
        <v>194004</v>
      </c>
      <c r="C239" s="89" t="str">
        <f>LOOKUP(A239,Seznamy!$A$47:$A$63,Seznamy!$C$47:$C$63)</f>
        <v>Ledenice</v>
      </c>
      <c r="D239" s="90">
        <f>LOOKUP(A239,Seznamy!$A$47:$A$63,Seznamy!$F$47:$F$63)</f>
        <v>2438</v>
      </c>
      <c r="E239" s="90">
        <f>LOOKUP(A239,Seznamy!$A$47:$A$63,Seznamy!$G$47:$G$63)</f>
        <v>0</v>
      </c>
      <c r="F239" s="91">
        <f>LOOKUP(A239,Seznamy!$A$47:$A$63,Seznamy!$J$47:$J$63)</f>
        <v>60</v>
      </c>
      <c r="G239" s="91">
        <v>29</v>
      </c>
      <c r="H239" s="89">
        <f>LOOKUP(G239,'Dělená - pěstební'!$A$21:$A$50,'Dělená - pěstební'!$B$21:$B$50)</f>
        <v>0</v>
      </c>
      <c r="I239" s="92">
        <f t="array" ref="I239">SUM(IF(('Dělená - pěstební'!$A$3:$A$19=A239)*('Dělená - pěstební'!$D$1:$AG$1=G239),'Dělená - pěstební'!$D$3:$AG$19))</f>
        <v>0</v>
      </c>
      <c r="J239" s="116" t="str">
        <f>IF(I239=0,"",I239)</f>
        <v/>
      </c>
      <c r="K239" s="93" t="str">
        <f>IF(I239=MIN($J$213:$J$242),1,"")</f>
        <v/>
      </c>
    </row>
    <row r="240" spans="1:11" hidden="1">
      <c r="A240" s="87">
        <v>8</v>
      </c>
      <c r="B240" s="88">
        <f>LOOKUP(A240,Seznamy!$A$71:$A$83,Seznamy!$B$71:$B$83)</f>
        <v>194004</v>
      </c>
      <c r="C240" s="89" t="str">
        <f>LOOKUP(A240,Seznamy!$A$47:$A$63,Seznamy!$C$47:$C$63)</f>
        <v>Ledenice</v>
      </c>
      <c r="D240" s="90">
        <f>LOOKUP(A240,Seznamy!$A$47:$A$63,Seznamy!$F$47:$F$63)</f>
        <v>2438</v>
      </c>
      <c r="E240" s="90">
        <f>LOOKUP(A240,Seznamy!$A$47:$A$63,Seznamy!$G$47:$G$63)</f>
        <v>0</v>
      </c>
      <c r="F240" s="91">
        <f>LOOKUP(A240,Seznamy!$A$47:$A$63,Seznamy!$J$47:$J$63)</f>
        <v>60</v>
      </c>
      <c r="G240" s="91">
        <v>30</v>
      </c>
      <c r="H240" s="89">
        <f>LOOKUP(G240,'Dělená - pěstební'!$A$21:$A$50,'Dělená - pěstební'!$B$21:$B$50)</f>
        <v>0</v>
      </c>
      <c r="I240" s="92">
        <f t="array" ref="I240">SUM(IF(('Dělená - pěstební'!$A$3:$A$19=A240)*('Dělená - pěstební'!$D$1:$AG$1=G240),'Dělená - pěstební'!$D$3:$AG$19))</f>
        <v>0</v>
      </c>
      <c r="J240" s="116" t="str">
        <f>IF(I240=0,"",I240)</f>
        <v/>
      </c>
      <c r="K240" s="93" t="str">
        <f>IF(I240=MIN($J$213:$J$242),1,"")</f>
        <v/>
      </c>
    </row>
    <row r="241" spans="1:11">
      <c r="A241" s="87">
        <v>8</v>
      </c>
      <c r="B241" s="88">
        <f>LOOKUP(A241,Seznamy!$A$71:$A$83,Seznamy!$B$71:$B$83)</f>
        <v>194004</v>
      </c>
      <c r="C241" s="89" t="str">
        <f>LOOKUP(A241,Seznamy!$A$47:$A$63,Seznamy!$C$47:$C$63)</f>
        <v>Ledenice</v>
      </c>
      <c r="D241" s="90">
        <f>LOOKUP(A241,Seznamy!$A$47:$A$63,Seznamy!$F$47:$F$63)</f>
        <v>2438</v>
      </c>
      <c r="E241" s="90">
        <f>LOOKUP(A241,Seznamy!$A$47:$A$63,Seznamy!$G$47:$G$63)</f>
        <v>0</v>
      </c>
      <c r="F241" s="91">
        <f>LOOKUP(A241,Seznamy!$A$47:$A$63,Seznamy!$J$47:$J$63)</f>
        <v>60</v>
      </c>
      <c r="G241" s="91">
        <v>7</v>
      </c>
      <c r="H241" s="89" t="str">
        <f>LOOKUP(G241,'Dělená - pěstební'!$A$21:$A$50,'Dělená - pěstební'!$B$21:$B$50)</f>
        <v>Jihozápadní dřevařská a.s.</v>
      </c>
      <c r="I241" s="92">
        <f t="array" ref="I241">SUM(IF(('Dělená - pěstební'!$A$3:$A$19=A241)*('Dělená - pěstební'!$D$1:$AG$1=G241),'Dělená - pěstební'!$D$3:$AG$19))</f>
        <v>25911886</v>
      </c>
      <c r="J241" s="116">
        <f>IF(I241=0,"",I241)</f>
        <v>25911886</v>
      </c>
      <c r="K241" s="93">
        <f>IF(I241=MIN($J$213:$J$242),1,"")</f>
        <v>1</v>
      </c>
    </row>
    <row r="242" spans="1:11">
      <c r="A242" s="87">
        <v>8</v>
      </c>
      <c r="B242" s="88">
        <f>LOOKUP(A242,Seznamy!$A$71:$A$83,Seznamy!$B$71:$B$83)</f>
        <v>194004</v>
      </c>
      <c r="C242" s="89" t="str">
        <f>LOOKUP(A242,Seznamy!$A$47:$A$63,Seznamy!$C$47:$C$63)</f>
        <v>Ledenice</v>
      </c>
      <c r="D242" s="90">
        <f>LOOKUP(A242,Seznamy!$A$47:$A$63,Seznamy!$F$47:$F$63)</f>
        <v>2438</v>
      </c>
      <c r="E242" s="90">
        <f>LOOKUP(A242,Seznamy!$A$47:$A$63,Seznamy!$G$47:$G$63)</f>
        <v>0</v>
      </c>
      <c r="F242" s="91">
        <f>LOOKUP(A242,Seznamy!$A$47:$A$63,Seznamy!$J$47:$J$63)</f>
        <v>60</v>
      </c>
      <c r="G242" s="91">
        <v>6</v>
      </c>
      <c r="H242" s="89" t="str">
        <f>LOOKUP(G242,'Dělená - pěstební'!$A$21:$A$50,'Dělená - pěstební'!$B$21:$B$50)</f>
        <v>UNILES a.s.</v>
      </c>
      <c r="I242" s="92">
        <f t="array" ref="I242">SUM(IF(('Dělená - pěstební'!$A$3:$A$19=A242)*('Dělená - pěstební'!$D$1:$AG$1=G242),'Dělená - pěstební'!$D$3:$AG$19))</f>
        <v>34717650</v>
      </c>
      <c r="J242" s="116">
        <f>IF(I242=0,"",I242)</f>
        <v>34717650</v>
      </c>
      <c r="K242" s="93" t="str">
        <f>IF(I242=MIN($J$213:$J$242),1,"")</f>
        <v/>
      </c>
    </row>
    <row r="243" spans="1:11" hidden="1">
      <c r="A243" s="53">
        <v>9</v>
      </c>
      <c r="B243" s="54">
        <f>LOOKUP(A243,Seznamy!$A$71:$A$83,Seznamy!$B$71:$B$83)</f>
        <v>212048</v>
      </c>
      <c r="C243" s="55" t="str">
        <f>LOOKUP(A243,Seznamy!$A$47:$A$63,Seznamy!$C$47:$C$63)</f>
        <v>Strakonice</v>
      </c>
      <c r="D243" s="56">
        <f>LOOKUP(A243,Seznamy!$A$47:$A$63,Seznamy!$F$47:$F$63)</f>
        <v>1196</v>
      </c>
      <c r="E243" s="56">
        <f>LOOKUP(A243,Seznamy!$A$47:$A$63,Seznamy!$G$47:$G$63)</f>
        <v>0</v>
      </c>
      <c r="F243" s="57">
        <f>LOOKUP(A243,Seznamy!$A$47:$A$63,Seznamy!$J$47:$J$63)</f>
        <v>60</v>
      </c>
      <c r="G243" s="57">
        <v>1</v>
      </c>
      <c r="H243" s="55" t="str">
        <f>LOOKUP(G243,'Dělená - pěstební'!$A$21:$A$50,'Dělená - pěstební'!$B$21:$B$50)</f>
        <v>HEDERA ZIMA, spol. s r.o.</v>
      </c>
      <c r="I243" s="58">
        <f t="array" ref="I243">SUM(IF(('Dělená - pěstební'!$A$3:$A$19=A243)*('Dělená - pěstební'!$D$1:$AG$1=G243),'Dělená - pěstební'!$D$3:$AG$19))</f>
        <v>0</v>
      </c>
      <c r="J243" s="115" t="str">
        <f>IF(I243=0,"",I243)</f>
        <v/>
      </c>
      <c r="K243" s="59" t="str">
        <f>IF(I243=MIN($J$243:$J$272),1,"")</f>
        <v/>
      </c>
    </row>
    <row r="244" spans="1:11" hidden="1">
      <c r="A244" s="53">
        <v>9</v>
      </c>
      <c r="B244" s="54">
        <f>LOOKUP(A244,Seznamy!$A$71:$A$83,Seznamy!$B$71:$B$83)</f>
        <v>212048</v>
      </c>
      <c r="C244" s="55" t="str">
        <f>LOOKUP(A244,Seznamy!$A$47:$A$63,Seznamy!$C$47:$C$63)</f>
        <v>Strakonice</v>
      </c>
      <c r="D244" s="56">
        <f>LOOKUP(A244,Seznamy!$A$47:$A$63,Seznamy!$F$47:$F$63)</f>
        <v>1196</v>
      </c>
      <c r="E244" s="56">
        <f>LOOKUP(A244,Seznamy!$A$47:$A$63,Seznamy!$G$47:$G$63)</f>
        <v>0</v>
      </c>
      <c r="F244" s="57">
        <f>LOOKUP(A244,Seznamy!$A$47:$A$63,Seznamy!$J$47:$J$63)</f>
        <v>60</v>
      </c>
      <c r="G244" s="57">
        <v>2</v>
      </c>
      <c r="H244" s="55" t="str">
        <f>LOOKUP(G244,'Dělená - pěstební'!$A$21:$A$50,'Dělená - pěstební'!$B$21:$B$50)</f>
        <v>KAISER s.r.o.</v>
      </c>
      <c r="I244" s="58">
        <f t="array" ref="I244">SUM(IF(('Dělená - pěstební'!$A$3:$A$19=A244)*('Dělená - pěstební'!$D$1:$AG$1=G244),'Dělená - pěstební'!$D$3:$AG$19))</f>
        <v>0</v>
      </c>
      <c r="J244" s="115" t="str">
        <f>IF(I244=0,"",I244)</f>
        <v/>
      </c>
      <c r="K244" s="59" t="str">
        <f>IF(I244=MIN($J$243:$J$272),1,"")</f>
        <v/>
      </c>
    </row>
    <row r="245" spans="1:11" hidden="1">
      <c r="A245" s="53">
        <v>9</v>
      </c>
      <c r="B245" s="54">
        <f>LOOKUP(A245,Seznamy!$A$71:$A$83,Seznamy!$B$71:$B$83)</f>
        <v>212048</v>
      </c>
      <c r="C245" s="55" t="str">
        <f>LOOKUP(A245,Seznamy!$A$47:$A$63,Seznamy!$C$47:$C$63)</f>
        <v>Strakonice</v>
      </c>
      <c r="D245" s="56">
        <f>LOOKUP(A245,Seznamy!$A$47:$A$63,Seznamy!$F$47:$F$63)</f>
        <v>1196</v>
      </c>
      <c r="E245" s="56">
        <f>LOOKUP(A245,Seznamy!$A$47:$A$63,Seznamy!$G$47:$G$63)</f>
        <v>0</v>
      </c>
      <c r="F245" s="57">
        <f>LOOKUP(A245,Seznamy!$A$47:$A$63,Seznamy!$J$47:$J$63)</f>
        <v>60</v>
      </c>
      <c r="G245" s="57">
        <v>3</v>
      </c>
      <c r="H245" s="55" t="str">
        <f>LOOKUP(G245,'Dělená - pěstební'!$A$21:$A$50,'Dělená - pěstební'!$B$21:$B$50)</f>
        <v>LST a.s.</v>
      </c>
      <c r="I245" s="58">
        <f t="array" ref="I245">SUM(IF(('Dělená - pěstební'!$A$3:$A$19=A245)*('Dělená - pěstební'!$D$1:$AG$1=G245),'Dělená - pěstební'!$D$3:$AG$19))</f>
        <v>0</v>
      </c>
      <c r="J245" s="115" t="str">
        <f>IF(I245=0,"",I245)</f>
        <v/>
      </c>
      <c r="K245" s="59" t="str">
        <f>IF(I245=MIN($J$243:$J$272),1,"")</f>
        <v/>
      </c>
    </row>
    <row r="246" spans="1:11" hidden="1">
      <c r="A246" s="53">
        <v>9</v>
      </c>
      <c r="B246" s="54">
        <f>LOOKUP(A246,Seznamy!$A$71:$A$83,Seznamy!$B$71:$B$83)</f>
        <v>212048</v>
      </c>
      <c r="C246" s="55" t="str">
        <f>LOOKUP(A246,Seznamy!$A$47:$A$63,Seznamy!$C$47:$C$63)</f>
        <v>Strakonice</v>
      </c>
      <c r="D246" s="56">
        <f>LOOKUP(A246,Seznamy!$A$47:$A$63,Seznamy!$F$47:$F$63)</f>
        <v>1196</v>
      </c>
      <c r="E246" s="56">
        <f>LOOKUP(A246,Seznamy!$A$47:$A$63,Seznamy!$G$47:$G$63)</f>
        <v>0</v>
      </c>
      <c r="F246" s="57">
        <f>LOOKUP(A246,Seznamy!$A$47:$A$63,Seznamy!$J$47:$J$63)</f>
        <v>60</v>
      </c>
      <c r="G246" s="57">
        <v>4</v>
      </c>
      <c r="H246" s="55" t="str">
        <f>LOOKUP(G246,'Dělená - pěstební'!$A$21:$A$50,'Dělená - pěstební'!$B$21:$B$50)</f>
        <v>ARBOLES s.r.o.</v>
      </c>
      <c r="I246" s="58">
        <f t="array" ref="I246">SUM(IF(('Dělená - pěstební'!$A$3:$A$19=A246)*('Dělená - pěstební'!$D$1:$AG$1=G246),'Dělená - pěstební'!$D$3:$AG$19))</f>
        <v>0</v>
      </c>
      <c r="J246" s="115" t="str">
        <f>IF(I246=0,"",I246)</f>
        <v/>
      </c>
      <c r="K246" s="59" t="str">
        <f>IF(I246=MIN($J$243:$J$272),1,"")</f>
        <v/>
      </c>
    </row>
    <row r="247" spans="1:11" hidden="1">
      <c r="A247" s="53">
        <v>9</v>
      </c>
      <c r="B247" s="54">
        <f>LOOKUP(A247,Seznamy!$A$71:$A$83,Seznamy!$B$71:$B$83)</f>
        <v>212048</v>
      </c>
      <c r="C247" s="55" t="str">
        <f>LOOKUP(A247,Seznamy!$A$47:$A$63,Seznamy!$C$47:$C$63)</f>
        <v>Strakonice</v>
      </c>
      <c r="D247" s="56">
        <f>LOOKUP(A247,Seznamy!$A$47:$A$63,Seznamy!$F$47:$F$63)</f>
        <v>1196</v>
      </c>
      <c r="E247" s="56">
        <f>LOOKUP(A247,Seznamy!$A$47:$A$63,Seznamy!$G$47:$G$63)</f>
        <v>0</v>
      </c>
      <c r="F247" s="57">
        <f>LOOKUP(A247,Seznamy!$A$47:$A$63,Seznamy!$J$47:$J$63)</f>
        <v>60</v>
      </c>
      <c r="G247" s="57">
        <v>7</v>
      </c>
      <c r="H247" s="55" t="str">
        <f>LOOKUP(G247,'Dělená - pěstební'!$A$21:$A$50,'Dělená - pěstební'!$B$21:$B$50)</f>
        <v>Jihozápadní dřevařská a.s.</v>
      </c>
      <c r="I247" s="58">
        <f t="array" ref="I247">SUM(IF(('Dělená - pěstební'!$A$3:$A$19=A247)*('Dělená - pěstební'!$D$1:$AG$1=G247),'Dělená - pěstební'!$D$3:$AG$19))</f>
        <v>0</v>
      </c>
      <c r="J247" s="115" t="str">
        <f>IF(I247=0,"",I247)</f>
        <v/>
      </c>
      <c r="K247" s="59" t="str">
        <f>IF(I247=MIN($J$243:$J$272),1,"")</f>
        <v/>
      </c>
    </row>
    <row r="248" spans="1:11" hidden="1">
      <c r="A248" s="53">
        <v>9</v>
      </c>
      <c r="B248" s="54">
        <f>LOOKUP(A248,Seznamy!$A$71:$A$83,Seznamy!$B$71:$B$83)</f>
        <v>212048</v>
      </c>
      <c r="C248" s="55" t="str">
        <f>LOOKUP(A248,Seznamy!$A$47:$A$63,Seznamy!$C$47:$C$63)</f>
        <v>Strakonice</v>
      </c>
      <c r="D248" s="56">
        <f>LOOKUP(A248,Seznamy!$A$47:$A$63,Seznamy!$F$47:$F$63)</f>
        <v>1196</v>
      </c>
      <c r="E248" s="56">
        <f>LOOKUP(A248,Seznamy!$A$47:$A$63,Seznamy!$G$47:$G$63)</f>
        <v>0</v>
      </c>
      <c r="F248" s="57">
        <f>LOOKUP(A248,Seznamy!$A$47:$A$63,Seznamy!$J$47:$J$63)</f>
        <v>60</v>
      </c>
      <c r="G248" s="57">
        <v>9</v>
      </c>
      <c r="H248" s="55" t="str">
        <f>LOOKUP(G248,'Dělená - pěstební'!$A$21:$A$50,'Dělená - pěstební'!$B$21:$B$50)</f>
        <v>LDF Rožnov a.s.</v>
      </c>
      <c r="I248" s="58">
        <f t="array" ref="I248">SUM(IF(('Dělená - pěstební'!$A$3:$A$19=A248)*('Dělená - pěstební'!$D$1:$AG$1=G248),'Dělená - pěstební'!$D$3:$AG$19))</f>
        <v>0</v>
      </c>
      <c r="J248" s="115" t="str">
        <f>IF(I248=0,"",I248)</f>
        <v/>
      </c>
      <c r="K248" s="59" t="str">
        <f>IF(I248=MIN($J$243:$J$272),1,"")</f>
        <v/>
      </c>
    </row>
    <row r="249" spans="1:11" hidden="1">
      <c r="A249" s="53">
        <v>9</v>
      </c>
      <c r="B249" s="54">
        <f>LOOKUP(A249,Seznamy!$A$71:$A$83,Seznamy!$B$71:$B$83)</f>
        <v>212048</v>
      </c>
      <c r="C249" s="55" t="str">
        <f>LOOKUP(A249,Seznamy!$A$47:$A$63,Seznamy!$C$47:$C$63)</f>
        <v>Strakonice</v>
      </c>
      <c r="D249" s="56">
        <f>LOOKUP(A249,Seznamy!$A$47:$A$63,Seznamy!$F$47:$F$63)</f>
        <v>1196</v>
      </c>
      <c r="E249" s="56">
        <f>LOOKUP(A249,Seznamy!$A$47:$A$63,Seznamy!$G$47:$G$63)</f>
        <v>0</v>
      </c>
      <c r="F249" s="57">
        <f>LOOKUP(A249,Seznamy!$A$47:$A$63,Seznamy!$J$47:$J$63)</f>
        <v>60</v>
      </c>
      <c r="G249" s="57">
        <v>10</v>
      </c>
      <c r="H249" s="55" t="str">
        <f>LOOKUP(G249,'Dělená - pěstební'!$A$21:$A$50,'Dělená - pěstební'!$B$21:$B$50)</f>
        <v>Kloboucká lesní s.r.o.</v>
      </c>
      <c r="I249" s="58">
        <f t="array" ref="I249">SUM(IF(('Dělená - pěstební'!$A$3:$A$19=A249)*('Dělená - pěstební'!$D$1:$AG$1=G249),'Dělená - pěstební'!$D$3:$AG$19))</f>
        <v>0</v>
      </c>
      <c r="J249" s="115" t="str">
        <f>IF(I249=0,"",I249)</f>
        <v/>
      </c>
      <c r="K249" s="59" t="str">
        <f>IF(I249=MIN($J$243:$J$272),1,"")</f>
        <v/>
      </c>
    </row>
    <row r="250" spans="1:11" hidden="1">
      <c r="A250" s="53">
        <v>9</v>
      </c>
      <c r="B250" s="54">
        <f>LOOKUP(A250,Seznamy!$A$71:$A$83,Seznamy!$B$71:$B$83)</f>
        <v>212048</v>
      </c>
      <c r="C250" s="55" t="str">
        <f>LOOKUP(A250,Seznamy!$A$47:$A$63,Seznamy!$C$47:$C$63)</f>
        <v>Strakonice</v>
      </c>
      <c r="D250" s="56">
        <f>LOOKUP(A250,Seznamy!$A$47:$A$63,Seznamy!$F$47:$F$63)</f>
        <v>1196</v>
      </c>
      <c r="E250" s="56">
        <f>LOOKUP(A250,Seznamy!$A$47:$A$63,Seznamy!$G$47:$G$63)</f>
        <v>0</v>
      </c>
      <c r="F250" s="57">
        <f>LOOKUP(A250,Seznamy!$A$47:$A$63,Seznamy!$J$47:$J$63)</f>
        <v>60</v>
      </c>
      <c r="G250" s="57">
        <v>11</v>
      </c>
      <c r="H250" s="55" t="str">
        <f>LOOKUP(G250,'Dělená - pěstební'!$A$21:$A$50,'Dělená - pěstební'!$B$21:$B$50)</f>
        <v>Opavská lesní a.s.</v>
      </c>
      <c r="I250" s="58">
        <f t="array" ref="I250">SUM(IF(('Dělená - pěstební'!$A$3:$A$19=A250)*('Dělená - pěstební'!$D$1:$AG$1=G250),'Dělená - pěstební'!$D$3:$AG$19))</f>
        <v>0</v>
      </c>
      <c r="J250" s="115" t="str">
        <f>IF(I250=0,"",I250)</f>
        <v/>
      </c>
      <c r="K250" s="59" t="str">
        <f>IF(I250=MIN($J$243:$J$272),1,"")</f>
        <v/>
      </c>
    </row>
    <row r="251" spans="1:11" hidden="1">
      <c r="A251" s="53">
        <v>9</v>
      </c>
      <c r="B251" s="54">
        <f>LOOKUP(A251,Seznamy!$A$71:$A$83,Seznamy!$B$71:$B$83)</f>
        <v>212048</v>
      </c>
      <c r="C251" s="55" t="str">
        <f>LOOKUP(A251,Seznamy!$A$47:$A$63,Seznamy!$C$47:$C$63)</f>
        <v>Strakonice</v>
      </c>
      <c r="D251" s="56">
        <f>LOOKUP(A251,Seznamy!$A$47:$A$63,Seznamy!$F$47:$F$63)</f>
        <v>1196</v>
      </c>
      <c r="E251" s="56">
        <f>LOOKUP(A251,Seznamy!$A$47:$A$63,Seznamy!$G$47:$G$63)</f>
        <v>0</v>
      </c>
      <c r="F251" s="57">
        <f>LOOKUP(A251,Seznamy!$A$47:$A$63,Seznamy!$J$47:$J$63)</f>
        <v>60</v>
      </c>
      <c r="G251" s="57">
        <v>12</v>
      </c>
      <c r="H251" s="55" t="str">
        <f>LOOKUP(G251,'Dělená - pěstební'!$A$21:$A$50,'Dělená - pěstební'!$B$21:$B$50)</f>
        <v>Dřevo-Málek s.r.o.</v>
      </c>
      <c r="I251" s="58">
        <f t="array" ref="I251">SUM(IF(('Dělená - pěstební'!$A$3:$A$19=A251)*('Dělená - pěstební'!$D$1:$AG$1=G251),'Dělená - pěstební'!$D$3:$AG$19))</f>
        <v>0</v>
      </c>
      <c r="J251" s="115" t="str">
        <f>IF(I251=0,"",I251)</f>
        <v/>
      </c>
      <c r="K251" s="59" t="str">
        <f>IF(I251=MIN($J$243:$J$272),1,"")</f>
        <v/>
      </c>
    </row>
    <row r="252" spans="1:11" hidden="1">
      <c r="A252" s="53">
        <v>9</v>
      </c>
      <c r="B252" s="54">
        <f>LOOKUP(A252,Seznamy!$A$71:$A$83,Seznamy!$B$71:$B$83)</f>
        <v>212048</v>
      </c>
      <c r="C252" s="55" t="str">
        <f>LOOKUP(A252,Seznamy!$A$47:$A$63,Seznamy!$C$47:$C$63)</f>
        <v>Strakonice</v>
      </c>
      <c r="D252" s="56">
        <f>LOOKUP(A252,Seznamy!$A$47:$A$63,Seznamy!$F$47:$F$63)</f>
        <v>1196</v>
      </c>
      <c r="E252" s="56">
        <f>LOOKUP(A252,Seznamy!$A$47:$A$63,Seznamy!$G$47:$G$63)</f>
        <v>0</v>
      </c>
      <c r="F252" s="57">
        <f>LOOKUP(A252,Seznamy!$A$47:$A$63,Seznamy!$J$47:$J$63)</f>
        <v>60</v>
      </c>
      <c r="G252" s="57">
        <v>13</v>
      </c>
      <c r="H252" s="55" t="str">
        <f>LOOKUP(G252,'Dělená - pěstební'!$A$21:$A$50,'Dělená - pěstební'!$B$21:$B$50)</f>
        <v>SOLITERA spol. s r.o.</v>
      </c>
      <c r="I252" s="58">
        <f t="array" ref="I252">SUM(IF(('Dělená - pěstební'!$A$3:$A$19=A252)*('Dělená - pěstební'!$D$1:$AG$1=G252),'Dělená - pěstební'!$D$3:$AG$19))</f>
        <v>0</v>
      </c>
      <c r="J252" s="115" t="str">
        <f>IF(I252=0,"",I252)</f>
        <v/>
      </c>
      <c r="K252" s="59" t="str">
        <f>IF(I252=MIN($J$243:$J$272),1,"")</f>
        <v/>
      </c>
    </row>
    <row r="253" spans="1:11" hidden="1">
      <c r="A253" s="53">
        <v>9</v>
      </c>
      <c r="B253" s="54">
        <f>LOOKUP(A253,Seznamy!$A$71:$A$83,Seznamy!$B$71:$B$83)</f>
        <v>212048</v>
      </c>
      <c r="C253" s="55" t="str">
        <f>LOOKUP(A253,Seznamy!$A$47:$A$63,Seznamy!$C$47:$C$63)</f>
        <v>Strakonice</v>
      </c>
      <c r="D253" s="56">
        <f>LOOKUP(A253,Seznamy!$A$47:$A$63,Seznamy!$F$47:$F$63)</f>
        <v>1196</v>
      </c>
      <c r="E253" s="56">
        <f>LOOKUP(A253,Seznamy!$A$47:$A$63,Seznamy!$G$47:$G$63)</f>
        <v>0</v>
      </c>
      <c r="F253" s="57">
        <f>LOOKUP(A253,Seznamy!$A$47:$A$63,Seznamy!$J$47:$J$63)</f>
        <v>60</v>
      </c>
      <c r="G253" s="57">
        <v>14</v>
      </c>
      <c r="H253" s="55" t="str">
        <f>LOOKUP(G253,'Dělená - pěstební'!$A$21:$A$50,'Dělená - pěstební'!$B$21:$B$50)</f>
        <v>KHL-EKO, a.s.</v>
      </c>
      <c r="I253" s="58">
        <f t="array" ref="I253">SUM(IF(('Dělená - pěstební'!$A$3:$A$19=A253)*('Dělená - pěstební'!$D$1:$AG$1=G253),'Dělená - pěstební'!$D$3:$AG$19))</f>
        <v>0</v>
      </c>
      <c r="J253" s="115" t="str">
        <f>IF(I253=0,"",I253)</f>
        <v/>
      </c>
      <c r="K253" s="59" t="str">
        <f>IF(I253=MIN($J$243:$J$272),1,"")</f>
        <v/>
      </c>
    </row>
    <row r="254" spans="1:11" hidden="1">
      <c r="A254" s="53">
        <v>9</v>
      </c>
      <c r="B254" s="54">
        <f>LOOKUP(A254,Seznamy!$A$71:$A$83,Seznamy!$B$71:$B$83)</f>
        <v>212048</v>
      </c>
      <c r="C254" s="55" t="str">
        <f>LOOKUP(A254,Seznamy!$A$47:$A$63,Seznamy!$C$47:$C$63)</f>
        <v>Strakonice</v>
      </c>
      <c r="D254" s="56">
        <f>LOOKUP(A254,Seznamy!$A$47:$A$63,Seznamy!$F$47:$F$63)</f>
        <v>1196</v>
      </c>
      <c r="E254" s="56">
        <f>LOOKUP(A254,Seznamy!$A$47:$A$63,Seznamy!$G$47:$G$63)</f>
        <v>0</v>
      </c>
      <c r="F254" s="57">
        <f>LOOKUP(A254,Seznamy!$A$47:$A$63,Seznamy!$J$47:$J$63)</f>
        <v>60</v>
      </c>
      <c r="G254" s="57">
        <v>15</v>
      </c>
      <c r="H254" s="55" t="str">
        <f>LOOKUP(G254,'Dělená - pěstební'!$A$21:$A$50,'Dělená - pěstební'!$B$21:$B$50)</f>
        <v>Lesy Beskydy, a.s.</v>
      </c>
      <c r="I254" s="58">
        <f t="array" ref="I254">SUM(IF(('Dělená - pěstební'!$A$3:$A$19=A254)*('Dělená - pěstební'!$D$1:$AG$1=G254),'Dělená - pěstební'!$D$3:$AG$19))</f>
        <v>0</v>
      </c>
      <c r="J254" s="115" t="str">
        <f>IF(I254=0,"",I254)</f>
        <v/>
      </c>
      <c r="K254" s="59" t="str">
        <f>IF(I254=MIN($J$243:$J$272),1,"")</f>
        <v/>
      </c>
    </row>
    <row r="255" spans="1:11" hidden="1">
      <c r="A255" s="53">
        <v>9</v>
      </c>
      <c r="B255" s="54">
        <f>LOOKUP(A255,Seznamy!$A$71:$A$83,Seznamy!$B$71:$B$83)</f>
        <v>212048</v>
      </c>
      <c r="C255" s="55" t="str">
        <f>LOOKUP(A255,Seznamy!$A$47:$A$63,Seznamy!$C$47:$C$63)</f>
        <v>Strakonice</v>
      </c>
      <c r="D255" s="56">
        <f>LOOKUP(A255,Seznamy!$A$47:$A$63,Seznamy!$F$47:$F$63)</f>
        <v>1196</v>
      </c>
      <c r="E255" s="56">
        <f>LOOKUP(A255,Seznamy!$A$47:$A$63,Seznamy!$G$47:$G$63)</f>
        <v>0</v>
      </c>
      <c r="F255" s="57">
        <f>LOOKUP(A255,Seznamy!$A$47:$A$63,Seznamy!$J$47:$J$63)</f>
        <v>60</v>
      </c>
      <c r="G255" s="57">
        <v>16</v>
      </c>
      <c r="H255" s="55" t="str">
        <f>LOOKUP(G255,'Dělená - pěstební'!$A$21:$A$50,'Dělená - pěstební'!$B$21:$B$50)</f>
        <v>Lesní společnost Ledeč nad Sázavou, a.s.</v>
      </c>
      <c r="I255" s="58">
        <f t="array" ref="I255">SUM(IF(('Dělená - pěstební'!$A$3:$A$19=A255)*('Dělená - pěstební'!$D$1:$AG$1=G255),'Dělená - pěstební'!$D$3:$AG$19))</f>
        <v>0</v>
      </c>
      <c r="J255" s="115" t="str">
        <f>IF(I255=0,"",I255)</f>
        <v/>
      </c>
      <c r="K255" s="59" t="str">
        <f>IF(I255=MIN($J$243:$J$272),1,"")</f>
        <v/>
      </c>
    </row>
    <row r="256" spans="1:11" hidden="1">
      <c r="A256" s="53">
        <v>9</v>
      </c>
      <c r="B256" s="54">
        <f>LOOKUP(A256,Seznamy!$A$71:$A$83,Seznamy!$B$71:$B$83)</f>
        <v>212048</v>
      </c>
      <c r="C256" s="55" t="str">
        <f>LOOKUP(A256,Seznamy!$A$47:$A$63,Seznamy!$C$47:$C$63)</f>
        <v>Strakonice</v>
      </c>
      <c r="D256" s="56">
        <f>LOOKUP(A256,Seznamy!$A$47:$A$63,Seznamy!$F$47:$F$63)</f>
        <v>1196</v>
      </c>
      <c r="E256" s="56">
        <f>LOOKUP(A256,Seznamy!$A$47:$A$63,Seznamy!$G$47:$G$63)</f>
        <v>0</v>
      </c>
      <c r="F256" s="57">
        <f>LOOKUP(A256,Seznamy!$A$47:$A$63,Seznamy!$J$47:$J$63)</f>
        <v>60</v>
      </c>
      <c r="G256" s="57">
        <v>17</v>
      </c>
      <c r="H256" s="55" t="str">
        <f>LOOKUP(G256,'Dělená - pěstební'!$A$21:$A$50,'Dělená - pěstební'!$B$21:$B$50)</f>
        <v>Jacer-CZ a.s.</v>
      </c>
      <c r="I256" s="58">
        <f t="array" ref="I256">SUM(IF(('Dělená - pěstební'!$A$3:$A$19=A256)*('Dělená - pěstební'!$D$1:$AG$1=G256),'Dělená - pěstební'!$D$3:$AG$19))</f>
        <v>0</v>
      </c>
      <c r="J256" s="115" t="str">
        <f>IF(I256=0,"",I256)</f>
        <v/>
      </c>
      <c r="K256" s="59" t="str">
        <f>IF(I256=MIN($J$243:$J$272),1,"")</f>
        <v/>
      </c>
    </row>
    <row r="257" spans="1:11" hidden="1">
      <c r="A257" s="53">
        <v>9</v>
      </c>
      <c r="B257" s="54">
        <f>LOOKUP(A257,Seznamy!$A$71:$A$83,Seznamy!$B$71:$B$83)</f>
        <v>212048</v>
      </c>
      <c r="C257" s="55" t="str">
        <f>LOOKUP(A257,Seznamy!$A$47:$A$63,Seznamy!$C$47:$C$63)</f>
        <v>Strakonice</v>
      </c>
      <c r="D257" s="56">
        <f>LOOKUP(A257,Seznamy!$A$47:$A$63,Seznamy!$F$47:$F$63)</f>
        <v>1196</v>
      </c>
      <c r="E257" s="56">
        <f>LOOKUP(A257,Seznamy!$A$47:$A$63,Seznamy!$G$47:$G$63)</f>
        <v>0</v>
      </c>
      <c r="F257" s="57">
        <f>LOOKUP(A257,Seznamy!$A$47:$A$63,Seznamy!$J$47:$J$63)</f>
        <v>60</v>
      </c>
      <c r="G257" s="57">
        <v>18</v>
      </c>
      <c r="H257" s="55">
        <f>LOOKUP(G257,'Dělená - pěstební'!$A$21:$A$50,'Dělená - pěstební'!$B$21:$B$50)</f>
        <v>0</v>
      </c>
      <c r="I257" s="58">
        <f t="array" ref="I257">SUM(IF(('Dělená - pěstební'!$A$3:$A$19=A257)*('Dělená - pěstební'!$D$1:$AG$1=G257),'Dělená - pěstební'!$D$3:$AG$19))</f>
        <v>0</v>
      </c>
      <c r="J257" s="115" t="str">
        <f>IF(I257=0,"",I257)</f>
        <v/>
      </c>
      <c r="K257" s="59" t="str">
        <f>IF(I257=MIN($J$243:$J$272),1,"")</f>
        <v/>
      </c>
    </row>
    <row r="258" spans="1:11" hidden="1">
      <c r="A258" s="53">
        <v>9</v>
      </c>
      <c r="B258" s="54">
        <f>LOOKUP(A258,Seznamy!$A$71:$A$83,Seznamy!$B$71:$B$83)</f>
        <v>212048</v>
      </c>
      <c r="C258" s="55" t="str">
        <f>LOOKUP(A258,Seznamy!$A$47:$A$63,Seznamy!$C$47:$C$63)</f>
        <v>Strakonice</v>
      </c>
      <c r="D258" s="56">
        <f>LOOKUP(A258,Seznamy!$A$47:$A$63,Seznamy!$F$47:$F$63)</f>
        <v>1196</v>
      </c>
      <c r="E258" s="56">
        <f>LOOKUP(A258,Seznamy!$A$47:$A$63,Seznamy!$G$47:$G$63)</f>
        <v>0</v>
      </c>
      <c r="F258" s="57">
        <f>LOOKUP(A258,Seznamy!$A$47:$A$63,Seznamy!$J$47:$J$63)</f>
        <v>60</v>
      </c>
      <c r="G258" s="57">
        <v>19</v>
      </c>
      <c r="H258" s="55">
        <f>LOOKUP(G258,'Dělená - pěstební'!$A$21:$A$50,'Dělená - pěstební'!$B$21:$B$50)</f>
        <v>0</v>
      </c>
      <c r="I258" s="58">
        <f t="array" ref="I258">SUM(IF(('Dělená - pěstební'!$A$3:$A$19=A258)*('Dělená - pěstební'!$D$1:$AG$1=G258),'Dělená - pěstební'!$D$3:$AG$19))</f>
        <v>0</v>
      </c>
      <c r="J258" s="115" t="str">
        <f>IF(I258=0,"",I258)</f>
        <v/>
      </c>
      <c r="K258" s="59" t="str">
        <f>IF(I258=MIN($J$243:$J$272),1,"")</f>
        <v/>
      </c>
    </row>
    <row r="259" spans="1:11" hidden="1">
      <c r="A259" s="53">
        <v>9</v>
      </c>
      <c r="B259" s="54">
        <f>LOOKUP(A259,Seznamy!$A$71:$A$83,Seznamy!$B$71:$B$83)</f>
        <v>212048</v>
      </c>
      <c r="C259" s="55" t="str">
        <f>LOOKUP(A259,Seznamy!$A$47:$A$63,Seznamy!$C$47:$C$63)</f>
        <v>Strakonice</v>
      </c>
      <c r="D259" s="56">
        <f>LOOKUP(A259,Seznamy!$A$47:$A$63,Seznamy!$F$47:$F$63)</f>
        <v>1196</v>
      </c>
      <c r="E259" s="56">
        <f>LOOKUP(A259,Seznamy!$A$47:$A$63,Seznamy!$G$47:$G$63)</f>
        <v>0</v>
      </c>
      <c r="F259" s="57">
        <f>LOOKUP(A259,Seznamy!$A$47:$A$63,Seznamy!$J$47:$J$63)</f>
        <v>60</v>
      </c>
      <c r="G259" s="57">
        <v>20</v>
      </c>
      <c r="H259" s="55">
        <f>LOOKUP(G259,'Dělená - pěstební'!$A$21:$A$50,'Dělená - pěstební'!$B$21:$B$50)</f>
        <v>0</v>
      </c>
      <c r="I259" s="58">
        <f t="array" ref="I259">SUM(IF(('Dělená - pěstební'!$A$3:$A$19=A259)*('Dělená - pěstební'!$D$1:$AG$1=G259),'Dělená - pěstební'!$D$3:$AG$19))</f>
        <v>0</v>
      </c>
      <c r="J259" s="115" t="str">
        <f>IF(I259=0,"",I259)</f>
        <v/>
      </c>
      <c r="K259" s="59" t="str">
        <f>IF(I259=MIN($J$243:$J$272),1,"")</f>
        <v/>
      </c>
    </row>
    <row r="260" spans="1:11" hidden="1">
      <c r="A260" s="53">
        <v>9</v>
      </c>
      <c r="B260" s="54">
        <f>LOOKUP(A260,Seznamy!$A$71:$A$83,Seznamy!$B$71:$B$83)</f>
        <v>212048</v>
      </c>
      <c r="C260" s="55" t="str">
        <f>LOOKUP(A260,Seznamy!$A$47:$A$63,Seznamy!$C$47:$C$63)</f>
        <v>Strakonice</v>
      </c>
      <c r="D260" s="56">
        <f>LOOKUP(A260,Seznamy!$A$47:$A$63,Seznamy!$F$47:$F$63)</f>
        <v>1196</v>
      </c>
      <c r="E260" s="56">
        <f>LOOKUP(A260,Seznamy!$A$47:$A$63,Seznamy!$G$47:$G$63)</f>
        <v>0</v>
      </c>
      <c r="F260" s="57">
        <f>LOOKUP(A260,Seznamy!$A$47:$A$63,Seznamy!$J$47:$J$63)</f>
        <v>60</v>
      </c>
      <c r="G260" s="57">
        <v>21</v>
      </c>
      <c r="H260" s="55">
        <f>LOOKUP(G260,'Dělená - pěstební'!$A$21:$A$50,'Dělená - pěstební'!$B$21:$B$50)</f>
        <v>0</v>
      </c>
      <c r="I260" s="58">
        <f t="array" ref="I260">SUM(IF(('Dělená - pěstební'!$A$3:$A$19=A260)*('Dělená - pěstební'!$D$1:$AG$1=G260),'Dělená - pěstební'!$D$3:$AG$19))</f>
        <v>0</v>
      </c>
      <c r="J260" s="115" t="str">
        <f>IF(I260=0,"",I260)</f>
        <v/>
      </c>
      <c r="K260" s="59" t="str">
        <f>IF(I260=MIN($J$243:$J$272),1,"")</f>
        <v/>
      </c>
    </row>
    <row r="261" spans="1:11" hidden="1">
      <c r="A261" s="53">
        <v>9</v>
      </c>
      <c r="B261" s="54">
        <f>LOOKUP(A261,Seznamy!$A$71:$A$83,Seznamy!$B$71:$B$83)</f>
        <v>212048</v>
      </c>
      <c r="C261" s="55" t="str">
        <f>LOOKUP(A261,Seznamy!$A$47:$A$63,Seznamy!$C$47:$C$63)</f>
        <v>Strakonice</v>
      </c>
      <c r="D261" s="56">
        <f>LOOKUP(A261,Seznamy!$A$47:$A$63,Seznamy!$F$47:$F$63)</f>
        <v>1196</v>
      </c>
      <c r="E261" s="56">
        <f>LOOKUP(A261,Seznamy!$A$47:$A$63,Seznamy!$G$47:$G$63)</f>
        <v>0</v>
      </c>
      <c r="F261" s="57">
        <f>LOOKUP(A261,Seznamy!$A$47:$A$63,Seznamy!$J$47:$J$63)</f>
        <v>60</v>
      </c>
      <c r="G261" s="57">
        <v>22</v>
      </c>
      <c r="H261" s="55">
        <f>LOOKUP(G261,'Dělená - pěstební'!$A$21:$A$50,'Dělená - pěstební'!$B$21:$B$50)</f>
        <v>0</v>
      </c>
      <c r="I261" s="58">
        <f t="array" ref="I261">SUM(IF(('Dělená - pěstební'!$A$3:$A$19=A261)*('Dělená - pěstební'!$D$1:$AG$1=G261),'Dělená - pěstební'!$D$3:$AG$19))</f>
        <v>0</v>
      </c>
      <c r="J261" s="115" t="str">
        <f>IF(I261=0,"",I261)</f>
        <v/>
      </c>
      <c r="K261" s="59" t="str">
        <f>IF(I261=MIN($J$243:$J$272),1,"")</f>
        <v/>
      </c>
    </row>
    <row r="262" spans="1:11" hidden="1">
      <c r="A262" s="53">
        <v>9</v>
      </c>
      <c r="B262" s="54">
        <f>LOOKUP(A262,Seznamy!$A$71:$A$83,Seznamy!$B$71:$B$83)</f>
        <v>212048</v>
      </c>
      <c r="C262" s="55" t="str">
        <f>LOOKUP(A262,Seznamy!$A$47:$A$63,Seznamy!$C$47:$C$63)</f>
        <v>Strakonice</v>
      </c>
      <c r="D262" s="56">
        <f>LOOKUP(A262,Seznamy!$A$47:$A$63,Seznamy!$F$47:$F$63)</f>
        <v>1196</v>
      </c>
      <c r="E262" s="56">
        <f>LOOKUP(A262,Seznamy!$A$47:$A$63,Seznamy!$G$47:$G$63)</f>
        <v>0</v>
      </c>
      <c r="F262" s="57">
        <f>LOOKUP(A262,Seznamy!$A$47:$A$63,Seznamy!$J$47:$J$63)</f>
        <v>60</v>
      </c>
      <c r="G262" s="57">
        <v>23</v>
      </c>
      <c r="H262" s="55">
        <f>LOOKUP(G262,'Dělená - pěstební'!$A$21:$A$50,'Dělená - pěstební'!$B$21:$B$50)</f>
        <v>0</v>
      </c>
      <c r="I262" s="58">
        <f t="array" ref="I262">SUM(IF(('Dělená - pěstební'!$A$3:$A$19=A262)*('Dělená - pěstební'!$D$1:$AG$1=G262),'Dělená - pěstební'!$D$3:$AG$19))</f>
        <v>0</v>
      </c>
      <c r="J262" s="115" t="str">
        <f>IF(I262=0,"",I262)</f>
        <v/>
      </c>
      <c r="K262" s="59" t="str">
        <f>IF(I262=MIN($J$243:$J$272),1,"")</f>
        <v/>
      </c>
    </row>
    <row r="263" spans="1:11" hidden="1">
      <c r="A263" s="53">
        <v>9</v>
      </c>
      <c r="B263" s="54">
        <f>LOOKUP(A263,Seznamy!$A$71:$A$83,Seznamy!$B$71:$B$83)</f>
        <v>212048</v>
      </c>
      <c r="C263" s="55" t="str">
        <f>LOOKUP(A263,Seznamy!$A$47:$A$63,Seznamy!$C$47:$C$63)</f>
        <v>Strakonice</v>
      </c>
      <c r="D263" s="56">
        <f>LOOKUP(A263,Seznamy!$A$47:$A$63,Seznamy!$F$47:$F$63)</f>
        <v>1196</v>
      </c>
      <c r="E263" s="56">
        <f>LOOKUP(A263,Seznamy!$A$47:$A$63,Seznamy!$G$47:$G$63)</f>
        <v>0</v>
      </c>
      <c r="F263" s="57">
        <f>LOOKUP(A263,Seznamy!$A$47:$A$63,Seznamy!$J$47:$J$63)</f>
        <v>60</v>
      </c>
      <c r="G263" s="57">
        <v>24</v>
      </c>
      <c r="H263" s="55">
        <f>LOOKUP(G263,'Dělená - pěstební'!$A$21:$A$50,'Dělená - pěstební'!$B$21:$B$50)</f>
        <v>0</v>
      </c>
      <c r="I263" s="58">
        <f t="array" ref="I263">SUM(IF(('Dělená - pěstební'!$A$3:$A$19=A263)*('Dělená - pěstební'!$D$1:$AG$1=G263),'Dělená - pěstební'!$D$3:$AG$19))</f>
        <v>0</v>
      </c>
      <c r="J263" s="115" t="str">
        <f>IF(I263=0,"",I263)</f>
        <v/>
      </c>
      <c r="K263" s="59" t="str">
        <f>IF(I263=MIN($J$243:$J$272),1,"")</f>
        <v/>
      </c>
    </row>
    <row r="264" spans="1:11" hidden="1">
      <c r="A264" s="53">
        <v>9</v>
      </c>
      <c r="B264" s="54">
        <f>LOOKUP(A264,Seznamy!$A$71:$A$83,Seznamy!$B$71:$B$83)</f>
        <v>212048</v>
      </c>
      <c r="C264" s="55" t="str">
        <f>LOOKUP(A264,Seznamy!$A$47:$A$63,Seznamy!$C$47:$C$63)</f>
        <v>Strakonice</v>
      </c>
      <c r="D264" s="56">
        <f>LOOKUP(A264,Seznamy!$A$47:$A$63,Seznamy!$F$47:$F$63)</f>
        <v>1196</v>
      </c>
      <c r="E264" s="56">
        <f>LOOKUP(A264,Seznamy!$A$47:$A$63,Seznamy!$G$47:$G$63)</f>
        <v>0</v>
      </c>
      <c r="F264" s="57">
        <f>LOOKUP(A264,Seznamy!$A$47:$A$63,Seznamy!$J$47:$J$63)</f>
        <v>60</v>
      </c>
      <c r="G264" s="57">
        <v>25</v>
      </c>
      <c r="H264" s="55">
        <f>LOOKUP(G264,'Dělená - pěstební'!$A$21:$A$50,'Dělená - pěstební'!$B$21:$B$50)</f>
        <v>0</v>
      </c>
      <c r="I264" s="58">
        <f t="array" ref="I264">SUM(IF(('Dělená - pěstební'!$A$3:$A$19=A264)*('Dělená - pěstební'!$D$1:$AG$1=G264),'Dělená - pěstební'!$D$3:$AG$19))</f>
        <v>0</v>
      </c>
      <c r="J264" s="115" t="str">
        <f>IF(I264=0,"",I264)</f>
        <v/>
      </c>
      <c r="K264" s="59" t="str">
        <f>IF(I264=MIN($J$243:$J$272),1,"")</f>
        <v/>
      </c>
    </row>
    <row r="265" spans="1:11" hidden="1">
      <c r="A265" s="53">
        <v>9</v>
      </c>
      <c r="B265" s="54">
        <f>LOOKUP(A265,Seznamy!$A$71:$A$83,Seznamy!$B$71:$B$83)</f>
        <v>212048</v>
      </c>
      <c r="C265" s="55" t="str">
        <f>LOOKUP(A265,Seznamy!$A$47:$A$63,Seznamy!$C$47:$C$63)</f>
        <v>Strakonice</v>
      </c>
      <c r="D265" s="56">
        <f>LOOKUP(A265,Seznamy!$A$47:$A$63,Seznamy!$F$47:$F$63)</f>
        <v>1196</v>
      </c>
      <c r="E265" s="56">
        <f>LOOKUP(A265,Seznamy!$A$47:$A$63,Seznamy!$G$47:$G$63)</f>
        <v>0</v>
      </c>
      <c r="F265" s="57">
        <f>LOOKUP(A265,Seznamy!$A$47:$A$63,Seznamy!$J$47:$J$63)</f>
        <v>60</v>
      </c>
      <c r="G265" s="57">
        <v>26</v>
      </c>
      <c r="H265" s="55">
        <f>LOOKUP(G265,'Dělená - pěstební'!$A$21:$A$50,'Dělená - pěstební'!$B$21:$B$50)</f>
        <v>0</v>
      </c>
      <c r="I265" s="58">
        <f t="array" ref="I265">SUM(IF(('Dělená - pěstební'!$A$3:$A$19=A265)*('Dělená - pěstební'!$D$1:$AG$1=G265),'Dělená - pěstební'!$D$3:$AG$19))</f>
        <v>0</v>
      </c>
      <c r="J265" s="115" t="str">
        <f>IF(I265=0,"",I265)</f>
        <v/>
      </c>
      <c r="K265" s="59" t="str">
        <f>IF(I265=MIN($J$243:$J$272),1,"")</f>
        <v/>
      </c>
    </row>
    <row r="266" spans="1:11" hidden="1">
      <c r="A266" s="53">
        <v>9</v>
      </c>
      <c r="B266" s="54">
        <f>LOOKUP(A266,Seznamy!$A$71:$A$83,Seznamy!$B$71:$B$83)</f>
        <v>212048</v>
      </c>
      <c r="C266" s="55" t="str">
        <f>LOOKUP(A266,Seznamy!$A$47:$A$63,Seznamy!$C$47:$C$63)</f>
        <v>Strakonice</v>
      </c>
      <c r="D266" s="56">
        <f>LOOKUP(A266,Seznamy!$A$47:$A$63,Seznamy!$F$47:$F$63)</f>
        <v>1196</v>
      </c>
      <c r="E266" s="56">
        <f>LOOKUP(A266,Seznamy!$A$47:$A$63,Seznamy!$G$47:$G$63)</f>
        <v>0</v>
      </c>
      <c r="F266" s="57">
        <f>LOOKUP(A266,Seznamy!$A$47:$A$63,Seznamy!$J$47:$J$63)</f>
        <v>60</v>
      </c>
      <c r="G266" s="57">
        <v>27</v>
      </c>
      <c r="H266" s="55">
        <f>LOOKUP(G266,'Dělená - pěstební'!$A$21:$A$50,'Dělená - pěstební'!$B$21:$B$50)</f>
        <v>0</v>
      </c>
      <c r="I266" s="58">
        <f t="array" ref="I266">SUM(IF(('Dělená - pěstební'!$A$3:$A$19=A266)*('Dělená - pěstební'!$D$1:$AG$1=G266),'Dělená - pěstební'!$D$3:$AG$19))</f>
        <v>0</v>
      </c>
      <c r="J266" s="115" t="str">
        <f>IF(I266=0,"",I266)</f>
        <v/>
      </c>
      <c r="K266" s="59" t="str">
        <f>IF(I266=MIN($J$243:$J$272),1,"")</f>
        <v/>
      </c>
    </row>
    <row r="267" spans="1:11" hidden="1">
      <c r="A267" s="53">
        <v>9</v>
      </c>
      <c r="B267" s="54">
        <f>LOOKUP(A267,Seznamy!$A$71:$A$83,Seznamy!$B$71:$B$83)</f>
        <v>212048</v>
      </c>
      <c r="C267" s="55" t="str">
        <f>LOOKUP(A267,Seznamy!$A$47:$A$63,Seznamy!$C$47:$C$63)</f>
        <v>Strakonice</v>
      </c>
      <c r="D267" s="56">
        <f>LOOKUP(A267,Seznamy!$A$47:$A$63,Seznamy!$F$47:$F$63)</f>
        <v>1196</v>
      </c>
      <c r="E267" s="56">
        <f>LOOKUP(A267,Seznamy!$A$47:$A$63,Seznamy!$G$47:$G$63)</f>
        <v>0</v>
      </c>
      <c r="F267" s="57">
        <f>LOOKUP(A267,Seznamy!$A$47:$A$63,Seznamy!$J$47:$J$63)</f>
        <v>60</v>
      </c>
      <c r="G267" s="57">
        <v>28</v>
      </c>
      <c r="H267" s="55">
        <f>LOOKUP(G267,'Dělená - pěstební'!$A$21:$A$50,'Dělená - pěstební'!$B$21:$B$50)</f>
        <v>0</v>
      </c>
      <c r="I267" s="58">
        <f t="array" ref="I267">SUM(IF(('Dělená - pěstební'!$A$3:$A$19=A267)*('Dělená - pěstební'!$D$1:$AG$1=G267),'Dělená - pěstební'!$D$3:$AG$19))</f>
        <v>0</v>
      </c>
      <c r="J267" s="115" t="str">
        <f>IF(I267=0,"",I267)</f>
        <v/>
      </c>
      <c r="K267" s="59" t="str">
        <f>IF(I267=MIN($J$243:$J$272),1,"")</f>
        <v/>
      </c>
    </row>
    <row r="268" spans="1:11" hidden="1">
      <c r="A268" s="53">
        <v>9</v>
      </c>
      <c r="B268" s="54">
        <f>LOOKUP(A268,Seznamy!$A$71:$A$83,Seznamy!$B$71:$B$83)</f>
        <v>212048</v>
      </c>
      <c r="C268" s="55" t="str">
        <f>LOOKUP(A268,Seznamy!$A$47:$A$63,Seznamy!$C$47:$C$63)</f>
        <v>Strakonice</v>
      </c>
      <c r="D268" s="56">
        <f>LOOKUP(A268,Seznamy!$A$47:$A$63,Seznamy!$F$47:$F$63)</f>
        <v>1196</v>
      </c>
      <c r="E268" s="56">
        <f>LOOKUP(A268,Seznamy!$A$47:$A$63,Seznamy!$G$47:$G$63)</f>
        <v>0</v>
      </c>
      <c r="F268" s="57">
        <f>LOOKUP(A268,Seznamy!$A$47:$A$63,Seznamy!$J$47:$J$63)</f>
        <v>60</v>
      </c>
      <c r="G268" s="57">
        <v>29</v>
      </c>
      <c r="H268" s="55">
        <f>LOOKUP(G268,'Dělená - pěstební'!$A$21:$A$50,'Dělená - pěstební'!$B$21:$B$50)</f>
        <v>0</v>
      </c>
      <c r="I268" s="58">
        <f t="array" ref="I268">SUM(IF(('Dělená - pěstební'!$A$3:$A$19=A268)*('Dělená - pěstební'!$D$1:$AG$1=G268),'Dělená - pěstební'!$D$3:$AG$19))</f>
        <v>0</v>
      </c>
      <c r="J268" s="115" t="str">
        <f>IF(I268=0,"",I268)</f>
        <v/>
      </c>
      <c r="K268" s="59" t="str">
        <f>IF(I268=MIN($J$243:$J$272),1,"")</f>
        <v/>
      </c>
    </row>
    <row r="269" spans="1:11" hidden="1">
      <c r="A269" s="53">
        <v>9</v>
      </c>
      <c r="B269" s="54">
        <f>LOOKUP(A269,Seznamy!$A$71:$A$83,Seznamy!$B$71:$B$83)</f>
        <v>212048</v>
      </c>
      <c r="C269" s="55" t="str">
        <f>LOOKUP(A269,Seznamy!$A$47:$A$63,Seznamy!$C$47:$C$63)</f>
        <v>Strakonice</v>
      </c>
      <c r="D269" s="56">
        <f>LOOKUP(A269,Seznamy!$A$47:$A$63,Seznamy!$F$47:$F$63)</f>
        <v>1196</v>
      </c>
      <c r="E269" s="56">
        <f>LOOKUP(A269,Seznamy!$A$47:$A$63,Seznamy!$G$47:$G$63)</f>
        <v>0</v>
      </c>
      <c r="F269" s="57">
        <f>LOOKUP(A269,Seznamy!$A$47:$A$63,Seznamy!$J$47:$J$63)</f>
        <v>60</v>
      </c>
      <c r="G269" s="57">
        <v>30</v>
      </c>
      <c r="H269" s="55">
        <f>LOOKUP(G269,'Dělená - pěstební'!$A$21:$A$50,'Dělená - pěstební'!$B$21:$B$50)</f>
        <v>0</v>
      </c>
      <c r="I269" s="58">
        <f t="array" ref="I269">SUM(IF(('Dělená - pěstební'!$A$3:$A$19=A269)*('Dělená - pěstební'!$D$1:$AG$1=G269),'Dělená - pěstební'!$D$3:$AG$19))</f>
        <v>0</v>
      </c>
      <c r="J269" s="115" t="str">
        <f>IF(I269=0,"",I269)</f>
        <v/>
      </c>
      <c r="K269" s="59" t="str">
        <f>IF(I269=MIN($J$243:$J$272),1,"")</f>
        <v/>
      </c>
    </row>
    <row r="270" spans="1:11">
      <c r="A270" s="53">
        <v>9</v>
      </c>
      <c r="B270" s="54">
        <f>LOOKUP(A270,Seznamy!$A$71:$A$83,Seznamy!$B$71:$B$83)</f>
        <v>212048</v>
      </c>
      <c r="C270" s="55" t="str">
        <f>LOOKUP(A270,Seznamy!$A$47:$A$63,Seznamy!$C$47:$C$63)</f>
        <v>Strakonice</v>
      </c>
      <c r="D270" s="56">
        <f>LOOKUP(A270,Seznamy!$A$47:$A$63,Seznamy!$F$47:$F$63)</f>
        <v>1196</v>
      </c>
      <c r="E270" s="56">
        <f>LOOKUP(A270,Seznamy!$A$47:$A$63,Seznamy!$G$47:$G$63)</f>
        <v>0</v>
      </c>
      <c r="F270" s="57">
        <f>LOOKUP(A270,Seznamy!$A$47:$A$63,Seznamy!$J$47:$J$63)</f>
        <v>60</v>
      </c>
      <c r="G270" s="57">
        <v>5</v>
      </c>
      <c r="H270" s="55" t="str">
        <f>LOOKUP(G270,'Dělená - pěstební'!$A$21:$A$50,'Dělená - pěstební'!$B$21:$B$50)</f>
        <v>Marles s.r.o.</v>
      </c>
      <c r="I270" s="58">
        <f t="array" ref="I270">SUM(IF(('Dělená - pěstební'!$A$3:$A$19=A270)*('Dělená - pěstební'!$D$1:$AG$1=G270),'Dělená - pěstební'!$D$3:$AG$19))</f>
        <v>22170380</v>
      </c>
      <c r="J270" s="115">
        <f>IF(I270=0,"",I270)</f>
        <v>22170380</v>
      </c>
      <c r="K270" s="59">
        <f>IF(I270=MIN($J$243:$J$272),1,"")</f>
        <v>1</v>
      </c>
    </row>
    <row r="271" spans="1:11">
      <c r="A271" s="53">
        <v>9</v>
      </c>
      <c r="B271" s="54">
        <f>LOOKUP(A271,Seznamy!$A$71:$A$83,Seznamy!$B$71:$B$83)</f>
        <v>212048</v>
      </c>
      <c r="C271" s="55" t="str">
        <f>LOOKUP(A271,Seznamy!$A$47:$A$63,Seznamy!$C$47:$C$63)</f>
        <v>Strakonice</v>
      </c>
      <c r="D271" s="56">
        <f>LOOKUP(A271,Seznamy!$A$47:$A$63,Seznamy!$F$47:$F$63)</f>
        <v>1196</v>
      </c>
      <c r="E271" s="56">
        <f>LOOKUP(A271,Seznamy!$A$47:$A$63,Seznamy!$G$47:$G$63)</f>
        <v>0</v>
      </c>
      <c r="F271" s="57">
        <f>LOOKUP(A271,Seznamy!$A$47:$A$63,Seznamy!$J$47:$J$63)</f>
        <v>60</v>
      </c>
      <c r="G271" s="57">
        <v>8</v>
      </c>
      <c r="H271" s="55" t="str">
        <f>LOOKUP(G271,'Dělená - pěstební'!$A$21:$A$50,'Dělená - pěstební'!$B$21:$B$50)</f>
        <v>LESCUS Cetkovice, s.r.o.</v>
      </c>
      <c r="I271" s="58">
        <f t="array" ref="I271">SUM(IF(('Dělená - pěstební'!$A$3:$A$19=A271)*('Dělená - pěstební'!$D$1:$AG$1=G271),'Dělená - pěstební'!$D$3:$AG$19))</f>
        <v>23437680</v>
      </c>
      <c r="J271" s="115">
        <f>IF(I271=0,"",I271)</f>
        <v>23437680</v>
      </c>
      <c r="K271" s="59" t="str">
        <f>IF(I271=MIN($J$243:$J$272),1,"")</f>
        <v/>
      </c>
    </row>
    <row r="272" spans="1:11">
      <c r="A272" s="53">
        <v>9</v>
      </c>
      <c r="B272" s="54">
        <f>LOOKUP(A272,Seznamy!$A$71:$A$83,Seznamy!$B$71:$B$83)</f>
        <v>212048</v>
      </c>
      <c r="C272" s="55" t="str">
        <f>LOOKUP(A272,Seznamy!$A$47:$A$63,Seznamy!$C$47:$C$63)</f>
        <v>Strakonice</v>
      </c>
      <c r="D272" s="56">
        <f>LOOKUP(A272,Seznamy!$A$47:$A$63,Seznamy!$F$47:$F$63)</f>
        <v>1196</v>
      </c>
      <c r="E272" s="56">
        <f>LOOKUP(A272,Seznamy!$A$47:$A$63,Seznamy!$G$47:$G$63)</f>
        <v>0</v>
      </c>
      <c r="F272" s="57">
        <f>LOOKUP(A272,Seznamy!$A$47:$A$63,Seznamy!$J$47:$J$63)</f>
        <v>60</v>
      </c>
      <c r="G272" s="57">
        <v>6</v>
      </c>
      <c r="H272" s="55" t="str">
        <f>LOOKUP(G272,'Dělená - pěstební'!$A$21:$A$50,'Dělená - pěstební'!$B$21:$B$50)</f>
        <v>UNILES a.s.</v>
      </c>
      <c r="I272" s="58">
        <f t="array" ref="I272">SUM(IF(('Dělená - pěstební'!$A$3:$A$19=A272)*('Dělená - pěstební'!$D$1:$AG$1=G272),'Dělená - pěstební'!$D$3:$AG$19))</f>
        <v>31336629</v>
      </c>
      <c r="J272" s="115">
        <f>IF(I272=0,"",I272)</f>
        <v>31336629</v>
      </c>
      <c r="K272" s="59" t="str">
        <f>IF(I272=MIN($J$243:$J$272),1,"")</f>
        <v/>
      </c>
    </row>
    <row r="273" spans="1:11" hidden="1">
      <c r="A273" s="87">
        <v>10</v>
      </c>
      <c r="B273" s="88">
        <f>LOOKUP(A273,Seznamy!$A$71:$A$83,Seznamy!$B$71:$B$83)</f>
        <v>226101</v>
      </c>
      <c r="C273" s="89" t="str">
        <f>LOOKUP(A273,Seznamy!$A$47:$A$63,Seznamy!$C$47:$C$63)</f>
        <v>Dobřany</v>
      </c>
      <c r="D273" s="90">
        <f>LOOKUP(A273,Seznamy!$A$47:$A$63,Seznamy!$F$47:$F$63)</f>
        <v>3394</v>
      </c>
      <c r="E273" s="90">
        <f>LOOKUP(A273,Seznamy!$A$47:$A$63,Seznamy!$G$47:$G$63)</f>
        <v>0</v>
      </c>
      <c r="F273" s="91">
        <f>LOOKUP(A273,Seznamy!$A$47:$A$63,Seznamy!$J$47:$J$63)</f>
        <v>60</v>
      </c>
      <c r="G273" s="91">
        <v>1</v>
      </c>
      <c r="H273" s="89" t="str">
        <f>LOOKUP(G273,'Dělená - pěstební'!$A$21:$A$50,'Dělená - pěstební'!$B$21:$B$50)</f>
        <v>HEDERA ZIMA, spol. s r.o.</v>
      </c>
      <c r="I273" s="92">
        <f t="array" ref="I273">SUM(IF(('Dělená - pěstební'!$A$3:$A$19=A273)*('Dělená - pěstební'!$D$1:$AG$1=G273),'Dělená - pěstební'!$D$3:$AG$19))</f>
        <v>0</v>
      </c>
      <c r="J273" s="116" t="str">
        <f>IF(I273=0,"",I273)</f>
        <v/>
      </c>
      <c r="K273" s="93" t="str">
        <f>IF(I273=MIN($J$273:$J$302),1,"")</f>
        <v/>
      </c>
    </row>
    <row r="274" spans="1:11" hidden="1">
      <c r="A274" s="87">
        <v>10</v>
      </c>
      <c r="B274" s="88">
        <f>LOOKUP(A274,Seznamy!$A$71:$A$83,Seznamy!$B$71:$B$83)</f>
        <v>226101</v>
      </c>
      <c r="C274" s="89" t="str">
        <f>LOOKUP(A274,Seznamy!$A$47:$A$63,Seznamy!$C$47:$C$63)</f>
        <v>Dobřany</v>
      </c>
      <c r="D274" s="90">
        <f>LOOKUP(A274,Seznamy!$A$47:$A$63,Seznamy!$F$47:$F$63)</f>
        <v>3394</v>
      </c>
      <c r="E274" s="90">
        <f>LOOKUP(A274,Seznamy!$A$47:$A$63,Seznamy!$G$47:$G$63)</f>
        <v>0</v>
      </c>
      <c r="F274" s="91">
        <f>LOOKUP(A274,Seznamy!$A$47:$A$63,Seznamy!$J$47:$J$63)</f>
        <v>60</v>
      </c>
      <c r="G274" s="91">
        <v>9</v>
      </c>
      <c r="H274" s="89" t="str">
        <f>LOOKUP(G274,'Dělená - pěstební'!$A$21:$A$50,'Dělená - pěstební'!$B$21:$B$50)</f>
        <v>LDF Rožnov a.s.</v>
      </c>
      <c r="I274" s="92">
        <f t="array" ref="I274">SUM(IF(('Dělená - pěstební'!$A$3:$A$19=A274)*('Dělená - pěstební'!$D$1:$AG$1=G274),'Dělená - pěstební'!$D$3:$AG$19))</f>
        <v>0</v>
      </c>
      <c r="J274" s="116" t="str">
        <f>IF(I274=0,"",I274)</f>
        <v/>
      </c>
      <c r="K274" s="93" t="str">
        <f>IF(I274=MIN($J$273:$J$302),1,"")</f>
        <v/>
      </c>
    </row>
    <row r="275" spans="1:11" hidden="1">
      <c r="A275" s="87">
        <v>10</v>
      </c>
      <c r="B275" s="88">
        <f>LOOKUP(A275,Seznamy!$A$71:$A$83,Seznamy!$B$71:$B$83)</f>
        <v>226101</v>
      </c>
      <c r="C275" s="89" t="str">
        <f>LOOKUP(A275,Seznamy!$A$47:$A$63,Seznamy!$C$47:$C$63)</f>
        <v>Dobřany</v>
      </c>
      <c r="D275" s="90">
        <f>LOOKUP(A275,Seznamy!$A$47:$A$63,Seznamy!$F$47:$F$63)</f>
        <v>3394</v>
      </c>
      <c r="E275" s="90">
        <f>LOOKUP(A275,Seznamy!$A$47:$A$63,Seznamy!$G$47:$G$63)</f>
        <v>0</v>
      </c>
      <c r="F275" s="91">
        <f>LOOKUP(A275,Seznamy!$A$47:$A$63,Seznamy!$J$47:$J$63)</f>
        <v>60</v>
      </c>
      <c r="G275" s="91">
        <v>11</v>
      </c>
      <c r="H275" s="89" t="str">
        <f>LOOKUP(G275,'Dělená - pěstební'!$A$21:$A$50,'Dělená - pěstební'!$B$21:$B$50)</f>
        <v>Opavská lesní a.s.</v>
      </c>
      <c r="I275" s="92">
        <f t="array" ref="I275">SUM(IF(('Dělená - pěstební'!$A$3:$A$19=A275)*('Dělená - pěstební'!$D$1:$AG$1=G275),'Dělená - pěstební'!$D$3:$AG$19))</f>
        <v>0</v>
      </c>
      <c r="J275" s="116" t="str">
        <f>IF(I275=0,"",I275)</f>
        <v/>
      </c>
      <c r="K275" s="93" t="str">
        <f>IF(I275=MIN($J$273:$J$302),1,"")</f>
        <v/>
      </c>
    </row>
    <row r="276" spans="1:11" hidden="1">
      <c r="A276" s="87">
        <v>10</v>
      </c>
      <c r="B276" s="88">
        <f>LOOKUP(A276,Seznamy!$A$71:$A$83,Seznamy!$B$71:$B$83)</f>
        <v>226101</v>
      </c>
      <c r="C276" s="89" t="str">
        <f>LOOKUP(A276,Seznamy!$A$47:$A$63,Seznamy!$C$47:$C$63)</f>
        <v>Dobřany</v>
      </c>
      <c r="D276" s="90">
        <f>LOOKUP(A276,Seznamy!$A$47:$A$63,Seznamy!$F$47:$F$63)</f>
        <v>3394</v>
      </c>
      <c r="E276" s="90">
        <f>LOOKUP(A276,Seznamy!$A$47:$A$63,Seznamy!$G$47:$G$63)</f>
        <v>0</v>
      </c>
      <c r="F276" s="91">
        <f>LOOKUP(A276,Seznamy!$A$47:$A$63,Seznamy!$J$47:$J$63)</f>
        <v>60</v>
      </c>
      <c r="G276" s="91">
        <v>12</v>
      </c>
      <c r="H276" s="89" t="str">
        <f>LOOKUP(G276,'Dělená - pěstební'!$A$21:$A$50,'Dělená - pěstební'!$B$21:$B$50)</f>
        <v>Dřevo-Málek s.r.o.</v>
      </c>
      <c r="I276" s="92">
        <f t="array" ref="I276">SUM(IF(('Dělená - pěstební'!$A$3:$A$19=A276)*('Dělená - pěstební'!$D$1:$AG$1=G276),'Dělená - pěstební'!$D$3:$AG$19))</f>
        <v>0</v>
      </c>
      <c r="J276" s="116" t="str">
        <f>IF(I276=0,"",I276)</f>
        <v/>
      </c>
      <c r="K276" s="93" t="str">
        <f>IF(I276=MIN($J$273:$J$302),1,"")</f>
        <v/>
      </c>
    </row>
    <row r="277" spans="1:11" hidden="1">
      <c r="A277" s="87">
        <v>10</v>
      </c>
      <c r="B277" s="88">
        <f>LOOKUP(A277,Seznamy!$A$71:$A$83,Seznamy!$B$71:$B$83)</f>
        <v>226101</v>
      </c>
      <c r="C277" s="89" t="str">
        <f>LOOKUP(A277,Seznamy!$A$47:$A$63,Seznamy!$C$47:$C$63)</f>
        <v>Dobřany</v>
      </c>
      <c r="D277" s="90">
        <f>LOOKUP(A277,Seznamy!$A$47:$A$63,Seznamy!$F$47:$F$63)</f>
        <v>3394</v>
      </c>
      <c r="E277" s="90">
        <f>LOOKUP(A277,Seznamy!$A$47:$A$63,Seznamy!$G$47:$G$63)</f>
        <v>0</v>
      </c>
      <c r="F277" s="91">
        <f>LOOKUP(A277,Seznamy!$A$47:$A$63,Seznamy!$J$47:$J$63)</f>
        <v>60</v>
      </c>
      <c r="G277" s="91">
        <v>13</v>
      </c>
      <c r="H277" s="89" t="str">
        <f>LOOKUP(G277,'Dělená - pěstební'!$A$21:$A$50,'Dělená - pěstební'!$B$21:$B$50)</f>
        <v>SOLITERA spol. s r.o.</v>
      </c>
      <c r="I277" s="92">
        <f t="array" ref="I277">SUM(IF(('Dělená - pěstební'!$A$3:$A$19=A277)*('Dělená - pěstební'!$D$1:$AG$1=G277),'Dělená - pěstební'!$D$3:$AG$19))</f>
        <v>0</v>
      </c>
      <c r="J277" s="116" t="str">
        <f>IF(I277=0,"",I277)</f>
        <v/>
      </c>
      <c r="K277" s="93" t="str">
        <f>IF(I277=MIN($J$273:$J$302),1,"")</f>
        <v/>
      </c>
    </row>
    <row r="278" spans="1:11" hidden="1">
      <c r="A278" s="87">
        <v>10</v>
      </c>
      <c r="B278" s="88">
        <f>LOOKUP(A278,Seznamy!$A$71:$A$83,Seznamy!$B$71:$B$83)</f>
        <v>226101</v>
      </c>
      <c r="C278" s="89" t="str">
        <f>LOOKUP(A278,Seznamy!$A$47:$A$63,Seznamy!$C$47:$C$63)</f>
        <v>Dobřany</v>
      </c>
      <c r="D278" s="90">
        <f>LOOKUP(A278,Seznamy!$A$47:$A$63,Seznamy!$F$47:$F$63)</f>
        <v>3394</v>
      </c>
      <c r="E278" s="90">
        <f>LOOKUP(A278,Seznamy!$A$47:$A$63,Seznamy!$G$47:$G$63)</f>
        <v>0</v>
      </c>
      <c r="F278" s="91">
        <f>LOOKUP(A278,Seznamy!$A$47:$A$63,Seznamy!$J$47:$J$63)</f>
        <v>60</v>
      </c>
      <c r="G278" s="91">
        <v>14</v>
      </c>
      <c r="H278" s="89" t="str">
        <f>LOOKUP(G278,'Dělená - pěstební'!$A$21:$A$50,'Dělená - pěstební'!$B$21:$B$50)</f>
        <v>KHL-EKO, a.s.</v>
      </c>
      <c r="I278" s="92">
        <f t="array" ref="I278">SUM(IF(('Dělená - pěstební'!$A$3:$A$19=A278)*('Dělená - pěstební'!$D$1:$AG$1=G278),'Dělená - pěstební'!$D$3:$AG$19))</f>
        <v>0</v>
      </c>
      <c r="J278" s="116" t="str">
        <f>IF(I278=0,"",I278)</f>
        <v/>
      </c>
      <c r="K278" s="93" t="str">
        <f>IF(I278=MIN($J$273:$J$302),1,"")</f>
        <v/>
      </c>
    </row>
    <row r="279" spans="1:11" hidden="1">
      <c r="A279" s="87">
        <v>10</v>
      </c>
      <c r="B279" s="88">
        <f>LOOKUP(A279,Seznamy!$A$71:$A$83,Seznamy!$B$71:$B$83)</f>
        <v>226101</v>
      </c>
      <c r="C279" s="89" t="str">
        <f>LOOKUP(A279,Seznamy!$A$47:$A$63,Seznamy!$C$47:$C$63)</f>
        <v>Dobřany</v>
      </c>
      <c r="D279" s="90">
        <f>LOOKUP(A279,Seznamy!$A$47:$A$63,Seznamy!$F$47:$F$63)</f>
        <v>3394</v>
      </c>
      <c r="E279" s="90">
        <f>LOOKUP(A279,Seznamy!$A$47:$A$63,Seznamy!$G$47:$G$63)</f>
        <v>0</v>
      </c>
      <c r="F279" s="91">
        <f>LOOKUP(A279,Seznamy!$A$47:$A$63,Seznamy!$J$47:$J$63)</f>
        <v>60</v>
      </c>
      <c r="G279" s="91">
        <v>15</v>
      </c>
      <c r="H279" s="89" t="str">
        <f>LOOKUP(G279,'Dělená - pěstební'!$A$21:$A$50,'Dělená - pěstební'!$B$21:$B$50)</f>
        <v>Lesy Beskydy, a.s.</v>
      </c>
      <c r="I279" s="92">
        <f t="array" ref="I279">SUM(IF(('Dělená - pěstební'!$A$3:$A$19=A279)*('Dělená - pěstební'!$D$1:$AG$1=G279),'Dělená - pěstební'!$D$3:$AG$19))</f>
        <v>0</v>
      </c>
      <c r="J279" s="116" t="str">
        <f>IF(I279=0,"",I279)</f>
        <v/>
      </c>
      <c r="K279" s="93" t="str">
        <f>IF(I279=MIN($J$273:$J$302),1,"")</f>
        <v/>
      </c>
    </row>
    <row r="280" spans="1:11" hidden="1">
      <c r="A280" s="87">
        <v>10</v>
      </c>
      <c r="B280" s="88">
        <f>LOOKUP(A280,Seznamy!$A$71:$A$83,Seznamy!$B$71:$B$83)</f>
        <v>226101</v>
      </c>
      <c r="C280" s="89" t="str">
        <f>LOOKUP(A280,Seznamy!$A$47:$A$63,Seznamy!$C$47:$C$63)</f>
        <v>Dobřany</v>
      </c>
      <c r="D280" s="90">
        <f>LOOKUP(A280,Seznamy!$A$47:$A$63,Seznamy!$F$47:$F$63)</f>
        <v>3394</v>
      </c>
      <c r="E280" s="90">
        <f>LOOKUP(A280,Seznamy!$A$47:$A$63,Seznamy!$G$47:$G$63)</f>
        <v>0</v>
      </c>
      <c r="F280" s="91">
        <f>LOOKUP(A280,Seznamy!$A$47:$A$63,Seznamy!$J$47:$J$63)</f>
        <v>60</v>
      </c>
      <c r="G280" s="91">
        <v>16</v>
      </c>
      <c r="H280" s="89" t="str">
        <f>LOOKUP(G280,'Dělená - pěstební'!$A$21:$A$50,'Dělená - pěstební'!$B$21:$B$50)</f>
        <v>Lesní společnost Ledeč nad Sázavou, a.s.</v>
      </c>
      <c r="I280" s="92">
        <f t="array" ref="I280">SUM(IF(('Dělená - pěstební'!$A$3:$A$19=A280)*('Dělená - pěstební'!$D$1:$AG$1=G280),'Dělená - pěstební'!$D$3:$AG$19))</f>
        <v>0</v>
      </c>
      <c r="J280" s="116" t="str">
        <f>IF(I280=0,"",I280)</f>
        <v/>
      </c>
      <c r="K280" s="93" t="str">
        <f>IF(I280=MIN($J$273:$J$302),1,"")</f>
        <v/>
      </c>
    </row>
    <row r="281" spans="1:11" hidden="1">
      <c r="A281" s="87">
        <v>10</v>
      </c>
      <c r="B281" s="88">
        <f>LOOKUP(A281,Seznamy!$A$71:$A$83,Seznamy!$B$71:$B$83)</f>
        <v>226101</v>
      </c>
      <c r="C281" s="89" t="str">
        <f>LOOKUP(A281,Seznamy!$A$47:$A$63,Seznamy!$C$47:$C$63)</f>
        <v>Dobřany</v>
      </c>
      <c r="D281" s="90">
        <f>LOOKUP(A281,Seznamy!$A$47:$A$63,Seznamy!$F$47:$F$63)</f>
        <v>3394</v>
      </c>
      <c r="E281" s="90">
        <f>LOOKUP(A281,Seznamy!$A$47:$A$63,Seznamy!$G$47:$G$63)</f>
        <v>0</v>
      </c>
      <c r="F281" s="91">
        <f>LOOKUP(A281,Seznamy!$A$47:$A$63,Seznamy!$J$47:$J$63)</f>
        <v>60</v>
      </c>
      <c r="G281" s="91">
        <v>17</v>
      </c>
      <c r="H281" s="89" t="str">
        <f>LOOKUP(G281,'Dělená - pěstební'!$A$21:$A$50,'Dělená - pěstební'!$B$21:$B$50)</f>
        <v>Jacer-CZ a.s.</v>
      </c>
      <c r="I281" s="92">
        <f t="array" ref="I281">SUM(IF(('Dělená - pěstební'!$A$3:$A$19=A281)*('Dělená - pěstební'!$D$1:$AG$1=G281),'Dělená - pěstební'!$D$3:$AG$19))</f>
        <v>0</v>
      </c>
      <c r="J281" s="116" t="str">
        <f>IF(I281=0,"",I281)</f>
        <v/>
      </c>
      <c r="K281" s="93" t="str">
        <f>IF(I281=MIN($J$273:$J$302),1,"")</f>
        <v/>
      </c>
    </row>
    <row r="282" spans="1:11" hidden="1">
      <c r="A282" s="87">
        <v>10</v>
      </c>
      <c r="B282" s="88">
        <f>LOOKUP(A282,Seznamy!$A$71:$A$83,Seznamy!$B$71:$B$83)</f>
        <v>226101</v>
      </c>
      <c r="C282" s="89" t="str">
        <f>LOOKUP(A282,Seznamy!$A$47:$A$63,Seznamy!$C$47:$C$63)</f>
        <v>Dobřany</v>
      </c>
      <c r="D282" s="90">
        <f>LOOKUP(A282,Seznamy!$A$47:$A$63,Seznamy!$F$47:$F$63)</f>
        <v>3394</v>
      </c>
      <c r="E282" s="90">
        <f>LOOKUP(A282,Seznamy!$A$47:$A$63,Seznamy!$G$47:$G$63)</f>
        <v>0</v>
      </c>
      <c r="F282" s="91">
        <f>LOOKUP(A282,Seznamy!$A$47:$A$63,Seznamy!$J$47:$J$63)</f>
        <v>60</v>
      </c>
      <c r="G282" s="91">
        <v>18</v>
      </c>
      <c r="H282" s="89">
        <f>LOOKUP(G282,'Dělená - pěstební'!$A$21:$A$50,'Dělená - pěstební'!$B$21:$B$50)</f>
        <v>0</v>
      </c>
      <c r="I282" s="92">
        <f t="array" ref="I282">SUM(IF(('Dělená - pěstební'!$A$3:$A$19=A282)*('Dělená - pěstební'!$D$1:$AG$1=G282),'Dělená - pěstební'!$D$3:$AG$19))</f>
        <v>0</v>
      </c>
      <c r="J282" s="116" t="str">
        <f>IF(I282=0,"",I282)</f>
        <v/>
      </c>
      <c r="K282" s="93" t="str">
        <f>IF(I282=MIN($J$273:$J$302),1,"")</f>
        <v/>
      </c>
    </row>
    <row r="283" spans="1:11" hidden="1">
      <c r="A283" s="87">
        <v>10</v>
      </c>
      <c r="B283" s="88">
        <f>LOOKUP(A283,Seznamy!$A$71:$A$83,Seznamy!$B$71:$B$83)</f>
        <v>226101</v>
      </c>
      <c r="C283" s="89" t="str">
        <f>LOOKUP(A283,Seznamy!$A$47:$A$63,Seznamy!$C$47:$C$63)</f>
        <v>Dobřany</v>
      </c>
      <c r="D283" s="90">
        <f>LOOKUP(A283,Seznamy!$A$47:$A$63,Seznamy!$F$47:$F$63)</f>
        <v>3394</v>
      </c>
      <c r="E283" s="90">
        <f>LOOKUP(A283,Seznamy!$A$47:$A$63,Seznamy!$G$47:$G$63)</f>
        <v>0</v>
      </c>
      <c r="F283" s="91">
        <f>LOOKUP(A283,Seznamy!$A$47:$A$63,Seznamy!$J$47:$J$63)</f>
        <v>60</v>
      </c>
      <c r="G283" s="91">
        <v>19</v>
      </c>
      <c r="H283" s="89">
        <f>LOOKUP(G283,'Dělená - pěstební'!$A$21:$A$50,'Dělená - pěstební'!$B$21:$B$50)</f>
        <v>0</v>
      </c>
      <c r="I283" s="92">
        <f t="array" ref="I283">SUM(IF(('Dělená - pěstební'!$A$3:$A$19=A283)*('Dělená - pěstební'!$D$1:$AG$1=G283),'Dělená - pěstební'!$D$3:$AG$19))</f>
        <v>0</v>
      </c>
      <c r="J283" s="116" t="str">
        <f>IF(I283=0,"",I283)</f>
        <v/>
      </c>
      <c r="K283" s="93" t="str">
        <f>IF(I283=MIN($J$273:$J$302),1,"")</f>
        <v/>
      </c>
    </row>
    <row r="284" spans="1:11" hidden="1">
      <c r="A284" s="87">
        <v>10</v>
      </c>
      <c r="B284" s="88">
        <f>LOOKUP(A284,Seznamy!$A$71:$A$83,Seznamy!$B$71:$B$83)</f>
        <v>226101</v>
      </c>
      <c r="C284" s="89" t="str">
        <f>LOOKUP(A284,Seznamy!$A$47:$A$63,Seznamy!$C$47:$C$63)</f>
        <v>Dobřany</v>
      </c>
      <c r="D284" s="90">
        <f>LOOKUP(A284,Seznamy!$A$47:$A$63,Seznamy!$F$47:$F$63)</f>
        <v>3394</v>
      </c>
      <c r="E284" s="90">
        <f>LOOKUP(A284,Seznamy!$A$47:$A$63,Seznamy!$G$47:$G$63)</f>
        <v>0</v>
      </c>
      <c r="F284" s="91">
        <f>LOOKUP(A284,Seznamy!$A$47:$A$63,Seznamy!$J$47:$J$63)</f>
        <v>60</v>
      </c>
      <c r="G284" s="91">
        <v>20</v>
      </c>
      <c r="H284" s="89">
        <f>LOOKUP(G284,'Dělená - pěstební'!$A$21:$A$50,'Dělená - pěstební'!$B$21:$B$50)</f>
        <v>0</v>
      </c>
      <c r="I284" s="92">
        <f t="array" ref="I284">SUM(IF(('Dělená - pěstební'!$A$3:$A$19=A284)*('Dělená - pěstební'!$D$1:$AG$1=G284),'Dělená - pěstební'!$D$3:$AG$19))</f>
        <v>0</v>
      </c>
      <c r="J284" s="116" t="str">
        <f>IF(I284=0,"",I284)</f>
        <v/>
      </c>
      <c r="K284" s="93" t="str">
        <f>IF(I284=MIN($J$273:$J$302),1,"")</f>
        <v/>
      </c>
    </row>
    <row r="285" spans="1:11" hidden="1">
      <c r="A285" s="87">
        <v>10</v>
      </c>
      <c r="B285" s="88">
        <f>LOOKUP(A285,Seznamy!$A$71:$A$83,Seznamy!$B$71:$B$83)</f>
        <v>226101</v>
      </c>
      <c r="C285" s="89" t="str">
        <f>LOOKUP(A285,Seznamy!$A$47:$A$63,Seznamy!$C$47:$C$63)</f>
        <v>Dobřany</v>
      </c>
      <c r="D285" s="90">
        <f>LOOKUP(A285,Seznamy!$A$47:$A$63,Seznamy!$F$47:$F$63)</f>
        <v>3394</v>
      </c>
      <c r="E285" s="90">
        <f>LOOKUP(A285,Seznamy!$A$47:$A$63,Seznamy!$G$47:$G$63)</f>
        <v>0</v>
      </c>
      <c r="F285" s="91">
        <f>LOOKUP(A285,Seznamy!$A$47:$A$63,Seznamy!$J$47:$J$63)</f>
        <v>60</v>
      </c>
      <c r="G285" s="91">
        <v>21</v>
      </c>
      <c r="H285" s="89">
        <f>LOOKUP(G285,'Dělená - pěstební'!$A$21:$A$50,'Dělená - pěstební'!$B$21:$B$50)</f>
        <v>0</v>
      </c>
      <c r="I285" s="92">
        <f t="array" ref="I285">SUM(IF(('Dělená - pěstební'!$A$3:$A$19=A285)*('Dělená - pěstební'!$D$1:$AG$1=G285),'Dělená - pěstební'!$D$3:$AG$19))</f>
        <v>0</v>
      </c>
      <c r="J285" s="116" t="str">
        <f>IF(I285=0,"",I285)</f>
        <v/>
      </c>
      <c r="K285" s="93" t="str">
        <f>IF(I285=MIN($J$273:$J$302),1,"")</f>
        <v/>
      </c>
    </row>
    <row r="286" spans="1:11" hidden="1">
      <c r="A286" s="87">
        <v>10</v>
      </c>
      <c r="B286" s="88">
        <f>LOOKUP(A286,Seznamy!$A$71:$A$83,Seznamy!$B$71:$B$83)</f>
        <v>226101</v>
      </c>
      <c r="C286" s="89" t="str">
        <f>LOOKUP(A286,Seznamy!$A$47:$A$63,Seznamy!$C$47:$C$63)</f>
        <v>Dobřany</v>
      </c>
      <c r="D286" s="90">
        <f>LOOKUP(A286,Seznamy!$A$47:$A$63,Seznamy!$F$47:$F$63)</f>
        <v>3394</v>
      </c>
      <c r="E286" s="90">
        <f>LOOKUP(A286,Seznamy!$A$47:$A$63,Seznamy!$G$47:$G$63)</f>
        <v>0</v>
      </c>
      <c r="F286" s="91">
        <f>LOOKUP(A286,Seznamy!$A$47:$A$63,Seznamy!$J$47:$J$63)</f>
        <v>60</v>
      </c>
      <c r="G286" s="91">
        <v>22</v>
      </c>
      <c r="H286" s="89">
        <f>LOOKUP(G286,'Dělená - pěstební'!$A$21:$A$50,'Dělená - pěstební'!$B$21:$B$50)</f>
        <v>0</v>
      </c>
      <c r="I286" s="92">
        <f t="array" ref="I286">SUM(IF(('Dělená - pěstební'!$A$3:$A$19=A286)*('Dělená - pěstební'!$D$1:$AG$1=G286),'Dělená - pěstební'!$D$3:$AG$19))</f>
        <v>0</v>
      </c>
      <c r="J286" s="116" t="str">
        <f>IF(I286=0,"",I286)</f>
        <v/>
      </c>
      <c r="K286" s="93" t="str">
        <f>IF(I286=MIN($J$273:$J$302),1,"")</f>
        <v/>
      </c>
    </row>
    <row r="287" spans="1:11" hidden="1">
      <c r="A287" s="87">
        <v>10</v>
      </c>
      <c r="B287" s="88">
        <f>LOOKUP(A287,Seznamy!$A$71:$A$83,Seznamy!$B$71:$B$83)</f>
        <v>226101</v>
      </c>
      <c r="C287" s="89" t="str">
        <f>LOOKUP(A287,Seznamy!$A$47:$A$63,Seznamy!$C$47:$C$63)</f>
        <v>Dobřany</v>
      </c>
      <c r="D287" s="90">
        <f>LOOKUP(A287,Seznamy!$A$47:$A$63,Seznamy!$F$47:$F$63)</f>
        <v>3394</v>
      </c>
      <c r="E287" s="90">
        <f>LOOKUP(A287,Seznamy!$A$47:$A$63,Seznamy!$G$47:$G$63)</f>
        <v>0</v>
      </c>
      <c r="F287" s="91">
        <f>LOOKUP(A287,Seznamy!$A$47:$A$63,Seznamy!$J$47:$J$63)</f>
        <v>60</v>
      </c>
      <c r="G287" s="91">
        <v>23</v>
      </c>
      <c r="H287" s="89">
        <f>LOOKUP(G287,'Dělená - pěstební'!$A$21:$A$50,'Dělená - pěstební'!$B$21:$B$50)</f>
        <v>0</v>
      </c>
      <c r="I287" s="92">
        <f t="array" ref="I287">SUM(IF(('Dělená - pěstební'!$A$3:$A$19=A287)*('Dělená - pěstební'!$D$1:$AG$1=G287),'Dělená - pěstební'!$D$3:$AG$19))</f>
        <v>0</v>
      </c>
      <c r="J287" s="116" t="str">
        <f>IF(I287=0,"",I287)</f>
        <v/>
      </c>
      <c r="K287" s="93" t="str">
        <f>IF(I287=MIN($J$273:$J$302),1,"")</f>
        <v/>
      </c>
    </row>
    <row r="288" spans="1:11" hidden="1">
      <c r="A288" s="87">
        <v>10</v>
      </c>
      <c r="B288" s="88">
        <f>LOOKUP(A288,Seznamy!$A$71:$A$83,Seznamy!$B$71:$B$83)</f>
        <v>226101</v>
      </c>
      <c r="C288" s="89" t="str">
        <f>LOOKUP(A288,Seznamy!$A$47:$A$63,Seznamy!$C$47:$C$63)</f>
        <v>Dobřany</v>
      </c>
      <c r="D288" s="90">
        <f>LOOKUP(A288,Seznamy!$A$47:$A$63,Seznamy!$F$47:$F$63)</f>
        <v>3394</v>
      </c>
      <c r="E288" s="90">
        <f>LOOKUP(A288,Seznamy!$A$47:$A$63,Seznamy!$G$47:$G$63)</f>
        <v>0</v>
      </c>
      <c r="F288" s="91">
        <f>LOOKUP(A288,Seznamy!$A$47:$A$63,Seznamy!$J$47:$J$63)</f>
        <v>60</v>
      </c>
      <c r="G288" s="91">
        <v>24</v>
      </c>
      <c r="H288" s="89">
        <f>LOOKUP(G288,'Dělená - pěstební'!$A$21:$A$50,'Dělená - pěstební'!$B$21:$B$50)</f>
        <v>0</v>
      </c>
      <c r="I288" s="92">
        <f t="array" ref="I288">SUM(IF(('Dělená - pěstební'!$A$3:$A$19=A288)*('Dělená - pěstební'!$D$1:$AG$1=G288),'Dělená - pěstební'!$D$3:$AG$19))</f>
        <v>0</v>
      </c>
      <c r="J288" s="116" t="str">
        <f>IF(I288=0,"",I288)</f>
        <v/>
      </c>
      <c r="K288" s="93" t="str">
        <f>IF(I288=MIN($J$273:$J$302),1,"")</f>
        <v/>
      </c>
    </row>
    <row r="289" spans="1:11" hidden="1">
      <c r="A289" s="87">
        <v>10</v>
      </c>
      <c r="B289" s="88">
        <f>LOOKUP(A289,Seznamy!$A$71:$A$83,Seznamy!$B$71:$B$83)</f>
        <v>226101</v>
      </c>
      <c r="C289" s="89" t="str">
        <f>LOOKUP(A289,Seznamy!$A$47:$A$63,Seznamy!$C$47:$C$63)</f>
        <v>Dobřany</v>
      </c>
      <c r="D289" s="90">
        <f>LOOKUP(A289,Seznamy!$A$47:$A$63,Seznamy!$F$47:$F$63)</f>
        <v>3394</v>
      </c>
      <c r="E289" s="90">
        <f>LOOKUP(A289,Seznamy!$A$47:$A$63,Seznamy!$G$47:$G$63)</f>
        <v>0</v>
      </c>
      <c r="F289" s="91">
        <f>LOOKUP(A289,Seznamy!$A$47:$A$63,Seznamy!$J$47:$J$63)</f>
        <v>60</v>
      </c>
      <c r="G289" s="91">
        <v>25</v>
      </c>
      <c r="H289" s="89">
        <f>LOOKUP(G289,'Dělená - pěstební'!$A$21:$A$50,'Dělená - pěstební'!$B$21:$B$50)</f>
        <v>0</v>
      </c>
      <c r="I289" s="92">
        <f t="array" ref="I289">SUM(IF(('Dělená - pěstební'!$A$3:$A$19=A289)*('Dělená - pěstební'!$D$1:$AG$1=G289),'Dělená - pěstební'!$D$3:$AG$19))</f>
        <v>0</v>
      </c>
      <c r="J289" s="116" t="str">
        <f>IF(I289=0,"",I289)</f>
        <v/>
      </c>
      <c r="K289" s="93" t="str">
        <f>IF(I289=MIN($J$273:$J$302),1,"")</f>
        <v/>
      </c>
    </row>
    <row r="290" spans="1:11" hidden="1">
      <c r="A290" s="87">
        <v>10</v>
      </c>
      <c r="B290" s="88">
        <f>LOOKUP(A290,Seznamy!$A$71:$A$83,Seznamy!$B$71:$B$83)</f>
        <v>226101</v>
      </c>
      <c r="C290" s="89" t="str">
        <f>LOOKUP(A290,Seznamy!$A$47:$A$63,Seznamy!$C$47:$C$63)</f>
        <v>Dobřany</v>
      </c>
      <c r="D290" s="90">
        <f>LOOKUP(A290,Seznamy!$A$47:$A$63,Seznamy!$F$47:$F$63)</f>
        <v>3394</v>
      </c>
      <c r="E290" s="90">
        <f>LOOKUP(A290,Seznamy!$A$47:$A$63,Seznamy!$G$47:$G$63)</f>
        <v>0</v>
      </c>
      <c r="F290" s="91">
        <f>LOOKUP(A290,Seznamy!$A$47:$A$63,Seznamy!$J$47:$J$63)</f>
        <v>60</v>
      </c>
      <c r="G290" s="91">
        <v>26</v>
      </c>
      <c r="H290" s="89">
        <f>LOOKUP(G290,'Dělená - pěstební'!$A$21:$A$50,'Dělená - pěstební'!$B$21:$B$50)</f>
        <v>0</v>
      </c>
      <c r="I290" s="92">
        <f t="array" ref="I290">SUM(IF(('Dělená - pěstební'!$A$3:$A$19=A290)*('Dělená - pěstební'!$D$1:$AG$1=G290),'Dělená - pěstební'!$D$3:$AG$19))</f>
        <v>0</v>
      </c>
      <c r="J290" s="116" t="str">
        <f>IF(I290=0,"",I290)</f>
        <v/>
      </c>
      <c r="K290" s="93" t="str">
        <f>IF(I290=MIN($J$273:$J$302),1,"")</f>
        <v/>
      </c>
    </row>
    <row r="291" spans="1:11" hidden="1">
      <c r="A291" s="87">
        <v>10</v>
      </c>
      <c r="B291" s="88">
        <f>LOOKUP(A291,Seznamy!$A$71:$A$83,Seznamy!$B$71:$B$83)</f>
        <v>226101</v>
      </c>
      <c r="C291" s="89" t="str">
        <f>LOOKUP(A291,Seznamy!$A$47:$A$63,Seznamy!$C$47:$C$63)</f>
        <v>Dobřany</v>
      </c>
      <c r="D291" s="90">
        <f>LOOKUP(A291,Seznamy!$A$47:$A$63,Seznamy!$F$47:$F$63)</f>
        <v>3394</v>
      </c>
      <c r="E291" s="90">
        <f>LOOKUP(A291,Seznamy!$A$47:$A$63,Seznamy!$G$47:$G$63)</f>
        <v>0</v>
      </c>
      <c r="F291" s="91">
        <f>LOOKUP(A291,Seznamy!$A$47:$A$63,Seznamy!$J$47:$J$63)</f>
        <v>60</v>
      </c>
      <c r="G291" s="91">
        <v>27</v>
      </c>
      <c r="H291" s="89">
        <f>LOOKUP(G291,'Dělená - pěstební'!$A$21:$A$50,'Dělená - pěstební'!$B$21:$B$50)</f>
        <v>0</v>
      </c>
      <c r="I291" s="92">
        <f t="array" ref="I291">SUM(IF(('Dělená - pěstební'!$A$3:$A$19=A291)*('Dělená - pěstební'!$D$1:$AG$1=G291),'Dělená - pěstební'!$D$3:$AG$19))</f>
        <v>0</v>
      </c>
      <c r="J291" s="116" t="str">
        <f>IF(I291=0,"",I291)</f>
        <v/>
      </c>
      <c r="K291" s="93" t="str">
        <f>IF(I291=MIN($J$273:$J$302),1,"")</f>
        <v/>
      </c>
    </row>
    <row r="292" spans="1:11" hidden="1">
      <c r="A292" s="87">
        <v>10</v>
      </c>
      <c r="B292" s="88">
        <f>LOOKUP(A292,Seznamy!$A$71:$A$83,Seznamy!$B$71:$B$83)</f>
        <v>226101</v>
      </c>
      <c r="C292" s="89" t="str">
        <f>LOOKUP(A292,Seznamy!$A$47:$A$63,Seznamy!$C$47:$C$63)</f>
        <v>Dobřany</v>
      </c>
      <c r="D292" s="90">
        <f>LOOKUP(A292,Seznamy!$A$47:$A$63,Seznamy!$F$47:$F$63)</f>
        <v>3394</v>
      </c>
      <c r="E292" s="90">
        <f>LOOKUP(A292,Seznamy!$A$47:$A$63,Seznamy!$G$47:$G$63)</f>
        <v>0</v>
      </c>
      <c r="F292" s="91">
        <f>LOOKUP(A292,Seznamy!$A$47:$A$63,Seznamy!$J$47:$J$63)</f>
        <v>60</v>
      </c>
      <c r="G292" s="91">
        <v>28</v>
      </c>
      <c r="H292" s="89">
        <f>LOOKUP(G292,'Dělená - pěstební'!$A$21:$A$50,'Dělená - pěstební'!$B$21:$B$50)</f>
        <v>0</v>
      </c>
      <c r="I292" s="92">
        <f t="array" ref="I292">SUM(IF(('Dělená - pěstební'!$A$3:$A$19=A292)*('Dělená - pěstební'!$D$1:$AG$1=G292),'Dělená - pěstební'!$D$3:$AG$19))</f>
        <v>0</v>
      </c>
      <c r="J292" s="116" t="str">
        <f>IF(I292=0,"",I292)</f>
        <v/>
      </c>
      <c r="K292" s="93" t="str">
        <f>IF(I292=MIN($J$273:$J$302),1,"")</f>
        <v/>
      </c>
    </row>
    <row r="293" spans="1:11" hidden="1">
      <c r="A293" s="87">
        <v>10</v>
      </c>
      <c r="B293" s="88">
        <f>LOOKUP(A293,Seznamy!$A$71:$A$83,Seznamy!$B$71:$B$83)</f>
        <v>226101</v>
      </c>
      <c r="C293" s="89" t="str">
        <f>LOOKUP(A293,Seznamy!$A$47:$A$63,Seznamy!$C$47:$C$63)</f>
        <v>Dobřany</v>
      </c>
      <c r="D293" s="90">
        <f>LOOKUP(A293,Seznamy!$A$47:$A$63,Seznamy!$F$47:$F$63)</f>
        <v>3394</v>
      </c>
      <c r="E293" s="90">
        <f>LOOKUP(A293,Seznamy!$A$47:$A$63,Seznamy!$G$47:$G$63)</f>
        <v>0</v>
      </c>
      <c r="F293" s="91">
        <f>LOOKUP(A293,Seznamy!$A$47:$A$63,Seznamy!$J$47:$J$63)</f>
        <v>60</v>
      </c>
      <c r="G293" s="91">
        <v>29</v>
      </c>
      <c r="H293" s="89">
        <f>LOOKUP(G293,'Dělená - pěstební'!$A$21:$A$50,'Dělená - pěstební'!$B$21:$B$50)</f>
        <v>0</v>
      </c>
      <c r="I293" s="92">
        <f t="array" ref="I293">SUM(IF(('Dělená - pěstební'!$A$3:$A$19=A293)*('Dělená - pěstební'!$D$1:$AG$1=G293),'Dělená - pěstební'!$D$3:$AG$19))</f>
        <v>0</v>
      </c>
      <c r="J293" s="116" t="str">
        <f>IF(I293=0,"",I293)</f>
        <v/>
      </c>
      <c r="K293" s="93" t="str">
        <f>IF(I293=MIN($J$273:$J$302),1,"")</f>
        <v/>
      </c>
    </row>
    <row r="294" spans="1:11" hidden="1">
      <c r="A294" s="87">
        <v>10</v>
      </c>
      <c r="B294" s="88">
        <f>LOOKUP(A294,Seznamy!$A$71:$A$83,Seznamy!$B$71:$B$83)</f>
        <v>226101</v>
      </c>
      <c r="C294" s="89" t="str">
        <f>LOOKUP(A294,Seznamy!$A$47:$A$63,Seznamy!$C$47:$C$63)</f>
        <v>Dobřany</v>
      </c>
      <c r="D294" s="90">
        <f>LOOKUP(A294,Seznamy!$A$47:$A$63,Seznamy!$F$47:$F$63)</f>
        <v>3394</v>
      </c>
      <c r="E294" s="90">
        <f>LOOKUP(A294,Seznamy!$A$47:$A$63,Seznamy!$G$47:$G$63)</f>
        <v>0</v>
      </c>
      <c r="F294" s="91">
        <f>LOOKUP(A294,Seznamy!$A$47:$A$63,Seznamy!$J$47:$J$63)</f>
        <v>60</v>
      </c>
      <c r="G294" s="91">
        <v>30</v>
      </c>
      <c r="H294" s="89">
        <f>LOOKUP(G294,'Dělená - pěstební'!$A$21:$A$50,'Dělená - pěstební'!$B$21:$B$50)</f>
        <v>0</v>
      </c>
      <c r="I294" s="92">
        <f t="array" ref="I294">SUM(IF(('Dělená - pěstební'!$A$3:$A$19=A294)*('Dělená - pěstební'!$D$1:$AG$1=G294),'Dělená - pěstební'!$D$3:$AG$19))</f>
        <v>0</v>
      </c>
      <c r="J294" s="116" t="str">
        <f>IF(I294=0,"",I294)</f>
        <v/>
      </c>
      <c r="K294" s="93" t="str">
        <f>IF(I294=MIN($J$273:$J$302),1,"")</f>
        <v/>
      </c>
    </row>
    <row r="295" spans="1:11">
      <c r="A295" s="87">
        <v>10</v>
      </c>
      <c r="B295" s="88">
        <f>LOOKUP(A295,Seznamy!$A$71:$A$83,Seznamy!$B$71:$B$83)</f>
        <v>226101</v>
      </c>
      <c r="C295" s="89" t="str">
        <f>LOOKUP(A295,Seznamy!$A$47:$A$63,Seznamy!$C$47:$C$63)</f>
        <v>Dobřany</v>
      </c>
      <c r="D295" s="90">
        <f>LOOKUP(A295,Seznamy!$A$47:$A$63,Seznamy!$F$47:$F$63)</f>
        <v>3394</v>
      </c>
      <c r="E295" s="90">
        <f>LOOKUP(A295,Seznamy!$A$47:$A$63,Seznamy!$G$47:$G$63)</f>
        <v>0</v>
      </c>
      <c r="F295" s="91">
        <f>LOOKUP(A295,Seznamy!$A$47:$A$63,Seznamy!$J$47:$J$63)</f>
        <v>60</v>
      </c>
      <c r="G295" s="91">
        <v>4</v>
      </c>
      <c r="H295" s="89" t="str">
        <f>LOOKUP(G295,'Dělená - pěstební'!$A$21:$A$50,'Dělená - pěstební'!$B$21:$B$50)</f>
        <v>ARBOLES s.r.o.</v>
      </c>
      <c r="I295" s="92">
        <f t="array" ref="I295">SUM(IF(('Dělená - pěstební'!$A$3:$A$19=A295)*('Dělená - pěstební'!$D$1:$AG$1=G295),'Dělená - pěstební'!$D$3:$AG$19))</f>
        <v>34253640</v>
      </c>
      <c r="J295" s="116">
        <f>IF(I295=0,"",I295)</f>
        <v>34253640</v>
      </c>
      <c r="K295" s="93">
        <f>IF(I295=MIN($J$273:$J$302),1,"")</f>
        <v>1</v>
      </c>
    </row>
    <row r="296" spans="1:11">
      <c r="A296" s="87">
        <v>10</v>
      </c>
      <c r="B296" s="88">
        <f>LOOKUP(A296,Seznamy!$A$71:$A$83,Seznamy!$B$71:$B$83)</f>
        <v>226101</v>
      </c>
      <c r="C296" s="89" t="str">
        <f>LOOKUP(A296,Seznamy!$A$47:$A$63,Seznamy!$C$47:$C$63)</f>
        <v>Dobřany</v>
      </c>
      <c r="D296" s="90">
        <f>LOOKUP(A296,Seznamy!$A$47:$A$63,Seznamy!$F$47:$F$63)</f>
        <v>3394</v>
      </c>
      <c r="E296" s="90">
        <f>LOOKUP(A296,Seznamy!$A$47:$A$63,Seznamy!$G$47:$G$63)</f>
        <v>0</v>
      </c>
      <c r="F296" s="91">
        <f>LOOKUP(A296,Seznamy!$A$47:$A$63,Seznamy!$J$47:$J$63)</f>
        <v>60</v>
      </c>
      <c r="G296" s="91">
        <v>2</v>
      </c>
      <c r="H296" s="89" t="str">
        <f>LOOKUP(G296,'Dělená - pěstební'!$A$21:$A$50,'Dělená - pěstební'!$B$21:$B$50)</f>
        <v>KAISER s.r.o.</v>
      </c>
      <c r="I296" s="92">
        <f t="array" ref="I296">SUM(IF(('Dělená - pěstební'!$A$3:$A$19=A296)*('Dělená - pěstební'!$D$1:$AG$1=G296),'Dělená - pěstební'!$D$3:$AG$19))</f>
        <v>36920250</v>
      </c>
      <c r="J296" s="116">
        <f>IF(I296=0,"",I296)</f>
        <v>36920250</v>
      </c>
      <c r="K296" s="93" t="str">
        <f>IF(I296=MIN($J$273:$J$302),1,"")</f>
        <v/>
      </c>
    </row>
    <row r="297" spans="1:11">
      <c r="A297" s="87">
        <v>10</v>
      </c>
      <c r="B297" s="88">
        <f>LOOKUP(A297,Seznamy!$A$71:$A$83,Seznamy!$B$71:$B$83)</f>
        <v>226101</v>
      </c>
      <c r="C297" s="89" t="str">
        <f>LOOKUP(A297,Seznamy!$A$47:$A$63,Seznamy!$C$47:$C$63)</f>
        <v>Dobřany</v>
      </c>
      <c r="D297" s="90">
        <f>LOOKUP(A297,Seznamy!$A$47:$A$63,Seznamy!$F$47:$F$63)</f>
        <v>3394</v>
      </c>
      <c r="E297" s="90">
        <f>LOOKUP(A297,Seznamy!$A$47:$A$63,Seznamy!$G$47:$G$63)</f>
        <v>0</v>
      </c>
      <c r="F297" s="91">
        <f>LOOKUP(A297,Seznamy!$A$47:$A$63,Seznamy!$J$47:$J$63)</f>
        <v>60</v>
      </c>
      <c r="G297" s="91">
        <v>5</v>
      </c>
      <c r="H297" s="89" t="str">
        <f>LOOKUP(G297,'Dělená - pěstební'!$A$21:$A$50,'Dělená - pěstební'!$B$21:$B$50)</f>
        <v>Marles s.r.o.</v>
      </c>
      <c r="I297" s="92">
        <f t="array" ref="I297">SUM(IF(('Dělená - pěstební'!$A$3:$A$19=A297)*('Dělená - pěstební'!$D$1:$AG$1=G297),'Dělená - pěstební'!$D$3:$AG$19))</f>
        <v>37087650</v>
      </c>
      <c r="J297" s="116">
        <f>IF(I297=0,"",I297)</f>
        <v>37087650</v>
      </c>
      <c r="K297" s="93" t="str">
        <f>IF(I297=MIN($J$273:$J$302),1,"")</f>
        <v/>
      </c>
    </row>
    <row r="298" spans="1:11">
      <c r="A298" s="87">
        <v>10</v>
      </c>
      <c r="B298" s="88">
        <f>LOOKUP(A298,Seznamy!$A$71:$A$83,Seznamy!$B$71:$B$83)</f>
        <v>226101</v>
      </c>
      <c r="C298" s="89" t="str">
        <f>LOOKUP(A298,Seznamy!$A$47:$A$63,Seznamy!$C$47:$C$63)</f>
        <v>Dobřany</v>
      </c>
      <c r="D298" s="90">
        <f>LOOKUP(A298,Seznamy!$A$47:$A$63,Seznamy!$F$47:$F$63)</f>
        <v>3394</v>
      </c>
      <c r="E298" s="90">
        <f>LOOKUP(A298,Seznamy!$A$47:$A$63,Seznamy!$G$47:$G$63)</f>
        <v>0</v>
      </c>
      <c r="F298" s="91">
        <f>LOOKUP(A298,Seznamy!$A$47:$A$63,Seznamy!$J$47:$J$63)</f>
        <v>60</v>
      </c>
      <c r="G298" s="91">
        <v>8</v>
      </c>
      <c r="H298" s="89" t="str">
        <f>LOOKUP(G298,'Dělená - pěstební'!$A$21:$A$50,'Dělená - pěstební'!$B$21:$B$50)</f>
        <v>LESCUS Cetkovice, s.r.o.</v>
      </c>
      <c r="I298" s="92">
        <f t="array" ref="I298">SUM(IF(('Dělená - pěstební'!$A$3:$A$19=A298)*('Dělená - pěstební'!$D$1:$AG$1=G298),'Dělená - pěstební'!$D$3:$AG$19))</f>
        <v>40868750</v>
      </c>
      <c r="J298" s="116">
        <f>IF(I298=0,"",I298)</f>
        <v>40868750</v>
      </c>
      <c r="K298" s="93" t="str">
        <f>IF(I298=MIN($J$273:$J$302),1,"")</f>
        <v/>
      </c>
    </row>
    <row r="299" spans="1:11">
      <c r="A299" s="87">
        <v>10</v>
      </c>
      <c r="B299" s="88">
        <f>LOOKUP(A299,Seznamy!$A$71:$A$83,Seznamy!$B$71:$B$83)</f>
        <v>226101</v>
      </c>
      <c r="C299" s="89" t="str">
        <f>LOOKUP(A299,Seznamy!$A$47:$A$63,Seznamy!$C$47:$C$63)</f>
        <v>Dobřany</v>
      </c>
      <c r="D299" s="90">
        <f>LOOKUP(A299,Seznamy!$A$47:$A$63,Seznamy!$F$47:$F$63)</f>
        <v>3394</v>
      </c>
      <c r="E299" s="90">
        <f>LOOKUP(A299,Seznamy!$A$47:$A$63,Seznamy!$G$47:$G$63)</f>
        <v>0</v>
      </c>
      <c r="F299" s="91">
        <f>LOOKUP(A299,Seznamy!$A$47:$A$63,Seznamy!$J$47:$J$63)</f>
        <v>60</v>
      </c>
      <c r="G299" s="91">
        <v>10</v>
      </c>
      <c r="H299" s="89" t="str">
        <f>LOOKUP(G299,'Dělená - pěstební'!$A$21:$A$50,'Dělená - pěstební'!$B$21:$B$50)</f>
        <v>Kloboucká lesní s.r.o.</v>
      </c>
      <c r="I299" s="92">
        <f t="array" ref="I299">SUM(IF(('Dělená - pěstební'!$A$3:$A$19=A299)*('Dělená - pěstební'!$D$1:$AG$1=G299),'Dělená - pěstební'!$D$3:$AG$19))</f>
        <v>42324492</v>
      </c>
      <c r="J299" s="116">
        <f>IF(I299=0,"",I299)</f>
        <v>42324492</v>
      </c>
      <c r="K299" s="93" t="str">
        <f>IF(I299=MIN($J$273:$J$302),1,"")</f>
        <v/>
      </c>
    </row>
    <row r="300" spans="1:11">
      <c r="A300" s="87">
        <v>10</v>
      </c>
      <c r="B300" s="88">
        <f>LOOKUP(A300,Seznamy!$A$71:$A$83,Seznamy!$B$71:$B$83)</f>
        <v>226101</v>
      </c>
      <c r="C300" s="89" t="str">
        <f>LOOKUP(A300,Seznamy!$A$47:$A$63,Seznamy!$C$47:$C$63)</f>
        <v>Dobřany</v>
      </c>
      <c r="D300" s="90">
        <f>LOOKUP(A300,Seznamy!$A$47:$A$63,Seznamy!$F$47:$F$63)</f>
        <v>3394</v>
      </c>
      <c r="E300" s="90">
        <f>LOOKUP(A300,Seznamy!$A$47:$A$63,Seznamy!$G$47:$G$63)</f>
        <v>0</v>
      </c>
      <c r="F300" s="91">
        <f>LOOKUP(A300,Seznamy!$A$47:$A$63,Seznamy!$J$47:$J$63)</f>
        <v>60</v>
      </c>
      <c r="G300" s="91">
        <v>7</v>
      </c>
      <c r="H300" s="89" t="str">
        <f>LOOKUP(G300,'Dělená - pěstební'!$A$21:$A$50,'Dělená - pěstební'!$B$21:$B$50)</f>
        <v>Jihozápadní dřevařská a.s.</v>
      </c>
      <c r="I300" s="92">
        <f t="array" ref="I300">SUM(IF(('Dělená - pěstební'!$A$3:$A$19=A300)*('Dělená - pěstební'!$D$1:$AG$1=G300),'Dělená - pěstební'!$D$3:$AG$19))</f>
        <v>46381572</v>
      </c>
      <c r="J300" s="116">
        <f>IF(I300=0,"",I300)</f>
        <v>46381572</v>
      </c>
      <c r="K300" s="93" t="str">
        <f>IF(I300=MIN($J$273:$J$302),1,"")</f>
        <v/>
      </c>
    </row>
    <row r="301" spans="1:11">
      <c r="A301" s="87">
        <v>10</v>
      </c>
      <c r="B301" s="88">
        <f>LOOKUP(A301,Seznamy!$A$71:$A$83,Seznamy!$B$71:$B$83)</f>
        <v>226101</v>
      </c>
      <c r="C301" s="89" t="str">
        <f>LOOKUP(A301,Seznamy!$A$47:$A$63,Seznamy!$C$47:$C$63)</f>
        <v>Dobřany</v>
      </c>
      <c r="D301" s="90">
        <f>LOOKUP(A301,Seznamy!$A$47:$A$63,Seznamy!$F$47:$F$63)</f>
        <v>3394</v>
      </c>
      <c r="E301" s="90">
        <f>LOOKUP(A301,Seznamy!$A$47:$A$63,Seznamy!$G$47:$G$63)</f>
        <v>0</v>
      </c>
      <c r="F301" s="91">
        <f>LOOKUP(A301,Seznamy!$A$47:$A$63,Seznamy!$J$47:$J$63)</f>
        <v>60</v>
      </c>
      <c r="G301" s="91">
        <v>3</v>
      </c>
      <c r="H301" s="89" t="str">
        <f>LOOKUP(G301,'Dělená - pěstební'!$A$21:$A$50,'Dělená - pěstební'!$B$21:$B$50)</f>
        <v>LST a.s.</v>
      </c>
      <c r="I301" s="92">
        <f t="array" ref="I301">SUM(IF(('Dělená - pěstební'!$A$3:$A$19=A301)*('Dělená - pěstební'!$D$1:$AG$1=G301),'Dělená - pěstební'!$D$3:$AG$19))</f>
        <v>52154440</v>
      </c>
      <c r="J301" s="116">
        <f>IF(I301=0,"",I301)</f>
        <v>52154440</v>
      </c>
      <c r="K301" s="93" t="str">
        <f>IF(I301=MIN($J$273:$J$302),1,"")</f>
        <v/>
      </c>
    </row>
    <row r="302" spans="1:11">
      <c r="A302" s="87">
        <v>10</v>
      </c>
      <c r="B302" s="88">
        <f>LOOKUP(A302,Seznamy!$A$71:$A$83,Seznamy!$B$71:$B$83)</f>
        <v>226101</v>
      </c>
      <c r="C302" s="89" t="str">
        <f>LOOKUP(A302,Seznamy!$A$47:$A$63,Seznamy!$C$47:$C$63)</f>
        <v>Dobřany</v>
      </c>
      <c r="D302" s="90">
        <f>LOOKUP(A302,Seznamy!$A$47:$A$63,Seznamy!$F$47:$F$63)</f>
        <v>3394</v>
      </c>
      <c r="E302" s="90">
        <f>LOOKUP(A302,Seznamy!$A$47:$A$63,Seznamy!$G$47:$G$63)</f>
        <v>0</v>
      </c>
      <c r="F302" s="91">
        <f>LOOKUP(A302,Seznamy!$A$47:$A$63,Seznamy!$J$47:$J$63)</f>
        <v>60</v>
      </c>
      <c r="G302" s="91">
        <v>6</v>
      </c>
      <c r="H302" s="89" t="str">
        <f>LOOKUP(G302,'Dělená - pěstební'!$A$21:$A$50,'Dělená - pěstební'!$B$21:$B$50)</f>
        <v>UNILES a.s.</v>
      </c>
      <c r="I302" s="92">
        <f t="array" ref="I302">SUM(IF(('Dělená - pěstební'!$A$3:$A$19=A302)*('Dělená - pěstební'!$D$1:$AG$1=G302),'Dělená - pěstební'!$D$3:$AG$19))</f>
        <v>67436300</v>
      </c>
      <c r="J302" s="116">
        <f>IF(I302=0,"",I302)</f>
        <v>67436300</v>
      </c>
      <c r="K302" s="93" t="str">
        <f>IF(I302=MIN($J$273:$J$302),1,"")</f>
        <v/>
      </c>
    </row>
    <row r="303" spans="1:11" hidden="1">
      <c r="A303" s="53">
        <v>11</v>
      </c>
      <c r="B303" s="54">
        <f>LOOKUP(A303,Seznamy!$A$71:$A$83,Seznamy!$B$71:$B$83)</f>
        <v>226101</v>
      </c>
      <c r="C303" s="55" t="str">
        <f>LOOKUP(A303,Seznamy!$A$47:$A$63,Seznamy!$C$47:$C$63)</f>
        <v>Žlutice</v>
      </c>
      <c r="D303" s="56">
        <f>LOOKUP(A303,Seznamy!$A$47:$A$63,Seznamy!$F$47:$F$63)</f>
        <v>5050</v>
      </c>
      <c r="E303" s="56">
        <f>LOOKUP(A303,Seznamy!$A$47:$A$63,Seznamy!$G$47:$G$63)</f>
        <v>0</v>
      </c>
      <c r="F303" s="57">
        <f>LOOKUP(A303,Seznamy!$A$47:$A$63,Seznamy!$J$47:$J$63)</f>
        <v>60</v>
      </c>
      <c r="G303" s="57">
        <v>1</v>
      </c>
      <c r="H303" s="55" t="str">
        <f>LOOKUP(G303,'Dělená - pěstební'!$A$21:$A$50,'Dělená - pěstební'!$B$21:$B$50)</f>
        <v>HEDERA ZIMA, spol. s r.o.</v>
      </c>
      <c r="I303" s="58">
        <f t="array" ref="I303">SUM(IF(('Dělená - pěstební'!$A$3:$A$19=A303)*('Dělená - pěstební'!$D$1:$AG$1=G303),'Dělená - pěstební'!$D$3:$AG$19))</f>
        <v>0</v>
      </c>
      <c r="J303" s="115" t="str">
        <f>IF(I303=0,"",I303)</f>
        <v/>
      </c>
      <c r="K303" s="59" t="str">
        <f>IF(I303=MIN($J$303:$J$332),1,"")</f>
        <v/>
      </c>
    </row>
    <row r="304" spans="1:11" hidden="1">
      <c r="A304" s="53">
        <v>11</v>
      </c>
      <c r="B304" s="54">
        <f>LOOKUP(A304,Seznamy!$A$71:$A$83,Seznamy!$B$71:$B$83)</f>
        <v>226101</v>
      </c>
      <c r="C304" s="55" t="str">
        <f>LOOKUP(A304,Seznamy!$A$47:$A$63,Seznamy!$C$47:$C$63)</f>
        <v>Žlutice</v>
      </c>
      <c r="D304" s="56">
        <f>LOOKUP(A304,Seznamy!$A$47:$A$63,Seznamy!$F$47:$F$63)</f>
        <v>5050</v>
      </c>
      <c r="E304" s="56">
        <f>LOOKUP(A304,Seznamy!$A$47:$A$63,Seznamy!$G$47:$G$63)</f>
        <v>0</v>
      </c>
      <c r="F304" s="57">
        <f>LOOKUP(A304,Seznamy!$A$47:$A$63,Seznamy!$J$47:$J$63)</f>
        <v>60</v>
      </c>
      <c r="G304" s="57">
        <v>2</v>
      </c>
      <c r="H304" s="55" t="str">
        <f>LOOKUP(G304,'Dělená - pěstební'!$A$21:$A$50,'Dělená - pěstební'!$B$21:$B$50)</f>
        <v>KAISER s.r.o.</v>
      </c>
      <c r="I304" s="58">
        <f t="array" ref="I304">SUM(IF(('Dělená - pěstební'!$A$3:$A$19=A304)*('Dělená - pěstební'!$D$1:$AG$1=G304),'Dělená - pěstební'!$D$3:$AG$19))</f>
        <v>0</v>
      </c>
      <c r="J304" s="115" t="str">
        <f>IF(I304=0,"",I304)</f>
        <v/>
      </c>
      <c r="K304" s="59" t="str">
        <f>IF(I304=MIN($J$303:$J$332),1,"")</f>
        <v/>
      </c>
    </row>
    <row r="305" spans="1:11" hidden="1">
      <c r="A305" s="53">
        <v>11</v>
      </c>
      <c r="B305" s="54">
        <f>LOOKUP(A305,Seznamy!$A$71:$A$83,Seznamy!$B$71:$B$83)</f>
        <v>226101</v>
      </c>
      <c r="C305" s="55" t="str">
        <f>LOOKUP(A305,Seznamy!$A$47:$A$63,Seznamy!$C$47:$C$63)</f>
        <v>Žlutice</v>
      </c>
      <c r="D305" s="56">
        <f>LOOKUP(A305,Seznamy!$A$47:$A$63,Seznamy!$F$47:$F$63)</f>
        <v>5050</v>
      </c>
      <c r="E305" s="56">
        <f>LOOKUP(A305,Seznamy!$A$47:$A$63,Seznamy!$G$47:$G$63)</f>
        <v>0</v>
      </c>
      <c r="F305" s="57">
        <f>LOOKUP(A305,Seznamy!$A$47:$A$63,Seznamy!$J$47:$J$63)</f>
        <v>60</v>
      </c>
      <c r="G305" s="57">
        <v>3</v>
      </c>
      <c r="H305" s="55" t="str">
        <f>LOOKUP(G305,'Dělená - pěstební'!$A$21:$A$50,'Dělená - pěstební'!$B$21:$B$50)</f>
        <v>LST a.s.</v>
      </c>
      <c r="I305" s="58">
        <f t="array" ref="I305">SUM(IF(('Dělená - pěstební'!$A$3:$A$19=A305)*('Dělená - pěstební'!$D$1:$AG$1=G305),'Dělená - pěstební'!$D$3:$AG$19))</f>
        <v>0</v>
      </c>
      <c r="J305" s="115" t="str">
        <f>IF(I305=0,"",I305)</f>
        <v/>
      </c>
      <c r="K305" s="59" t="str">
        <f>IF(I305=MIN($J$303:$J$332),1,"")</f>
        <v/>
      </c>
    </row>
    <row r="306" spans="1:11" hidden="1">
      <c r="A306" s="53">
        <v>11</v>
      </c>
      <c r="B306" s="54">
        <f>LOOKUP(A306,Seznamy!$A$71:$A$83,Seznamy!$B$71:$B$83)</f>
        <v>226101</v>
      </c>
      <c r="C306" s="55" t="str">
        <f>LOOKUP(A306,Seznamy!$A$47:$A$63,Seznamy!$C$47:$C$63)</f>
        <v>Žlutice</v>
      </c>
      <c r="D306" s="56">
        <f>LOOKUP(A306,Seznamy!$A$47:$A$63,Seznamy!$F$47:$F$63)</f>
        <v>5050</v>
      </c>
      <c r="E306" s="56">
        <f>LOOKUP(A306,Seznamy!$A$47:$A$63,Seznamy!$G$47:$G$63)</f>
        <v>0</v>
      </c>
      <c r="F306" s="57">
        <f>LOOKUP(A306,Seznamy!$A$47:$A$63,Seznamy!$J$47:$J$63)</f>
        <v>60</v>
      </c>
      <c r="G306" s="57">
        <v>5</v>
      </c>
      <c r="H306" s="55" t="str">
        <f>LOOKUP(G306,'Dělená - pěstební'!$A$21:$A$50,'Dělená - pěstební'!$B$21:$B$50)</f>
        <v>Marles s.r.o.</v>
      </c>
      <c r="I306" s="58">
        <f t="array" ref="I306">SUM(IF(('Dělená - pěstební'!$A$3:$A$19=A306)*('Dělená - pěstební'!$D$1:$AG$1=G306),'Dělená - pěstební'!$D$3:$AG$19))</f>
        <v>0</v>
      </c>
      <c r="J306" s="115" t="str">
        <f>IF(I306=0,"",I306)</f>
        <v/>
      </c>
      <c r="K306" s="59" t="str">
        <f>IF(I306=MIN($J$303:$J$332),1,"")</f>
        <v/>
      </c>
    </row>
    <row r="307" spans="1:11" hidden="1">
      <c r="A307" s="53">
        <v>11</v>
      </c>
      <c r="B307" s="54">
        <f>LOOKUP(A307,Seznamy!$A$71:$A$83,Seznamy!$B$71:$B$83)</f>
        <v>226101</v>
      </c>
      <c r="C307" s="55" t="str">
        <f>LOOKUP(A307,Seznamy!$A$47:$A$63,Seznamy!$C$47:$C$63)</f>
        <v>Žlutice</v>
      </c>
      <c r="D307" s="56">
        <f>LOOKUP(A307,Seznamy!$A$47:$A$63,Seznamy!$F$47:$F$63)</f>
        <v>5050</v>
      </c>
      <c r="E307" s="56">
        <f>LOOKUP(A307,Seznamy!$A$47:$A$63,Seznamy!$G$47:$G$63)</f>
        <v>0</v>
      </c>
      <c r="F307" s="57">
        <f>LOOKUP(A307,Seznamy!$A$47:$A$63,Seznamy!$J$47:$J$63)</f>
        <v>60</v>
      </c>
      <c r="G307" s="57">
        <v>9</v>
      </c>
      <c r="H307" s="55" t="str">
        <f>LOOKUP(G307,'Dělená - pěstební'!$A$21:$A$50,'Dělená - pěstební'!$B$21:$B$50)</f>
        <v>LDF Rožnov a.s.</v>
      </c>
      <c r="I307" s="58">
        <f t="array" ref="I307">SUM(IF(('Dělená - pěstební'!$A$3:$A$19=A307)*('Dělená - pěstební'!$D$1:$AG$1=G307),'Dělená - pěstební'!$D$3:$AG$19))</f>
        <v>0</v>
      </c>
      <c r="J307" s="115" t="str">
        <f>IF(I307=0,"",I307)</f>
        <v/>
      </c>
      <c r="K307" s="59" t="str">
        <f>IF(I307=MIN($J$303:$J$332),1,"")</f>
        <v/>
      </c>
    </row>
    <row r="308" spans="1:11" hidden="1">
      <c r="A308" s="53">
        <v>11</v>
      </c>
      <c r="B308" s="54">
        <f>LOOKUP(A308,Seznamy!$A$71:$A$83,Seznamy!$B$71:$B$83)</f>
        <v>226101</v>
      </c>
      <c r="C308" s="55" t="str">
        <f>LOOKUP(A308,Seznamy!$A$47:$A$63,Seznamy!$C$47:$C$63)</f>
        <v>Žlutice</v>
      </c>
      <c r="D308" s="56">
        <f>LOOKUP(A308,Seznamy!$A$47:$A$63,Seznamy!$F$47:$F$63)</f>
        <v>5050</v>
      </c>
      <c r="E308" s="56">
        <f>LOOKUP(A308,Seznamy!$A$47:$A$63,Seznamy!$G$47:$G$63)</f>
        <v>0</v>
      </c>
      <c r="F308" s="57">
        <f>LOOKUP(A308,Seznamy!$A$47:$A$63,Seznamy!$J$47:$J$63)</f>
        <v>60</v>
      </c>
      <c r="G308" s="57">
        <v>10</v>
      </c>
      <c r="H308" s="55" t="str">
        <f>LOOKUP(G308,'Dělená - pěstební'!$A$21:$A$50,'Dělená - pěstební'!$B$21:$B$50)</f>
        <v>Kloboucká lesní s.r.o.</v>
      </c>
      <c r="I308" s="58">
        <f t="array" ref="I308">SUM(IF(('Dělená - pěstební'!$A$3:$A$19=A308)*('Dělená - pěstební'!$D$1:$AG$1=G308),'Dělená - pěstební'!$D$3:$AG$19))</f>
        <v>0</v>
      </c>
      <c r="J308" s="115" t="str">
        <f>IF(I308=0,"",I308)</f>
        <v/>
      </c>
      <c r="K308" s="59" t="str">
        <f>IF(I308=MIN($J$303:$J$332),1,"")</f>
        <v/>
      </c>
    </row>
    <row r="309" spans="1:11" hidden="1">
      <c r="A309" s="53">
        <v>11</v>
      </c>
      <c r="B309" s="54">
        <f>LOOKUP(A309,Seznamy!$A$71:$A$83,Seznamy!$B$71:$B$83)</f>
        <v>226101</v>
      </c>
      <c r="C309" s="55" t="str">
        <f>LOOKUP(A309,Seznamy!$A$47:$A$63,Seznamy!$C$47:$C$63)</f>
        <v>Žlutice</v>
      </c>
      <c r="D309" s="56">
        <f>LOOKUP(A309,Seznamy!$A$47:$A$63,Seznamy!$F$47:$F$63)</f>
        <v>5050</v>
      </c>
      <c r="E309" s="56">
        <f>LOOKUP(A309,Seznamy!$A$47:$A$63,Seznamy!$G$47:$G$63)</f>
        <v>0</v>
      </c>
      <c r="F309" s="57">
        <f>LOOKUP(A309,Seznamy!$A$47:$A$63,Seznamy!$J$47:$J$63)</f>
        <v>60</v>
      </c>
      <c r="G309" s="57">
        <v>11</v>
      </c>
      <c r="H309" s="55" t="str">
        <f>LOOKUP(G309,'Dělená - pěstební'!$A$21:$A$50,'Dělená - pěstební'!$B$21:$B$50)</f>
        <v>Opavská lesní a.s.</v>
      </c>
      <c r="I309" s="58">
        <f t="array" ref="I309">SUM(IF(('Dělená - pěstební'!$A$3:$A$19=A309)*('Dělená - pěstební'!$D$1:$AG$1=G309),'Dělená - pěstební'!$D$3:$AG$19))</f>
        <v>0</v>
      </c>
      <c r="J309" s="115" t="str">
        <f>IF(I309=0,"",I309)</f>
        <v/>
      </c>
      <c r="K309" s="59" t="str">
        <f>IF(I309=MIN($J$303:$J$332),1,"")</f>
        <v/>
      </c>
    </row>
    <row r="310" spans="1:11" hidden="1">
      <c r="A310" s="53">
        <v>11</v>
      </c>
      <c r="B310" s="54">
        <f>LOOKUP(A310,Seznamy!$A$71:$A$83,Seznamy!$B$71:$B$83)</f>
        <v>226101</v>
      </c>
      <c r="C310" s="55" t="str">
        <f>LOOKUP(A310,Seznamy!$A$47:$A$63,Seznamy!$C$47:$C$63)</f>
        <v>Žlutice</v>
      </c>
      <c r="D310" s="56">
        <f>LOOKUP(A310,Seznamy!$A$47:$A$63,Seznamy!$F$47:$F$63)</f>
        <v>5050</v>
      </c>
      <c r="E310" s="56">
        <f>LOOKUP(A310,Seznamy!$A$47:$A$63,Seznamy!$G$47:$G$63)</f>
        <v>0</v>
      </c>
      <c r="F310" s="57">
        <f>LOOKUP(A310,Seznamy!$A$47:$A$63,Seznamy!$J$47:$J$63)</f>
        <v>60</v>
      </c>
      <c r="G310" s="57">
        <v>12</v>
      </c>
      <c r="H310" s="55" t="str">
        <f>LOOKUP(G310,'Dělená - pěstební'!$A$21:$A$50,'Dělená - pěstební'!$B$21:$B$50)</f>
        <v>Dřevo-Málek s.r.o.</v>
      </c>
      <c r="I310" s="58">
        <f t="array" ref="I310">SUM(IF(('Dělená - pěstební'!$A$3:$A$19=A310)*('Dělená - pěstební'!$D$1:$AG$1=G310),'Dělená - pěstební'!$D$3:$AG$19))</f>
        <v>0</v>
      </c>
      <c r="J310" s="115" t="str">
        <f>IF(I310=0,"",I310)</f>
        <v/>
      </c>
      <c r="K310" s="59" t="str">
        <f>IF(I310=MIN($J$303:$J$332),1,"")</f>
        <v/>
      </c>
    </row>
    <row r="311" spans="1:11" hidden="1">
      <c r="A311" s="53">
        <v>11</v>
      </c>
      <c r="B311" s="54">
        <f>LOOKUP(A311,Seznamy!$A$71:$A$83,Seznamy!$B$71:$B$83)</f>
        <v>226101</v>
      </c>
      <c r="C311" s="55" t="str">
        <f>LOOKUP(A311,Seznamy!$A$47:$A$63,Seznamy!$C$47:$C$63)</f>
        <v>Žlutice</v>
      </c>
      <c r="D311" s="56">
        <f>LOOKUP(A311,Seznamy!$A$47:$A$63,Seznamy!$F$47:$F$63)</f>
        <v>5050</v>
      </c>
      <c r="E311" s="56">
        <f>LOOKUP(A311,Seznamy!$A$47:$A$63,Seznamy!$G$47:$G$63)</f>
        <v>0</v>
      </c>
      <c r="F311" s="57">
        <f>LOOKUP(A311,Seznamy!$A$47:$A$63,Seznamy!$J$47:$J$63)</f>
        <v>60</v>
      </c>
      <c r="G311" s="57">
        <v>15</v>
      </c>
      <c r="H311" s="55" t="str">
        <f>LOOKUP(G311,'Dělená - pěstební'!$A$21:$A$50,'Dělená - pěstební'!$B$21:$B$50)</f>
        <v>Lesy Beskydy, a.s.</v>
      </c>
      <c r="I311" s="58">
        <f t="array" ref="I311">SUM(IF(('Dělená - pěstební'!$A$3:$A$19=A311)*('Dělená - pěstební'!$D$1:$AG$1=G311),'Dělená - pěstební'!$D$3:$AG$19))</f>
        <v>0</v>
      </c>
      <c r="J311" s="115" t="str">
        <f>IF(I311=0,"",I311)</f>
        <v/>
      </c>
      <c r="K311" s="59" t="str">
        <f>IF(I311=MIN($J$303:$J$332),1,"")</f>
        <v/>
      </c>
    </row>
    <row r="312" spans="1:11" hidden="1">
      <c r="A312" s="53">
        <v>11</v>
      </c>
      <c r="B312" s="54">
        <f>LOOKUP(A312,Seznamy!$A$71:$A$83,Seznamy!$B$71:$B$83)</f>
        <v>226101</v>
      </c>
      <c r="C312" s="55" t="str">
        <f>LOOKUP(A312,Seznamy!$A$47:$A$63,Seznamy!$C$47:$C$63)</f>
        <v>Žlutice</v>
      </c>
      <c r="D312" s="56">
        <f>LOOKUP(A312,Seznamy!$A$47:$A$63,Seznamy!$F$47:$F$63)</f>
        <v>5050</v>
      </c>
      <c r="E312" s="56">
        <f>LOOKUP(A312,Seznamy!$A$47:$A$63,Seznamy!$G$47:$G$63)</f>
        <v>0</v>
      </c>
      <c r="F312" s="57">
        <f>LOOKUP(A312,Seznamy!$A$47:$A$63,Seznamy!$J$47:$J$63)</f>
        <v>60</v>
      </c>
      <c r="G312" s="57">
        <v>16</v>
      </c>
      <c r="H312" s="55" t="str">
        <f>LOOKUP(G312,'Dělená - pěstební'!$A$21:$A$50,'Dělená - pěstební'!$B$21:$B$50)</f>
        <v>Lesní společnost Ledeč nad Sázavou, a.s.</v>
      </c>
      <c r="I312" s="58">
        <f t="array" ref="I312">SUM(IF(('Dělená - pěstební'!$A$3:$A$19=A312)*('Dělená - pěstební'!$D$1:$AG$1=G312),'Dělená - pěstební'!$D$3:$AG$19))</f>
        <v>0</v>
      </c>
      <c r="J312" s="115" t="str">
        <f>IF(I312=0,"",I312)</f>
        <v/>
      </c>
      <c r="K312" s="59" t="str">
        <f>IF(I312=MIN($J$303:$J$332),1,"")</f>
        <v/>
      </c>
    </row>
    <row r="313" spans="1:11" hidden="1">
      <c r="A313" s="53">
        <v>11</v>
      </c>
      <c r="B313" s="54">
        <f>LOOKUP(A313,Seznamy!$A$71:$A$83,Seznamy!$B$71:$B$83)</f>
        <v>226101</v>
      </c>
      <c r="C313" s="55" t="str">
        <f>LOOKUP(A313,Seznamy!$A$47:$A$63,Seznamy!$C$47:$C$63)</f>
        <v>Žlutice</v>
      </c>
      <c r="D313" s="56">
        <f>LOOKUP(A313,Seznamy!$A$47:$A$63,Seznamy!$F$47:$F$63)</f>
        <v>5050</v>
      </c>
      <c r="E313" s="56">
        <f>LOOKUP(A313,Seznamy!$A$47:$A$63,Seznamy!$G$47:$G$63)</f>
        <v>0</v>
      </c>
      <c r="F313" s="57">
        <f>LOOKUP(A313,Seznamy!$A$47:$A$63,Seznamy!$J$47:$J$63)</f>
        <v>60</v>
      </c>
      <c r="G313" s="57">
        <v>17</v>
      </c>
      <c r="H313" s="55" t="str">
        <f>LOOKUP(G313,'Dělená - pěstební'!$A$21:$A$50,'Dělená - pěstební'!$B$21:$B$50)</f>
        <v>Jacer-CZ a.s.</v>
      </c>
      <c r="I313" s="58">
        <f t="array" ref="I313">SUM(IF(('Dělená - pěstební'!$A$3:$A$19=A313)*('Dělená - pěstební'!$D$1:$AG$1=G313),'Dělená - pěstební'!$D$3:$AG$19))</f>
        <v>0</v>
      </c>
      <c r="J313" s="115" t="str">
        <f>IF(I313=0,"",I313)</f>
        <v/>
      </c>
      <c r="K313" s="59" t="str">
        <f>IF(I313=MIN($J$303:$J$332),1,"")</f>
        <v/>
      </c>
    </row>
    <row r="314" spans="1:11" hidden="1">
      <c r="A314" s="53">
        <v>11</v>
      </c>
      <c r="B314" s="54">
        <f>LOOKUP(A314,Seznamy!$A$71:$A$83,Seznamy!$B$71:$B$83)</f>
        <v>226101</v>
      </c>
      <c r="C314" s="55" t="str">
        <f>LOOKUP(A314,Seznamy!$A$47:$A$63,Seznamy!$C$47:$C$63)</f>
        <v>Žlutice</v>
      </c>
      <c r="D314" s="56">
        <f>LOOKUP(A314,Seznamy!$A$47:$A$63,Seznamy!$F$47:$F$63)</f>
        <v>5050</v>
      </c>
      <c r="E314" s="56">
        <f>LOOKUP(A314,Seznamy!$A$47:$A$63,Seznamy!$G$47:$G$63)</f>
        <v>0</v>
      </c>
      <c r="F314" s="57">
        <f>LOOKUP(A314,Seznamy!$A$47:$A$63,Seznamy!$J$47:$J$63)</f>
        <v>60</v>
      </c>
      <c r="G314" s="57">
        <v>18</v>
      </c>
      <c r="H314" s="55">
        <f>LOOKUP(G314,'Dělená - pěstební'!$A$21:$A$50,'Dělená - pěstební'!$B$21:$B$50)</f>
        <v>0</v>
      </c>
      <c r="I314" s="58">
        <f t="array" ref="I314">SUM(IF(('Dělená - pěstební'!$A$3:$A$19=A314)*('Dělená - pěstební'!$D$1:$AG$1=G314),'Dělená - pěstební'!$D$3:$AG$19))</f>
        <v>0</v>
      </c>
      <c r="J314" s="115" t="str">
        <f>IF(I314=0,"",I314)</f>
        <v/>
      </c>
      <c r="K314" s="59" t="str">
        <f>IF(I314=MIN($J$303:$J$332),1,"")</f>
        <v/>
      </c>
    </row>
    <row r="315" spans="1:11" hidden="1">
      <c r="A315" s="53">
        <v>11</v>
      </c>
      <c r="B315" s="54">
        <f>LOOKUP(A315,Seznamy!$A$71:$A$83,Seznamy!$B$71:$B$83)</f>
        <v>226101</v>
      </c>
      <c r="C315" s="55" t="str">
        <f>LOOKUP(A315,Seznamy!$A$47:$A$63,Seznamy!$C$47:$C$63)</f>
        <v>Žlutice</v>
      </c>
      <c r="D315" s="56">
        <f>LOOKUP(A315,Seznamy!$A$47:$A$63,Seznamy!$F$47:$F$63)</f>
        <v>5050</v>
      </c>
      <c r="E315" s="56">
        <f>LOOKUP(A315,Seznamy!$A$47:$A$63,Seznamy!$G$47:$G$63)</f>
        <v>0</v>
      </c>
      <c r="F315" s="57">
        <f>LOOKUP(A315,Seznamy!$A$47:$A$63,Seznamy!$J$47:$J$63)</f>
        <v>60</v>
      </c>
      <c r="G315" s="57">
        <v>19</v>
      </c>
      <c r="H315" s="55">
        <f>LOOKUP(G315,'Dělená - pěstební'!$A$21:$A$50,'Dělená - pěstební'!$B$21:$B$50)</f>
        <v>0</v>
      </c>
      <c r="I315" s="58">
        <f t="array" ref="I315">SUM(IF(('Dělená - pěstební'!$A$3:$A$19=A315)*('Dělená - pěstební'!$D$1:$AG$1=G315),'Dělená - pěstební'!$D$3:$AG$19))</f>
        <v>0</v>
      </c>
      <c r="J315" s="115" t="str">
        <f>IF(I315=0,"",I315)</f>
        <v/>
      </c>
      <c r="K315" s="59" t="str">
        <f>IF(I315=MIN($J$303:$J$332),1,"")</f>
        <v/>
      </c>
    </row>
    <row r="316" spans="1:11" hidden="1">
      <c r="A316" s="53">
        <v>11</v>
      </c>
      <c r="B316" s="54">
        <f>LOOKUP(A316,Seznamy!$A$71:$A$83,Seznamy!$B$71:$B$83)</f>
        <v>226101</v>
      </c>
      <c r="C316" s="55" t="str">
        <f>LOOKUP(A316,Seznamy!$A$47:$A$63,Seznamy!$C$47:$C$63)</f>
        <v>Žlutice</v>
      </c>
      <c r="D316" s="56">
        <f>LOOKUP(A316,Seznamy!$A$47:$A$63,Seznamy!$F$47:$F$63)</f>
        <v>5050</v>
      </c>
      <c r="E316" s="56">
        <f>LOOKUP(A316,Seznamy!$A$47:$A$63,Seznamy!$G$47:$G$63)</f>
        <v>0</v>
      </c>
      <c r="F316" s="57">
        <f>LOOKUP(A316,Seznamy!$A$47:$A$63,Seznamy!$J$47:$J$63)</f>
        <v>60</v>
      </c>
      <c r="G316" s="57">
        <v>20</v>
      </c>
      <c r="H316" s="55">
        <f>LOOKUP(G316,'Dělená - pěstební'!$A$21:$A$50,'Dělená - pěstební'!$B$21:$B$50)</f>
        <v>0</v>
      </c>
      <c r="I316" s="58">
        <f t="array" ref="I316">SUM(IF(('Dělená - pěstební'!$A$3:$A$19=A316)*('Dělená - pěstební'!$D$1:$AG$1=G316),'Dělená - pěstební'!$D$3:$AG$19))</f>
        <v>0</v>
      </c>
      <c r="J316" s="115" t="str">
        <f>IF(I316=0,"",I316)</f>
        <v/>
      </c>
      <c r="K316" s="59" t="str">
        <f>IF(I316=MIN($J$303:$J$332),1,"")</f>
        <v/>
      </c>
    </row>
    <row r="317" spans="1:11" hidden="1">
      <c r="A317" s="53">
        <v>11</v>
      </c>
      <c r="B317" s="54">
        <f>LOOKUP(A317,Seznamy!$A$71:$A$83,Seznamy!$B$71:$B$83)</f>
        <v>226101</v>
      </c>
      <c r="C317" s="55" t="str">
        <f>LOOKUP(A317,Seznamy!$A$47:$A$63,Seznamy!$C$47:$C$63)</f>
        <v>Žlutice</v>
      </c>
      <c r="D317" s="56">
        <f>LOOKUP(A317,Seznamy!$A$47:$A$63,Seznamy!$F$47:$F$63)</f>
        <v>5050</v>
      </c>
      <c r="E317" s="56">
        <f>LOOKUP(A317,Seznamy!$A$47:$A$63,Seznamy!$G$47:$G$63)</f>
        <v>0</v>
      </c>
      <c r="F317" s="57">
        <f>LOOKUP(A317,Seznamy!$A$47:$A$63,Seznamy!$J$47:$J$63)</f>
        <v>60</v>
      </c>
      <c r="G317" s="57">
        <v>21</v>
      </c>
      <c r="H317" s="55">
        <f>LOOKUP(G317,'Dělená - pěstební'!$A$21:$A$50,'Dělená - pěstební'!$B$21:$B$50)</f>
        <v>0</v>
      </c>
      <c r="I317" s="58">
        <f t="array" ref="I317">SUM(IF(('Dělená - pěstební'!$A$3:$A$19=A317)*('Dělená - pěstební'!$D$1:$AG$1=G317),'Dělená - pěstební'!$D$3:$AG$19))</f>
        <v>0</v>
      </c>
      <c r="J317" s="115" t="str">
        <f>IF(I317=0,"",I317)</f>
        <v/>
      </c>
      <c r="K317" s="59" t="str">
        <f>IF(I317=MIN($J$303:$J$332),1,"")</f>
        <v/>
      </c>
    </row>
    <row r="318" spans="1:11" hidden="1">
      <c r="A318" s="53">
        <v>11</v>
      </c>
      <c r="B318" s="54">
        <f>LOOKUP(A318,Seznamy!$A$71:$A$83,Seznamy!$B$71:$B$83)</f>
        <v>226101</v>
      </c>
      <c r="C318" s="55" t="str">
        <f>LOOKUP(A318,Seznamy!$A$47:$A$63,Seznamy!$C$47:$C$63)</f>
        <v>Žlutice</v>
      </c>
      <c r="D318" s="56">
        <f>LOOKUP(A318,Seznamy!$A$47:$A$63,Seznamy!$F$47:$F$63)</f>
        <v>5050</v>
      </c>
      <c r="E318" s="56">
        <f>LOOKUP(A318,Seznamy!$A$47:$A$63,Seznamy!$G$47:$G$63)</f>
        <v>0</v>
      </c>
      <c r="F318" s="57">
        <f>LOOKUP(A318,Seznamy!$A$47:$A$63,Seznamy!$J$47:$J$63)</f>
        <v>60</v>
      </c>
      <c r="G318" s="57">
        <v>22</v>
      </c>
      <c r="H318" s="55">
        <f>LOOKUP(G318,'Dělená - pěstební'!$A$21:$A$50,'Dělená - pěstební'!$B$21:$B$50)</f>
        <v>0</v>
      </c>
      <c r="I318" s="58">
        <f t="array" ref="I318">SUM(IF(('Dělená - pěstební'!$A$3:$A$19=A318)*('Dělená - pěstební'!$D$1:$AG$1=G318),'Dělená - pěstební'!$D$3:$AG$19))</f>
        <v>0</v>
      </c>
      <c r="J318" s="115" t="str">
        <f>IF(I318=0,"",I318)</f>
        <v/>
      </c>
      <c r="K318" s="59" t="str">
        <f>IF(I318=MIN($J$303:$J$332),1,"")</f>
        <v/>
      </c>
    </row>
    <row r="319" spans="1:11" hidden="1">
      <c r="A319" s="53">
        <v>11</v>
      </c>
      <c r="B319" s="54">
        <f>LOOKUP(A319,Seznamy!$A$71:$A$83,Seznamy!$B$71:$B$83)</f>
        <v>226101</v>
      </c>
      <c r="C319" s="55" t="str">
        <f>LOOKUP(A319,Seznamy!$A$47:$A$63,Seznamy!$C$47:$C$63)</f>
        <v>Žlutice</v>
      </c>
      <c r="D319" s="56">
        <f>LOOKUP(A319,Seznamy!$A$47:$A$63,Seznamy!$F$47:$F$63)</f>
        <v>5050</v>
      </c>
      <c r="E319" s="56">
        <f>LOOKUP(A319,Seznamy!$A$47:$A$63,Seznamy!$G$47:$G$63)</f>
        <v>0</v>
      </c>
      <c r="F319" s="57">
        <f>LOOKUP(A319,Seznamy!$A$47:$A$63,Seznamy!$J$47:$J$63)</f>
        <v>60</v>
      </c>
      <c r="G319" s="57">
        <v>23</v>
      </c>
      <c r="H319" s="55">
        <f>LOOKUP(G319,'Dělená - pěstební'!$A$21:$A$50,'Dělená - pěstební'!$B$21:$B$50)</f>
        <v>0</v>
      </c>
      <c r="I319" s="58">
        <f t="array" ref="I319">SUM(IF(('Dělená - pěstební'!$A$3:$A$19=A319)*('Dělená - pěstební'!$D$1:$AG$1=G319),'Dělená - pěstební'!$D$3:$AG$19))</f>
        <v>0</v>
      </c>
      <c r="J319" s="115" t="str">
        <f>IF(I319=0,"",I319)</f>
        <v/>
      </c>
      <c r="K319" s="59" t="str">
        <f>IF(I319=MIN($J$303:$J$332),1,"")</f>
        <v/>
      </c>
    </row>
    <row r="320" spans="1:11" hidden="1">
      <c r="A320" s="53">
        <v>11</v>
      </c>
      <c r="B320" s="54">
        <f>LOOKUP(A320,Seznamy!$A$71:$A$83,Seznamy!$B$71:$B$83)</f>
        <v>226101</v>
      </c>
      <c r="C320" s="55" t="str">
        <f>LOOKUP(A320,Seznamy!$A$47:$A$63,Seznamy!$C$47:$C$63)</f>
        <v>Žlutice</v>
      </c>
      <c r="D320" s="56">
        <f>LOOKUP(A320,Seznamy!$A$47:$A$63,Seznamy!$F$47:$F$63)</f>
        <v>5050</v>
      </c>
      <c r="E320" s="56">
        <f>LOOKUP(A320,Seznamy!$A$47:$A$63,Seznamy!$G$47:$G$63)</f>
        <v>0</v>
      </c>
      <c r="F320" s="57">
        <f>LOOKUP(A320,Seznamy!$A$47:$A$63,Seznamy!$J$47:$J$63)</f>
        <v>60</v>
      </c>
      <c r="G320" s="57">
        <v>24</v>
      </c>
      <c r="H320" s="55">
        <f>LOOKUP(G320,'Dělená - pěstební'!$A$21:$A$50,'Dělená - pěstební'!$B$21:$B$50)</f>
        <v>0</v>
      </c>
      <c r="I320" s="58">
        <f t="array" ref="I320">SUM(IF(('Dělená - pěstební'!$A$3:$A$19=A320)*('Dělená - pěstební'!$D$1:$AG$1=G320),'Dělená - pěstební'!$D$3:$AG$19))</f>
        <v>0</v>
      </c>
      <c r="J320" s="115" t="str">
        <f>IF(I320=0,"",I320)</f>
        <v/>
      </c>
      <c r="K320" s="59" t="str">
        <f>IF(I320=MIN($J$303:$J$332),1,"")</f>
        <v/>
      </c>
    </row>
    <row r="321" spans="1:11" hidden="1">
      <c r="A321" s="53">
        <v>11</v>
      </c>
      <c r="B321" s="54">
        <f>LOOKUP(A321,Seznamy!$A$71:$A$83,Seznamy!$B$71:$B$83)</f>
        <v>226101</v>
      </c>
      <c r="C321" s="55" t="str">
        <f>LOOKUP(A321,Seznamy!$A$47:$A$63,Seznamy!$C$47:$C$63)</f>
        <v>Žlutice</v>
      </c>
      <c r="D321" s="56">
        <f>LOOKUP(A321,Seznamy!$A$47:$A$63,Seznamy!$F$47:$F$63)</f>
        <v>5050</v>
      </c>
      <c r="E321" s="56">
        <f>LOOKUP(A321,Seznamy!$A$47:$A$63,Seznamy!$G$47:$G$63)</f>
        <v>0</v>
      </c>
      <c r="F321" s="57">
        <f>LOOKUP(A321,Seznamy!$A$47:$A$63,Seznamy!$J$47:$J$63)</f>
        <v>60</v>
      </c>
      <c r="G321" s="57">
        <v>25</v>
      </c>
      <c r="H321" s="55">
        <f>LOOKUP(G321,'Dělená - pěstební'!$A$21:$A$50,'Dělená - pěstební'!$B$21:$B$50)</f>
        <v>0</v>
      </c>
      <c r="I321" s="58">
        <f t="array" ref="I321">SUM(IF(('Dělená - pěstební'!$A$3:$A$19=A321)*('Dělená - pěstební'!$D$1:$AG$1=G321),'Dělená - pěstební'!$D$3:$AG$19))</f>
        <v>0</v>
      </c>
      <c r="J321" s="115" t="str">
        <f>IF(I321=0,"",I321)</f>
        <v/>
      </c>
      <c r="K321" s="59" t="str">
        <f>IF(I321=MIN($J$303:$J$332),1,"")</f>
        <v/>
      </c>
    </row>
    <row r="322" spans="1:11" hidden="1">
      <c r="A322" s="53">
        <v>11</v>
      </c>
      <c r="B322" s="54">
        <f>LOOKUP(A322,Seznamy!$A$71:$A$83,Seznamy!$B$71:$B$83)</f>
        <v>226101</v>
      </c>
      <c r="C322" s="55" t="str">
        <f>LOOKUP(A322,Seznamy!$A$47:$A$63,Seznamy!$C$47:$C$63)</f>
        <v>Žlutice</v>
      </c>
      <c r="D322" s="56">
        <f>LOOKUP(A322,Seznamy!$A$47:$A$63,Seznamy!$F$47:$F$63)</f>
        <v>5050</v>
      </c>
      <c r="E322" s="56">
        <f>LOOKUP(A322,Seznamy!$A$47:$A$63,Seznamy!$G$47:$G$63)</f>
        <v>0</v>
      </c>
      <c r="F322" s="57">
        <f>LOOKUP(A322,Seznamy!$A$47:$A$63,Seznamy!$J$47:$J$63)</f>
        <v>60</v>
      </c>
      <c r="G322" s="57">
        <v>26</v>
      </c>
      <c r="H322" s="55">
        <f>LOOKUP(G322,'Dělená - pěstební'!$A$21:$A$50,'Dělená - pěstební'!$B$21:$B$50)</f>
        <v>0</v>
      </c>
      <c r="I322" s="58">
        <f t="array" ref="I322">SUM(IF(('Dělená - pěstební'!$A$3:$A$19=A322)*('Dělená - pěstební'!$D$1:$AG$1=G322),'Dělená - pěstební'!$D$3:$AG$19))</f>
        <v>0</v>
      </c>
      <c r="J322" s="115" t="str">
        <f>IF(I322=0,"",I322)</f>
        <v/>
      </c>
      <c r="K322" s="59" t="str">
        <f>IF(I322=MIN($J$303:$J$332),1,"")</f>
        <v/>
      </c>
    </row>
    <row r="323" spans="1:11" hidden="1">
      <c r="A323" s="53">
        <v>11</v>
      </c>
      <c r="B323" s="54">
        <f>LOOKUP(A323,Seznamy!$A$71:$A$83,Seznamy!$B$71:$B$83)</f>
        <v>226101</v>
      </c>
      <c r="C323" s="55" t="str">
        <f>LOOKUP(A323,Seznamy!$A$47:$A$63,Seznamy!$C$47:$C$63)</f>
        <v>Žlutice</v>
      </c>
      <c r="D323" s="56">
        <f>LOOKUP(A323,Seznamy!$A$47:$A$63,Seznamy!$F$47:$F$63)</f>
        <v>5050</v>
      </c>
      <c r="E323" s="56">
        <f>LOOKUP(A323,Seznamy!$A$47:$A$63,Seznamy!$G$47:$G$63)</f>
        <v>0</v>
      </c>
      <c r="F323" s="57">
        <f>LOOKUP(A323,Seznamy!$A$47:$A$63,Seznamy!$J$47:$J$63)</f>
        <v>60</v>
      </c>
      <c r="G323" s="57">
        <v>27</v>
      </c>
      <c r="H323" s="55">
        <f>LOOKUP(G323,'Dělená - pěstební'!$A$21:$A$50,'Dělená - pěstební'!$B$21:$B$50)</f>
        <v>0</v>
      </c>
      <c r="I323" s="58">
        <f t="array" ref="I323">SUM(IF(('Dělená - pěstební'!$A$3:$A$19=A323)*('Dělená - pěstební'!$D$1:$AG$1=G323),'Dělená - pěstební'!$D$3:$AG$19))</f>
        <v>0</v>
      </c>
      <c r="J323" s="115" t="str">
        <f>IF(I323=0,"",I323)</f>
        <v/>
      </c>
      <c r="K323" s="59" t="str">
        <f>IF(I323=MIN($J$303:$J$332),1,"")</f>
        <v/>
      </c>
    </row>
    <row r="324" spans="1:11" hidden="1">
      <c r="A324" s="53">
        <v>11</v>
      </c>
      <c r="B324" s="54">
        <f>LOOKUP(A324,Seznamy!$A$71:$A$83,Seznamy!$B$71:$B$83)</f>
        <v>226101</v>
      </c>
      <c r="C324" s="55" t="str">
        <f>LOOKUP(A324,Seznamy!$A$47:$A$63,Seznamy!$C$47:$C$63)</f>
        <v>Žlutice</v>
      </c>
      <c r="D324" s="56">
        <f>LOOKUP(A324,Seznamy!$A$47:$A$63,Seznamy!$F$47:$F$63)</f>
        <v>5050</v>
      </c>
      <c r="E324" s="56">
        <f>LOOKUP(A324,Seznamy!$A$47:$A$63,Seznamy!$G$47:$G$63)</f>
        <v>0</v>
      </c>
      <c r="F324" s="57">
        <f>LOOKUP(A324,Seznamy!$A$47:$A$63,Seznamy!$J$47:$J$63)</f>
        <v>60</v>
      </c>
      <c r="G324" s="57">
        <v>28</v>
      </c>
      <c r="H324" s="55">
        <f>LOOKUP(G324,'Dělená - pěstební'!$A$21:$A$50,'Dělená - pěstební'!$B$21:$B$50)</f>
        <v>0</v>
      </c>
      <c r="I324" s="58">
        <f t="array" ref="I324">SUM(IF(('Dělená - pěstební'!$A$3:$A$19=A324)*('Dělená - pěstební'!$D$1:$AG$1=G324),'Dělená - pěstební'!$D$3:$AG$19))</f>
        <v>0</v>
      </c>
      <c r="J324" s="115" t="str">
        <f>IF(I324=0,"",I324)</f>
        <v/>
      </c>
      <c r="K324" s="59" t="str">
        <f>IF(I324=MIN($J$303:$J$332),1,"")</f>
        <v/>
      </c>
    </row>
    <row r="325" spans="1:11" hidden="1">
      <c r="A325" s="53">
        <v>11</v>
      </c>
      <c r="B325" s="54">
        <f>LOOKUP(A325,Seznamy!$A$71:$A$83,Seznamy!$B$71:$B$83)</f>
        <v>226101</v>
      </c>
      <c r="C325" s="55" t="str">
        <f>LOOKUP(A325,Seznamy!$A$47:$A$63,Seznamy!$C$47:$C$63)</f>
        <v>Žlutice</v>
      </c>
      <c r="D325" s="56">
        <f>LOOKUP(A325,Seznamy!$A$47:$A$63,Seznamy!$F$47:$F$63)</f>
        <v>5050</v>
      </c>
      <c r="E325" s="56">
        <f>LOOKUP(A325,Seznamy!$A$47:$A$63,Seznamy!$G$47:$G$63)</f>
        <v>0</v>
      </c>
      <c r="F325" s="57">
        <f>LOOKUP(A325,Seznamy!$A$47:$A$63,Seznamy!$J$47:$J$63)</f>
        <v>60</v>
      </c>
      <c r="G325" s="57">
        <v>29</v>
      </c>
      <c r="H325" s="55">
        <f>LOOKUP(G325,'Dělená - pěstební'!$A$21:$A$50,'Dělená - pěstební'!$B$21:$B$50)</f>
        <v>0</v>
      </c>
      <c r="I325" s="58">
        <f t="array" ref="I325">SUM(IF(('Dělená - pěstební'!$A$3:$A$19=A325)*('Dělená - pěstební'!$D$1:$AG$1=G325),'Dělená - pěstební'!$D$3:$AG$19))</f>
        <v>0</v>
      </c>
      <c r="J325" s="115" t="str">
        <f>IF(I325=0,"",I325)</f>
        <v/>
      </c>
      <c r="K325" s="59" t="str">
        <f>IF(I325=MIN($J$303:$J$332),1,"")</f>
        <v/>
      </c>
    </row>
    <row r="326" spans="1:11" hidden="1">
      <c r="A326" s="53">
        <v>11</v>
      </c>
      <c r="B326" s="54">
        <f>LOOKUP(A326,Seznamy!$A$71:$A$83,Seznamy!$B$71:$B$83)</f>
        <v>226101</v>
      </c>
      <c r="C326" s="55" t="str">
        <f>LOOKUP(A326,Seznamy!$A$47:$A$63,Seznamy!$C$47:$C$63)</f>
        <v>Žlutice</v>
      </c>
      <c r="D326" s="56">
        <f>LOOKUP(A326,Seznamy!$A$47:$A$63,Seznamy!$F$47:$F$63)</f>
        <v>5050</v>
      </c>
      <c r="E326" s="56">
        <f>LOOKUP(A326,Seznamy!$A$47:$A$63,Seznamy!$G$47:$G$63)</f>
        <v>0</v>
      </c>
      <c r="F326" s="57">
        <f>LOOKUP(A326,Seznamy!$A$47:$A$63,Seznamy!$J$47:$J$63)</f>
        <v>60</v>
      </c>
      <c r="G326" s="57">
        <v>30</v>
      </c>
      <c r="H326" s="55">
        <f>LOOKUP(G326,'Dělená - pěstební'!$A$21:$A$50,'Dělená - pěstební'!$B$21:$B$50)</f>
        <v>0</v>
      </c>
      <c r="I326" s="58">
        <f t="array" ref="I326">SUM(IF(('Dělená - pěstební'!$A$3:$A$19=A326)*('Dělená - pěstební'!$D$1:$AG$1=G326),'Dělená - pěstební'!$D$3:$AG$19))</f>
        <v>0</v>
      </c>
      <c r="J326" s="115" t="str">
        <f>IF(I326=0,"",I326)</f>
        <v/>
      </c>
      <c r="K326" s="59" t="str">
        <f>IF(I326=MIN($J$303:$J$332),1,"")</f>
        <v/>
      </c>
    </row>
    <row r="327" spans="1:11">
      <c r="A327" s="53">
        <v>11</v>
      </c>
      <c r="B327" s="54">
        <f>LOOKUP(A327,Seznamy!$A$71:$A$83,Seznamy!$B$71:$B$83)</f>
        <v>226101</v>
      </c>
      <c r="C327" s="55" t="str">
        <f>LOOKUP(A327,Seznamy!$A$47:$A$63,Seznamy!$C$47:$C$63)</f>
        <v>Žlutice</v>
      </c>
      <c r="D327" s="56">
        <f>LOOKUP(A327,Seznamy!$A$47:$A$63,Seznamy!$F$47:$F$63)</f>
        <v>5050</v>
      </c>
      <c r="E327" s="56">
        <f>LOOKUP(A327,Seznamy!$A$47:$A$63,Seznamy!$G$47:$G$63)</f>
        <v>0</v>
      </c>
      <c r="F327" s="57">
        <f>LOOKUP(A327,Seznamy!$A$47:$A$63,Seznamy!$J$47:$J$63)</f>
        <v>60</v>
      </c>
      <c r="G327" s="57">
        <v>4</v>
      </c>
      <c r="H327" s="55" t="str">
        <f>LOOKUP(G327,'Dělená - pěstební'!$A$21:$A$50,'Dělená - pěstební'!$B$21:$B$50)</f>
        <v>ARBOLES s.r.o.</v>
      </c>
      <c r="I327" s="58">
        <f t="array" ref="I327">SUM(IF(('Dělená - pěstební'!$A$3:$A$19=A327)*('Dělená - pěstební'!$D$1:$AG$1=G327),'Dělená - pěstební'!$D$3:$AG$19))</f>
        <v>43155045</v>
      </c>
      <c r="J327" s="115">
        <f>IF(I327=0,"",I327)</f>
        <v>43155045</v>
      </c>
      <c r="K327" s="59">
        <f>IF(I327=MIN($J$303:$J$332),1,"")</f>
        <v>1</v>
      </c>
    </row>
    <row r="328" spans="1:11">
      <c r="A328" s="53">
        <v>11</v>
      </c>
      <c r="B328" s="54">
        <f>LOOKUP(A328,Seznamy!$A$71:$A$83,Seznamy!$B$71:$B$83)</f>
        <v>226101</v>
      </c>
      <c r="C328" s="55" t="str">
        <f>LOOKUP(A328,Seznamy!$A$47:$A$63,Seznamy!$C$47:$C$63)</f>
        <v>Žlutice</v>
      </c>
      <c r="D328" s="56">
        <f>LOOKUP(A328,Seznamy!$A$47:$A$63,Seznamy!$F$47:$F$63)</f>
        <v>5050</v>
      </c>
      <c r="E328" s="56">
        <f>LOOKUP(A328,Seznamy!$A$47:$A$63,Seznamy!$G$47:$G$63)</f>
        <v>0</v>
      </c>
      <c r="F328" s="57">
        <f>LOOKUP(A328,Seznamy!$A$47:$A$63,Seznamy!$J$47:$J$63)</f>
        <v>60</v>
      </c>
      <c r="G328" s="57">
        <v>13</v>
      </c>
      <c r="H328" s="55" t="str">
        <f>LOOKUP(G328,'Dělená - pěstební'!$A$21:$A$50,'Dělená - pěstební'!$B$21:$B$50)</f>
        <v>SOLITERA spol. s r.o.</v>
      </c>
      <c r="I328" s="58">
        <f t="array" ref="I328">SUM(IF(('Dělená - pěstební'!$A$3:$A$19=A328)*('Dělená - pěstební'!$D$1:$AG$1=G328),'Dělená - pěstební'!$D$3:$AG$19))</f>
        <v>43775425</v>
      </c>
      <c r="J328" s="115">
        <f>IF(I328=0,"",I328)</f>
        <v>43775425</v>
      </c>
      <c r="K328" s="59" t="str">
        <f>IF(I328=MIN($J$303:$J$332),1,"")</f>
        <v/>
      </c>
    </row>
    <row r="329" spans="1:11">
      <c r="A329" s="53">
        <v>11</v>
      </c>
      <c r="B329" s="54">
        <f>LOOKUP(A329,Seznamy!$A$71:$A$83,Seznamy!$B$71:$B$83)</f>
        <v>226101</v>
      </c>
      <c r="C329" s="55" t="str">
        <f>LOOKUP(A329,Seznamy!$A$47:$A$63,Seznamy!$C$47:$C$63)</f>
        <v>Žlutice</v>
      </c>
      <c r="D329" s="56">
        <f>LOOKUP(A329,Seznamy!$A$47:$A$63,Seznamy!$F$47:$F$63)</f>
        <v>5050</v>
      </c>
      <c r="E329" s="56">
        <f>LOOKUP(A329,Seznamy!$A$47:$A$63,Seznamy!$G$47:$G$63)</f>
        <v>0</v>
      </c>
      <c r="F329" s="57">
        <f>LOOKUP(A329,Seznamy!$A$47:$A$63,Seznamy!$J$47:$J$63)</f>
        <v>60</v>
      </c>
      <c r="G329" s="57">
        <v>14</v>
      </c>
      <c r="H329" s="55" t="str">
        <f>LOOKUP(G329,'Dělená - pěstební'!$A$21:$A$50,'Dělená - pěstební'!$B$21:$B$50)</f>
        <v>KHL-EKO, a.s.</v>
      </c>
      <c r="I329" s="58">
        <f t="array" ref="I329">SUM(IF(('Dělená - pěstební'!$A$3:$A$19=A329)*('Dělená - pěstební'!$D$1:$AG$1=G329),'Dělená - pěstební'!$D$3:$AG$19))</f>
        <v>46234435</v>
      </c>
      <c r="J329" s="115">
        <f>IF(I329=0,"",I329)</f>
        <v>46234435</v>
      </c>
      <c r="K329" s="59" t="str">
        <f>IF(I329=MIN($J$303:$J$332),1,"")</f>
        <v/>
      </c>
    </row>
    <row r="330" spans="1:11">
      <c r="A330" s="53">
        <v>11</v>
      </c>
      <c r="B330" s="54">
        <f>LOOKUP(A330,Seznamy!$A$71:$A$83,Seznamy!$B$71:$B$83)</f>
        <v>226101</v>
      </c>
      <c r="C330" s="55" t="str">
        <f>LOOKUP(A330,Seznamy!$A$47:$A$63,Seznamy!$C$47:$C$63)</f>
        <v>Žlutice</v>
      </c>
      <c r="D330" s="56">
        <f>LOOKUP(A330,Seznamy!$A$47:$A$63,Seznamy!$F$47:$F$63)</f>
        <v>5050</v>
      </c>
      <c r="E330" s="56">
        <f>LOOKUP(A330,Seznamy!$A$47:$A$63,Seznamy!$G$47:$G$63)</f>
        <v>0</v>
      </c>
      <c r="F330" s="57">
        <f>LOOKUP(A330,Seznamy!$A$47:$A$63,Seznamy!$J$47:$J$63)</f>
        <v>60</v>
      </c>
      <c r="G330" s="57">
        <v>8</v>
      </c>
      <c r="H330" s="55" t="str">
        <f>LOOKUP(G330,'Dělená - pěstební'!$A$21:$A$50,'Dělená - pěstební'!$B$21:$B$50)</f>
        <v>LESCUS Cetkovice, s.r.o.</v>
      </c>
      <c r="I330" s="58">
        <f t="array" ref="I330">SUM(IF(('Dělená - pěstební'!$A$3:$A$19=A330)*('Dělená - pěstební'!$D$1:$AG$1=G330),'Dělená - pěstební'!$D$3:$AG$19))</f>
        <v>46247200</v>
      </c>
      <c r="J330" s="115">
        <f>IF(I330=0,"",I330)</f>
        <v>46247200</v>
      </c>
      <c r="K330" s="59" t="str">
        <f>IF(I330=MIN($J$303:$J$332),1,"")</f>
        <v/>
      </c>
    </row>
    <row r="331" spans="1:11">
      <c r="A331" s="53">
        <v>11</v>
      </c>
      <c r="B331" s="54">
        <f>LOOKUP(A331,Seznamy!$A$71:$A$83,Seznamy!$B$71:$B$83)</f>
        <v>226101</v>
      </c>
      <c r="C331" s="55" t="str">
        <f>LOOKUP(A331,Seznamy!$A$47:$A$63,Seznamy!$C$47:$C$63)</f>
        <v>Žlutice</v>
      </c>
      <c r="D331" s="56">
        <f>LOOKUP(A331,Seznamy!$A$47:$A$63,Seznamy!$F$47:$F$63)</f>
        <v>5050</v>
      </c>
      <c r="E331" s="56">
        <f>LOOKUP(A331,Seznamy!$A$47:$A$63,Seznamy!$G$47:$G$63)</f>
        <v>0</v>
      </c>
      <c r="F331" s="57">
        <f>LOOKUP(A331,Seznamy!$A$47:$A$63,Seznamy!$J$47:$J$63)</f>
        <v>60</v>
      </c>
      <c r="G331" s="57">
        <v>7</v>
      </c>
      <c r="H331" s="55" t="str">
        <f>LOOKUP(G331,'Dělená - pěstební'!$A$21:$A$50,'Dělená - pěstební'!$B$21:$B$50)</f>
        <v>Jihozápadní dřevařská a.s.</v>
      </c>
      <c r="I331" s="58">
        <f t="array" ref="I331">SUM(IF(('Dělená - pěstební'!$A$3:$A$19=A331)*('Dělená - pěstební'!$D$1:$AG$1=G331),'Dělená - pěstební'!$D$3:$AG$19))</f>
        <v>58809656</v>
      </c>
      <c r="J331" s="115">
        <f>IF(I331=0,"",I331)</f>
        <v>58809656</v>
      </c>
      <c r="K331" s="59" t="str">
        <f>IF(I331=MIN($J$303:$J$332),1,"")</f>
        <v/>
      </c>
    </row>
    <row r="332" spans="1:11">
      <c r="A332" s="53">
        <v>11</v>
      </c>
      <c r="B332" s="54">
        <f>LOOKUP(A332,Seznamy!$A$71:$A$83,Seznamy!$B$71:$B$83)</f>
        <v>226101</v>
      </c>
      <c r="C332" s="55" t="str">
        <f>LOOKUP(A332,Seznamy!$A$47:$A$63,Seznamy!$C$47:$C$63)</f>
        <v>Žlutice</v>
      </c>
      <c r="D332" s="56">
        <f>LOOKUP(A332,Seznamy!$A$47:$A$63,Seznamy!$F$47:$F$63)</f>
        <v>5050</v>
      </c>
      <c r="E332" s="56">
        <f>LOOKUP(A332,Seznamy!$A$47:$A$63,Seznamy!$G$47:$G$63)</f>
        <v>0</v>
      </c>
      <c r="F332" s="57">
        <f>LOOKUP(A332,Seznamy!$A$47:$A$63,Seznamy!$J$47:$J$63)</f>
        <v>60</v>
      </c>
      <c r="G332" s="57">
        <v>6</v>
      </c>
      <c r="H332" s="55" t="str">
        <f>LOOKUP(G332,'Dělená - pěstební'!$A$21:$A$50,'Dělená - pěstební'!$B$21:$B$50)</f>
        <v>UNILES a.s.</v>
      </c>
      <c r="I332" s="58">
        <f t="array" ref="I332">SUM(IF(('Dělená - pěstební'!$A$3:$A$19=A332)*('Dělená - pěstební'!$D$1:$AG$1=G332),'Dělená - pěstební'!$D$3:$AG$19))</f>
        <v>74619850</v>
      </c>
      <c r="J332" s="115">
        <f>IF(I332=0,"",I332)</f>
        <v>74619850</v>
      </c>
      <c r="K332" s="59" t="str">
        <f>IF(I332=MIN($J$303:$J$332),1,"")</f>
        <v/>
      </c>
    </row>
    <row r="333" spans="1:11" hidden="1">
      <c r="A333" s="87">
        <v>12</v>
      </c>
      <c r="B333" s="88">
        <f>LOOKUP(A333,Seznamy!$A$71:$A$83,Seznamy!$B$71:$B$83)</f>
        <v>226101</v>
      </c>
      <c r="C333" s="89" t="str">
        <f>LOOKUP(A333,Seznamy!$A$47:$A$63,Seznamy!$C$47:$C$63)</f>
        <v>Rynoltice</v>
      </c>
      <c r="D333" s="90">
        <f>LOOKUP(A333,Seznamy!$A$47:$A$63,Seznamy!$F$47:$F$63)</f>
        <v>1629</v>
      </c>
      <c r="E333" s="90">
        <f>LOOKUP(A333,Seznamy!$A$47:$A$63,Seznamy!$G$47:$G$63)</f>
        <v>0</v>
      </c>
      <c r="F333" s="91">
        <f>LOOKUP(A333,Seznamy!$A$47:$A$63,Seznamy!$J$47:$J$63)</f>
        <v>60</v>
      </c>
      <c r="G333" s="91">
        <v>1</v>
      </c>
      <c r="H333" s="89" t="str">
        <f>LOOKUP(G333,'Dělená - pěstební'!$A$21:$A$50,'Dělená - pěstební'!$B$21:$B$50)</f>
        <v>HEDERA ZIMA, spol. s r.o.</v>
      </c>
      <c r="I333" s="92">
        <f t="array" ref="I333">SUM(IF(('Dělená - pěstební'!$A$3:$A$19=A333)*('Dělená - pěstební'!$D$1:$AG$1=G333),'Dělená - pěstební'!$D$3:$AG$19))</f>
        <v>0</v>
      </c>
      <c r="J333" s="116" t="str">
        <f>IF(I333=0,"",I333)</f>
        <v/>
      </c>
      <c r="K333" s="93" t="str">
        <f>IF(I333=MIN($J$333:$J$362),1,"")</f>
        <v/>
      </c>
    </row>
    <row r="334" spans="1:11" hidden="1">
      <c r="A334" s="87">
        <v>12</v>
      </c>
      <c r="B334" s="88">
        <f>LOOKUP(A334,Seznamy!$A$71:$A$83,Seznamy!$B$71:$B$83)</f>
        <v>226101</v>
      </c>
      <c r="C334" s="89" t="str">
        <f>LOOKUP(A334,Seznamy!$A$47:$A$63,Seznamy!$C$47:$C$63)</f>
        <v>Rynoltice</v>
      </c>
      <c r="D334" s="90">
        <f>LOOKUP(A334,Seznamy!$A$47:$A$63,Seznamy!$F$47:$F$63)</f>
        <v>1629</v>
      </c>
      <c r="E334" s="90">
        <f>LOOKUP(A334,Seznamy!$A$47:$A$63,Seznamy!$G$47:$G$63)</f>
        <v>0</v>
      </c>
      <c r="F334" s="91">
        <f>LOOKUP(A334,Seznamy!$A$47:$A$63,Seznamy!$J$47:$J$63)</f>
        <v>60</v>
      </c>
      <c r="G334" s="91">
        <v>2</v>
      </c>
      <c r="H334" s="89" t="str">
        <f>LOOKUP(G334,'Dělená - pěstební'!$A$21:$A$50,'Dělená - pěstební'!$B$21:$B$50)</f>
        <v>KAISER s.r.o.</v>
      </c>
      <c r="I334" s="92">
        <f t="array" ref="I334">SUM(IF(('Dělená - pěstební'!$A$3:$A$19=A334)*('Dělená - pěstební'!$D$1:$AG$1=G334),'Dělená - pěstební'!$D$3:$AG$19))</f>
        <v>0</v>
      </c>
      <c r="J334" s="116" t="str">
        <f>IF(I334=0,"",I334)</f>
        <v/>
      </c>
      <c r="K334" s="93" t="str">
        <f>IF(I334=MIN($J$333:$J$362),1,"")</f>
        <v/>
      </c>
    </row>
    <row r="335" spans="1:11" hidden="1">
      <c r="A335" s="87">
        <v>12</v>
      </c>
      <c r="B335" s="88">
        <f>LOOKUP(A335,Seznamy!$A$71:$A$83,Seznamy!$B$71:$B$83)</f>
        <v>226101</v>
      </c>
      <c r="C335" s="89" t="str">
        <f>LOOKUP(A335,Seznamy!$A$47:$A$63,Seznamy!$C$47:$C$63)</f>
        <v>Rynoltice</v>
      </c>
      <c r="D335" s="90">
        <f>LOOKUP(A335,Seznamy!$A$47:$A$63,Seznamy!$F$47:$F$63)</f>
        <v>1629</v>
      </c>
      <c r="E335" s="90">
        <f>LOOKUP(A335,Seznamy!$A$47:$A$63,Seznamy!$G$47:$G$63)</f>
        <v>0</v>
      </c>
      <c r="F335" s="91">
        <f>LOOKUP(A335,Seznamy!$A$47:$A$63,Seznamy!$J$47:$J$63)</f>
        <v>60</v>
      </c>
      <c r="G335" s="91">
        <v>3</v>
      </c>
      <c r="H335" s="89" t="str">
        <f>LOOKUP(G335,'Dělená - pěstební'!$A$21:$A$50,'Dělená - pěstební'!$B$21:$B$50)</f>
        <v>LST a.s.</v>
      </c>
      <c r="I335" s="92">
        <f t="array" ref="I335">SUM(IF(('Dělená - pěstební'!$A$3:$A$19=A335)*('Dělená - pěstební'!$D$1:$AG$1=G335),'Dělená - pěstební'!$D$3:$AG$19))</f>
        <v>0</v>
      </c>
      <c r="J335" s="116" t="str">
        <f>IF(I335=0,"",I335)</f>
        <v/>
      </c>
      <c r="K335" s="93" t="str">
        <f>IF(I335=MIN($J$333:$J$362),1,"")</f>
        <v/>
      </c>
    </row>
    <row r="336" spans="1:11" hidden="1">
      <c r="A336" s="87">
        <v>12</v>
      </c>
      <c r="B336" s="88">
        <f>LOOKUP(A336,Seznamy!$A$71:$A$83,Seznamy!$B$71:$B$83)</f>
        <v>226101</v>
      </c>
      <c r="C336" s="89" t="str">
        <f>LOOKUP(A336,Seznamy!$A$47:$A$63,Seznamy!$C$47:$C$63)</f>
        <v>Rynoltice</v>
      </c>
      <c r="D336" s="90">
        <f>LOOKUP(A336,Seznamy!$A$47:$A$63,Seznamy!$F$47:$F$63)</f>
        <v>1629</v>
      </c>
      <c r="E336" s="90">
        <f>LOOKUP(A336,Seznamy!$A$47:$A$63,Seznamy!$G$47:$G$63)</f>
        <v>0</v>
      </c>
      <c r="F336" s="91">
        <f>LOOKUP(A336,Seznamy!$A$47:$A$63,Seznamy!$J$47:$J$63)</f>
        <v>60</v>
      </c>
      <c r="G336" s="91">
        <v>4</v>
      </c>
      <c r="H336" s="89" t="str">
        <f>LOOKUP(G336,'Dělená - pěstební'!$A$21:$A$50,'Dělená - pěstební'!$B$21:$B$50)</f>
        <v>ARBOLES s.r.o.</v>
      </c>
      <c r="I336" s="92">
        <f t="array" ref="I336">SUM(IF(('Dělená - pěstební'!$A$3:$A$19=A336)*('Dělená - pěstební'!$D$1:$AG$1=G336),'Dělená - pěstební'!$D$3:$AG$19))</f>
        <v>0</v>
      </c>
      <c r="J336" s="116" t="str">
        <f>IF(I336=0,"",I336)</f>
        <v/>
      </c>
      <c r="K336" s="93" t="str">
        <f>IF(I336=MIN($J$333:$J$362),1,"")</f>
        <v/>
      </c>
    </row>
    <row r="337" spans="1:11" hidden="1">
      <c r="A337" s="87">
        <v>12</v>
      </c>
      <c r="B337" s="88">
        <f>LOOKUP(A337,Seznamy!$A$71:$A$83,Seznamy!$B$71:$B$83)</f>
        <v>226101</v>
      </c>
      <c r="C337" s="89" t="str">
        <f>LOOKUP(A337,Seznamy!$A$47:$A$63,Seznamy!$C$47:$C$63)</f>
        <v>Rynoltice</v>
      </c>
      <c r="D337" s="90">
        <f>LOOKUP(A337,Seznamy!$A$47:$A$63,Seznamy!$F$47:$F$63)</f>
        <v>1629</v>
      </c>
      <c r="E337" s="90">
        <f>LOOKUP(A337,Seznamy!$A$47:$A$63,Seznamy!$G$47:$G$63)</f>
        <v>0</v>
      </c>
      <c r="F337" s="91">
        <f>LOOKUP(A337,Seznamy!$A$47:$A$63,Seznamy!$J$47:$J$63)</f>
        <v>60</v>
      </c>
      <c r="G337" s="91">
        <v>5</v>
      </c>
      <c r="H337" s="89" t="str">
        <f>LOOKUP(G337,'Dělená - pěstební'!$A$21:$A$50,'Dělená - pěstební'!$B$21:$B$50)</f>
        <v>Marles s.r.o.</v>
      </c>
      <c r="I337" s="92">
        <f t="array" ref="I337">SUM(IF(('Dělená - pěstební'!$A$3:$A$19=A337)*('Dělená - pěstební'!$D$1:$AG$1=G337),'Dělená - pěstební'!$D$3:$AG$19))</f>
        <v>0</v>
      </c>
      <c r="J337" s="116" t="str">
        <f>IF(I337=0,"",I337)</f>
        <v/>
      </c>
      <c r="K337" s="93" t="str">
        <f>IF(I337=MIN($J$333:$J$362),1,"")</f>
        <v/>
      </c>
    </row>
    <row r="338" spans="1:11" hidden="1">
      <c r="A338" s="87">
        <v>12</v>
      </c>
      <c r="B338" s="88">
        <f>LOOKUP(A338,Seznamy!$A$71:$A$83,Seznamy!$B$71:$B$83)</f>
        <v>226101</v>
      </c>
      <c r="C338" s="89" t="str">
        <f>LOOKUP(A338,Seznamy!$A$47:$A$63,Seznamy!$C$47:$C$63)</f>
        <v>Rynoltice</v>
      </c>
      <c r="D338" s="90">
        <f>LOOKUP(A338,Seznamy!$A$47:$A$63,Seznamy!$F$47:$F$63)</f>
        <v>1629</v>
      </c>
      <c r="E338" s="90">
        <f>LOOKUP(A338,Seznamy!$A$47:$A$63,Seznamy!$G$47:$G$63)</f>
        <v>0</v>
      </c>
      <c r="F338" s="91">
        <f>LOOKUP(A338,Seznamy!$A$47:$A$63,Seznamy!$J$47:$J$63)</f>
        <v>60</v>
      </c>
      <c r="G338" s="91">
        <v>7</v>
      </c>
      <c r="H338" s="89" t="str">
        <f>LOOKUP(G338,'Dělená - pěstební'!$A$21:$A$50,'Dělená - pěstební'!$B$21:$B$50)</f>
        <v>Jihozápadní dřevařská a.s.</v>
      </c>
      <c r="I338" s="92">
        <f t="array" ref="I338">SUM(IF(('Dělená - pěstební'!$A$3:$A$19=A338)*('Dělená - pěstební'!$D$1:$AG$1=G338),'Dělená - pěstební'!$D$3:$AG$19))</f>
        <v>0</v>
      </c>
      <c r="J338" s="116" t="str">
        <f>IF(I338=0,"",I338)</f>
        <v/>
      </c>
      <c r="K338" s="93" t="str">
        <f>IF(I338=MIN($J$333:$J$362),1,"")</f>
        <v/>
      </c>
    </row>
    <row r="339" spans="1:11" hidden="1">
      <c r="A339" s="87">
        <v>12</v>
      </c>
      <c r="B339" s="88">
        <f>LOOKUP(A339,Seznamy!$A$71:$A$83,Seznamy!$B$71:$B$83)</f>
        <v>226101</v>
      </c>
      <c r="C339" s="89" t="str">
        <f>LOOKUP(A339,Seznamy!$A$47:$A$63,Seznamy!$C$47:$C$63)</f>
        <v>Rynoltice</v>
      </c>
      <c r="D339" s="90">
        <f>LOOKUP(A339,Seznamy!$A$47:$A$63,Seznamy!$F$47:$F$63)</f>
        <v>1629</v>
      </c>
      <c r="E339" s="90">
        <f>LOOKUP(A339,Seznamy!$A$47:$A$63,Seznamy!$G$47:$G$63)</f>
        <v>0</v>
      </c>
      <c r="F339" s="91">
        <f>LOOKUP(A339,Seznamy!$A$47:$A$63,Seznamy!$J$47:$J$63)</f>
        <v>60</v>
      </c>
      <c r="G339" s="91">
        <v>8</v>
      </c>
      <c r="H339" s="89" t="str">
        <f>LOOKUP(G339,'Dělená - pěstební'!$A$21:$A$50,'Dělená - pěstební'!$B$21:$B$50)</f>
        <v>LESCUS Cetkovice, s.r.o.</v>
      </c>
      <c r="I339" s="92">
        <f t="array" ref="I339">SUM(IF(('Dělená - pěstební'!$A$3:$A$19=A339)*('Dělená - pěstební'!$D$1:$AG$1=G339),'Dělená - pěstební'!$D$3:$AG$19))</f>
        <v>0</v>
      </c>
      <c r="J339" s="116" t="str">
        <f>IF(I339=0,"",I339)</f>
        <v/>
      </c>
      <c r="K339" s="93" t="str">
        <f>IF(I339=MIN($J$333:$J$362),1,"")</f>
        <v/>
      </c>
    </row>
    <row r="340" spans="1:11" hidden="1">
      <c r="A340" s="87">
        <v>12</v>
      </c>
      <c r="B340" s="88">
        <f>LOOKUP(A340,Seznamy!$A$71:$A$83,Seznamy!$B$71:$B$83)</f>
        <v>226101</v>
      </c>
      <c r="C340" s="89" t="str">
        <f>LOOKUP(A340,Seznamy!$A$47:$A$63,Seznamy!$C$47:$C$63)</f>
        <v>Rynoltice</v>
      </c>
      <c r="D340" s="90">
        <f>LOOKUP(A340,Seznamy!$A$47:$A$63,Seznamy!$F$47:$F$63)</f>
        <v>1629</v>
      </c>
      <c r="E340" s="90">
        <f>LOOKUP(A340,Seznamy!$A$47:$A$63,Seznamy!$G$47:$G$63)</f>
        <v>0</v>
      </c>
      <c r="F340" s="91">
        <f>LOOKUP(A340,Seznamy!$A$47:$A$63,Seznamy!$J$47:$J$63)</f>
        <v>60</v>
      </c>
      <c r="G340" s="91">
        <v>9</v>
      </c>
      <c r="H340" s="89" t="str">
        <f>LOOKUP(G340,'Dělená - pěstební'!$A$21:$A$50,'Dělená - pěstební'!$B$21:$B$50)</f>
        <v>LDF Rožnov a.s.</v>
      </c>
      <c r="I340" s="92">
        <f t="array" ref="I340">SUM(IF(('Dělená - pěstební'!$A$3:$A$19=A340)*('Dělená - pěstební'!$D$1:$AG$1=G340),'Dělená - pěstební'!$D$3:$AG$19))</f>
        <v>0</v>
      </c>
      <c r="J340" s="116" t="str">
        <f>IF(I340=0,"",I340)</f>
        <v/>
      </c>
      <c r="K340" s="93" t="str">
        <f>IF(I340=MIN($J$333:$J$362),1,"")</f>
        <v/>
      </c>
    </row>
    <row r="341" spans="1:11" hidden="1">
      <c r="A341" s="87">
        <v>12</v>
      </c>
      <c r="B341" s="88">
        <f>LOOKUP(A341,Seznamy!$A$71:$A$83,Seznamy!$B$71:$B$83)</f>
        <v>226101</v>
      </c>
      <c r="C341" s="89" t="str">
        <f>LOOKUP(A341,Seznamy!$A$47:$A$63,Seznamy!$C$47:$C$63)</f>
        <v>Rynoltice</v>
      </c>
      <c r="D341" s="90">
        <f>LOOKUP(A341,Seznamy!$A$47:$A$63,Seznamy!$F$47:$F$63)</f>
        <v>1629</v>
      </c>
      <c r="E341" s="90">
        <f>LOOKUP(A341,Seznamy!$A$47:$A$63,Seznamy!$G$47:$G$63)</f>
        <v>0</v>
      </c>
      <c r="F341" s="91">
        <f>LOOKUP(A341,Seznamy!$A$47:$A$63,Seznamy!$J$47:$J$63)</f>
        <v>60</v>
      </c>
      <c r="G341" s="91">
        <v>10</v>
      </c>
      <c r="H341" s="89" t="str">
        <f>LOOKUP(G341,'Dělená - pěstební'!$A$21:$A$50,'Dělená - pěstební'!$B$21:$B$50)</f>
        <v>Kloboucká lesní s.r.o.</v>
      </c>
      <c r="I341" s="92">
        <f t="array" ref="I341">SUM(IF(('Dělená - pěstební'!$A$3:$A$19=A341)*('Dělená - pěstební'!$D$1:$AG$1=G341),'Dělená - pěstební'!$D$3:$AG$19))</f>
        <v>0</v>
      </c>
      <c r="J341" s="116" t="str">
        <f>IF(I341=0,"",I341)</f>
        <v/>
      </c>
      <c r="K341" s="93" t="str">
        <f>IF(I341=MIN($J$333:$J$362),1,"")</f>
        <v/>
      </c>
    </row>
    <row r="342" spans="1:11" hidden="1">
      <c r="A342" s="87">
        <v>12</v>
      </c>
      <c r="B342" s="88">
        <f>LOOKUP(A342,Seznamy!$A$71:$A$83,Seznamy!$B$71:$B$83)</f>
        <v>226101</v>
      </c>
      <c r="C342" s="89" t="str">
        <f>LOOKUP(A342,Seznamy!$A$47:$A$63,Seznamy!$C$47:$C$63)</f>
        <v>Rynoltice</v>
      </c>
      <c r="D342" s="90">
        <f>LOOKUP(A342,Seznamy!$A$47:$A$63,Seznamy!$F$47:$F$63)</f>
        <v>1629</v>
      </c>
      <c r="E342" s="90">
        <f>LOOKUP(A342,Seznamy!$A$47:$A$63,Seznamy!$G$47:$G$63)</f>
        <v>0</v>
      </c>
      <c r="F342" s="91">
        <f>LOOKUP(A342,Seznamy!$A$47:$A$63,Seznamy!$J$47:$J$63)</f>
        <v>60</v>
      </c>
      <c r="G342" s="91">
        <v>11</v>
      </c>
      <c r="H342" s="89" t="str">
        <f>LOOKUP(G342,'Dělená - pěstební'!$A$21:$A$50,'Dělená - pěstební'!$B$21:$B$50)</f>
        <v>Opavská lesní a.s.</v>
      </c>
      <c r="I342" s="92">
        <f t="array" ref="I342">SUM(IF(('Dělená - pěstební'!$A$3:$A$19=A342)*('Dělená - pěstební'!$D$1:$AG$1=G342),'Dělená - pěstební'!$D$3:$AG$19))</f>
        <v>0</v>
      </c>
      <c r="J342" s="116" t="str">
        <f>IF(I342=0,"",I342)</f>
        <v/>
      </c>
      <c r="K342" s="93" t="str">
        <f>IF(I342=MIN($J$333:$J$362),1,"")</f>
        <v/>
      </c>
    </row>
    <row r="343" spans="1:11" hidden="1">
      <c r="A343" s="87">
        <v>12</v>
      </c>
      <c r="B343" s="88">
        <f>LOOKUP(A343,Seznamy!$A$71:$A$83,Seznamy!$B$71:$B$83)</f>
        <v>226101</v>
      </c>
      <c r="C343" s="89" t="str">
        <f>LOOKUP(A343,Seznamy!$A$47:$A$63,Seznamy!$C$47:$C$63)</f>
        <v>Rynoltice</v>
      </c>
      <c r="D343" s="90">
        <f>LOOKUP(A343,Seznamy!$A$47:$A$63,Seznamy!$F$47:$F$63)</f>
        <v>1629</v>
      </c>
      <c r="E343" s="90">
        <f>LOOKUP(A343,Seznamy!$A$47:$A$63,Seznamy!$G$47:$G$63)</f>
        <v>0</v>
      </c>
      <c r="F343" s="91">
        <f>LOOKUP(A343,Seznamy!$A$47:$A$63,Seznamy!$J$47:$J$63)</f>
        <v>60</v>
      </c>
      <c r="G343" s="91">
        <v>12</v>
      </c>
      <c r="H343" s="89" t="str">
        <f>LOOKUP(G343,'Dělená - pěstební'!$A$21:$A$50,'Dělená - pěstební'!$B$21:$B$50)</f>
        <v>Dřevo-Málek s.r.o.</v>
      </c>
      <c r="I343" s="92">
        <f t="array" ref="I343">SUM(IF(('Dělená - pěstební'!$A$3:$A$19=A343)*('Dělená - pěstební'!$D$1:$AG$1=G343),'Dělená - pěstební'!$D$3:$AG$19))</f>
        <v>0</v>
      </c>
      <c r="J343" s="116" t="str">
        <f>IF(I343=0,"",I343)</f>
        <v/>
      </c>
      <c r="K343" s="93" t="str">
        <f>IF(I343=MIN($J$333:$J$362),1,"")</f>
        <v/>
      </c>
    </row>
    <row r="344" spans="1:11" hidden="1">
      <c r="A344" s="87">
        <v>12</v>
      </c>
      <c r="B344" s="88">
        <f>LOOKUP(A344,Seznamy!$A$71:$A$83,Seznamy!$B$71:$B$83)</f>
        <v>226101</v>
      </c>
      <c r="C344" s="89" t="str">
        <f>LOOKUP(A344,Seznamy!$A$47:$A$63,Seznamy!$C$47:$C$63)</f>
        <v>Rynoltice</v>
      </c>
      <c r="D344" s="90">
        <f>LOOKUP(A344,Seznamy!$A$47:$A$63,Seznamy!$F$47:$F$63)</f>
        <v>1629</v>
      </c>
      <c r="E344" s="90">
        <f>LOOKUP(A344,Seznamy!$A$47:$A$63,Seznamy!$G$47:$G$63)</f>
        <v>0</v>
      </c>
      <c r="F344" s="91">
        <f>LOOKUP(A344,Seznamy!$A$47:$A$63,Seznamy!$J$47:$J$63)</f>
        <v>60</v>
      </c>
      <c r="G344" s="91">
        <v>13</v>
      </c>
      <c r="H344" s="89" t="str">
        <f>LOOKUP(G344,'Dělená - pěstební'!$A$21:$A$50,'Dělená - pěstební'!$B$21:$B$50)</f>
        <v>SOLITERA spol. s r.o.</v>
      </c>
      <c r="I344" s="92">
        <f t="array" ref="I344">SUM(IF(('Dělená - pěstební'!$A$3:$A$19=A344)*('Dělená - pěstební'!$D$1:$AG$1=G344),'Dělená - pěstební'!$D$3:$AG$19))</f>
        <v>0</v>
      </c>
      <c r="J344" s="116" t="str">
        <f>IF(I344=0,"",I344)</f>
        <v/>
      </c>
      <c r="K344" s="93" t="str">
        <f>IF(I344=MIN($J$333:$J$362),1,"")</f>
        <v/>
      </c>
    </row>
    <row r="345" spans="1:11" hidden="1">
      <c r="A345" s="87">
        <v>12</v>
      </c>
      <c r="B345" s="88">
        <f>LOOKUP(A345,Seznamy!$A$71:$A$83,Seznamy!$B$71:$B$83)</f>
        <v>226101</v>
      </c>
      <c r="C345" s="89" t="str">
        <f>LOOKUP(A345,Seznamy!$A$47:$A$63,Seznamy!$C$47:$C$63)</f>
        <v>Rynoltice</v>
      </c>
      <c r="D345" s="90">
        <f>LOOKUP(A345,Seznamy!$A$47:$A$63,Seznamy!$F$47:$F$63)</f>
        <v>1629</v>
      </c>
      <c r="E345" s="90">
        <f>LOOKUP(A345,Seznamy!$A$47:$A$63,Seznamy!$G$47:$G$63)</f>
        <v>0</v>
      </c>
      <c r="F345" s="91">
        <f>LOOKUP(A345,Seznamy!$A$47:$A$63,Seznamy!$J$47:$J$63)</f>
        <v>60</v>
      </c>
      <c r="G345" s="91">
        <v>14</v>
      </c>
      <c r="H345" s="89" t="str">
        <f>LOOKUP(G345,'Dělená - pěstební'!$A$21:$A$50,'Dělená - pěstební'!$B$21:$B$50)</f>
        <v>KHL-EKO, a.s.</v>
      </c>
      <c r="I345" s="92">
        <f t="array" ref="I345">SUM(IF(('Dělená - pěstební'!$A$3:$A$19=A345)*('Dělená - pěstební'!$D$1:$AG$1=G345),'Dělená - pěstební'!$D$3:$AG$19))</f>
        <v>0</v>
      </c>
      <c r="J345" s="116" t="str">
        <f>IF(I345=0,"",I345)</f>
        <v/>
      </c>
      <c r="K345" s="93" t="str">
        <f>IF(I345=MIN($J$333:$J$362),1,"")</f>
        <v/>
      </c>
    </row>
    <row r="346" spans="1:11" hidden="1">
      <c r="A346" s="87">
        <v>12</v>
      </c>
      <c r="B346" s="88">
        <f>LOOKUP(A346,Seznamy!$A$71:$A$83,Seznamy!$B$71:$B$83)</f>
        <v>226101</v>
      </c>
      <c r="C346" s="89" t="str">
        <f>LOOKUP(A346,Seznamy!$A$47:$A$63,Seznamy!$C$47:$C$63)</f>
        <v>Rynoltice</v>
      </c>
      <c r="D346" s="90">
        <f>LOOKUP(A346,Seznamy!$A$47:$A$63,Seznamy!$F$47:$F$63)</f>
        <v>1629</v>
      </c>
      <c r="E346" s="90">
        <f>LOOKUP(A346,Seznamy!$A$47:$A$63,Seznamy!$G$47:$G$63)</f>
        <v>0</v>
      </c>
      <c r="F346" s="91">
        <f>LOOKUP(A346,Seznamy!$A$47:$A$63,Seznamy!$J$47:$J$63)</f>
        <v>60</v>
      </c>
      <c r="G346" s="91">
        <v>15</v>
      </c>
      <c r="H346" s="89" t="str">
        <f>LOOKUP(G346,'Dělená - pěstební'!$A$21:$A$50,'Dělená - pěstební'!$B$21:$B$50)</f>
        <v>Lesy Beskydy, a.s.</v>
      </c>
      <c r="I346" s="92">
        <f t="array" ref="I346">SUM(IF(('Dělená - pěstební'!$A$3:$A$19=A346)*('Dělená - pěstební'!$D$1:$AG$1=G346),'Dělená - pěstební'!$D$3:$AG$19))</f>
        <v>0</v>
      </c>
      <c r="J346" s="116" t="str">
        <f>IF(I346=0,"",I346)</f>
        <v/>
      </c>
      <c r="K346" s="93" t="str">
        <f>IF(I346=MIN($J$333:$J$362),1,"")</f>
        <v/>
      </c>
    </row>
    <row r="347" spans="1:11" hidden="1">
      <c r="A347" s="87">
        <v>12</v>
      </c>
      <c r="B347" s="88">
        <f>LOOKUP(A347,Seznamy!$A$71:$A$83,Seznamy!$B$71:$B$83)</f>
        <v>226101</v>
      </c>
      <c r="C347" s="89" t="str">
        <f>LOOKUP(A347,Seznamy!$A$47:$A$63,Seznamy!$C$47:$C$63)</f>
        <v>Rynoltice</v>
      </c>
      <c r="D347" s="90">
        <f>LOOKUP(A347,Seznamy!$A$47:$A$63,Seznamy!$F$47:$F$63)</f>
        <v>1629</v>
      </c>
      <c r="E347" s="90">
        <f>LOOKUP(A347,Seznamy!$A$47:$A$63,Seznamy!$G$47:$G$63)</f>
        <v>0</v>
      </c>
      <c r="F347" s="91">
        <f>LOOKUP(A347,Seznamy!$A$47:$A$63,Seznamy!$J$47:$J$63)</f>
        <v>60</v>
      </c>
      <c r="G347" s="91">
        <v>16</v>
      </c>
      <c r="H347" s="89" t="str">
        <f>LOOKUP(G347,'Dělená - pěstební'!$A$21:$A$50,'Dělená - pěstební'!$B$21:$B$50)</f>
        <v>Lesní společnost Ledeč nad Sázavou, a.s.</v>
      </c>
      <c r="I347" s="92">
        <f t="array" ref="I347">SUM(IF(('Dělená - pěstební'!$A$3:$A$19=A347)*('Dělená - pěstební'!$D$1:$AG$1=G347),'Dělená - pěstební'!$D$3:$AG$19))</f>
        <v>0</v>
      </c>
      <c r="J347" s="116" t="str">
        <f>IF(I347=0,"",I347)</f>
        <v/>
      </c>
      <c r="K347" s="93" t="str">
        <f>IF(I347=MIN($J$333:$J$362),1,"")</f>
        <v/>
      </c>
    </row>
    <row r="348" spans="1:11" hidden="1">
      <c r="A348" s="87">
        <v>12</v>
      </c>
      <c r="B348" s="88">
        <f>LOOKUP(A348,Seznamy!$A$71:$A$83,Seznamy!$B$71:$B$83)</f>
        <v>226101</v>
      </c>
      <c r="C348" s="89" t="str">
        <f>LOOKUP(A348,Seznamy!$A$47:$A$63,Seznamy!$C$47:$C$63)</f>
        <v>Rynoltice</v>
      </c>
      <c r="D348" s="90">
        <f>LOOKUP(A348,Seznamy!$A$47:$A$63,Seznamy!$F$47:$F$63)</f>
        <v>1629</v>
      </c>
      <c r="E348" s="90">
        <f>LOOKUP(A348,Seznamy!$A$47:$A$63,Seznamy!$G$47:$G$63)</f>
        <v>0</v>
      </c>
      <c r="F348" s="91">
        <f>LOOKUP(A348,Seznamy!$A$47:$A$63,Seznamy!$J$47:$J$63)</f>
        <v>60</v>
      </c>
      <c r="G348" s="91">
        <v>17</v>
      </c>
      <c r="H348" s="89" t="str">
        <f>LOOKUP(G348,'Dělená - pěstební'!$A$21:$A$50,'Dělená - pěstební'!$B$21:$B$50)</f>
        <v>Jacer-CZ a.s.</v>
      </c>
      <c r="I348" s="92">
        <f t="array" ref="I348">SUM(IF(('Dělená - pěstební'!$A$3:$A$19=A348)*('Dělená - pěstební'!$D$1:$AG$1=G348),'Dělená - pěstební'!$D$3:$AG$19))</f>
        <v>0</v>
      </c>
      <c r="J348" s="116" t="str">
        <f>IF(I348=0,"",I348)</f>
        <v/>
      </c>
      <c r="K348" s="93" t="str">
        <f>IF(I348=MIN($J$333:$J$362),1,"")</f>
        <v/>
      </c>
    </row>
    <row r="349" spans="1:11" hidden="1">
      <c r="A349" s="87">
        <v>12</v>
      </c>
      <c r="B349" s="88">
        <f>LOOKUP(A349,Seznamy!$A$71:$A$83,Seznamy!$B$71:$B$83)</f>
        <v>226101</v>
      </c>
      <c r="C349" s="89" t="str">
        <f>LOOKUP(A349,Seznamy!$A$47:$A$63,Seznamy!$C$47:$C$63)</f>
        <v>Rynoltice</v>
      </c>
      <c r="D349" s="90">
        <f>LOOKUP(A349,Seznamy!$A$47:$A$63,Seznamy!$F$47:$F$63)</f>
        <v>1629</v>
      </c>
      <c r="E349" s="90">
        <f>LOOKUP(A349,Seznamy!$A$47:$A$63,Seznamy!$G$47:$G$63)</f>
        <v>0</v>
      </c>
      <c r="F349" s="91">
        <f>LOOKUP(A349,Seznamy!$A$47:$A$63,Seznamy!$J$47:$J$63)</f>
        <v>60</v>
      </c>
      <c r="G349" s="91">
        <v>18</v>
      </c>
      <c r="H349" s="89">
        <f>LOOKUP(G349,'Dělená - pěstební'!$A$21:$A$50,'Dělená - pěstební'!$B$21:$B$50)</f>
        <v>0</v>
      </c>
      <c r="I349" s="92">
        <f t="array" ref="I349">SUM(IF(('Dělená - pěstební'!$A$3:$A$19=A349)*('Dělená - pěstební'!$D$1:$AG$1=G349),'Dělená - pěstební'!$D$3:$AG$19))</f>
        <v>0</v>
      </c>
      <c r="J349" s="116" t="str">
        <f>IF(I349=0,"",I349)</f>
        <v/>
      </c>
      <c r="K349" s="93" t="str">
        <f>IF(I349=MIN($J$333:$J$362),1,"")</f>
        <v/>
      </c>
    </row>
    <row r="350" spans="1:11" hidden="1">
      <c r="A350" s="87">
        <v>12</v>
      </c>
      <c r="B350" s="88">
        <f>LOOKUP(A350,Seznamy!$A$71:$A$83,Seznamy!$B$71:$B$83)</f>
        <v>226101</v>
      </c>
      <c r="C350" s="89" t="str">
        <f>LOOKUP(A350,Seznamy!$A$47:$A$63,Seznamy!$C$47:$C$63)</f>
        <v>Rynoltice</v>
      </c>
      <c r="D350" s="90">
        <f>LOOKUP(A350,Seznamy!$A$47:$A$63,Seznamy!$F$47:$F$63)</f>
        <v>1629</v>
      </c>
      <c r="E350" s="90">
        <f>LOOKUP(A350,Seznamy!$A$47:$A$63,Seznamy!$G$47:$G$63)</f>
        <v>0</v>
      </c>
      <c r="F350" s="91">
        <f>LOOKUP(A350,Seznamy!$A$47:$A$63,Seznamy!$J$47:$J$63)</f>
        <v>60</v>
      </c>
      <c r="G350" s="91">
        <v>19</v>
      </c>
      <c r="H350" s="89">
        <f>LOOKUP(G350,'Dělená - pěstební'!$A$21:$A$50,'Dělená - pěstební'!$B$21:$B$50)</f>
        <v>0</v>
      </c>
      <c r="I350" s="92">
        <f t="array" ref="I350">SUM(IF(('Dělená - pěstební'!$A$3:$A$19=A350)*('Dělená - pěstební'!$D$1:$AG$1=G350),'Dělená - pěstební'!$D$3:$AG$19))</f>
        <v>0</v>
      </c>
      <c r="J350" s="116" t="str">
        <f>IF(I350=0,"",I350)</f>
        <v/>
      </c>
      <c r="K350" s="93" t="str">
        <f>IF(I350=MIN($J$333:$J$362),1,"")</f>
        <v/>
      </c>
    </row>
    <row r="351" spans="1:11" hidden="1">
      <c r="A351" s="87">
        <v>12</v>
      </c>
      <c r="B351" s="88">
        <f>LOOKUP(A351,Seznamy!$A$71:$A$83,Seznamy!$B$71:$B$83)</f>
        <v>226101</v>
      </c>
      <c r="C351" s="89" t="str">
        <f>LOOKUP(A351,Seznamy!$A$47:$A$63,Seznamy!$C$47:$C$63)</f>
        <v>Rynoltice</v>
      </c>
      <c r="D351" s="90">
        <f>LOOKUP(A351,Seznamy!$A$47:$A$63,Seznamy!$F$47:$F$63)</f>
        <v>1629</v>
      </c>
      <c r="E351" s="90">
        <f>LOOKUP(A351,Seznamy!$A$47:$A$63,Seznamy!$G$47:$G$63)</f>
        <v>0</v>
      </c>
      <c r="F351" s="91">
        <f>LOOKUP(A351,Seznamy!$A$47:$A$63,Seznamy!$J$47:$J$63)</f>
        <v>60</v>
      </c>
      <c r="G351" s="91">
        <v>20</v>
      </c>
      <c r="H351" s="89">
        <f>LOOKUP(G351,'Dělená - pěstební'!$A$21:$A$50,'Dělená - pěstební'!$B$21:$B$50)</f>
        <v>0</v>
      </c>
      <c r="I351" s="92">
        <f t="array" ref="I351">SUM(IF(('Dělená - pěstební'!$A$3:$A$19=A351)*('Dělená - pěstební'!$D$1:$AG$1=G351),'Dělená - pěstební'!$D$3:$AG$19))</f>
        <v>0</v>
      </c>
      <c r="J351" s="116" t="str">
        <f>IF(I351=0,"",I351)</f>
        <v/>
      </c>
      <c r="K351" s="93" t="str">
        <f>IF(I351=MIN($J$333:$J$362),1,"")</f>
        <v/>
      </c>
    </row>
    <row r="352" spans="1:11" hidden="1">
      <c r="A352" s="87">
        <v>12</v>
      </c>
      <c r="B352" s="88">
        <f>LOOKUP(A352,Seznamy!$A$71:$A$83,Seznamy!$B$71:$B$83)</f>
        <v>226101</v>
      </c>
      <c r="C352" s="89" t="str">
        <f>LOOKUP(A352,Seznamy!$A$47:$A$63,Seznamy!$C$47:$C$63)</f>
        <v>Rynoltice</v>
      </c>
      <c r="D352" s="90">
        <f>LOOKUP(A352,Seznamy!$A$47:$A$63,Seznamy!$F$47:$F$63)</f>
        <v>1629</v>
      </c>
      <c r="E352" s="90">
        <f>LOOKUP(A352,Seznamy!$A$47:$A$63,Seznamy!$G$47:$G$63)</f>
        <v>0</v>
      </c>
      <c r="F352" s="91">
        <f>LOOKUP(A352,Seznamy!$A$47:$A$63,Seznamy!$J$47:$J$63)</f>
        <v>60</v>
      </c>
      <c r="G352" s="91">
        <v>21</v>
      </c>
      <c r="H352" s="89">
        <f>LOOKUP(G352,'Dělená - pěstební'!$A$21:$A$50,'Dělená - pěstební'!$B$21:$B$50)</f>
        <v>0</v>
      </c>
      <c r="I352" s="92">
        <f t="array" ref="I352">SUM(IF(('Dělená - pěstební'!$A$3:$A$19=A352)*('Dělená - pěstební'!$D$1:$AG$1=G352),'Dělená - pěstební'!$D$3:$AG$19))</f>
        <v>0</v>
      </c>
      <c r="J352" s="116" t="str">
        <f>IF(I352=0,"",I352)</f>
        <v/>
      </c>
      <c r="K352" s="93" t="str">
        <f>IF(I352=MIN($J$333:$J$362),1,"")</f>
        <v/>
      </c>
    </row>
    <row r="353" spans="1:11" hidden="1">
      <c r="A353" s="87">
        <v>12</v>
      </c>
      <c r="B353" s="88">
        <f>LOOKUP(A353,Seznamy!$A$71:$A$83,Seznamy!$B$71:$B$83)</f>
        <v>226101</v>
      </c>
      <c r="C353" s="89" t="str">
        <f>LOOKUP(A353,Seznamy!$A$47:$A$63,Seznamy!$C$47:$C$63)</f>
        <v>Rynoltice</v>
      </c>
      <c r="D353" s="90">
        <f>LOOKUP(A353,Seznamy!$A$47:$A$63,Seznamy!$F$47:$F$63)</f>
        <v>1629</v>
      </c>
      <c r="E353" s="90">
        <f>LOOKUP(A353,Seznamy!$A$47:$A$63,Seznamy!$G$47:$G$63)</f>
        <v>0</v>
      </c>
      <c r="F353" s="91">
        <f>LOOKUP(A353,Seznamy!$A$47:$A$63,Seznamy!$J$47:$J$63)</f>
        <v>60</v>
      </c>
      <c r="G353" s="91">
        <v>22</v>
      </c>
      <c r="H353" s="89">
        <f>LOOKUP(G353,'Dělená - pěstební'!$A$21:$A$50,'Dělená - pěstební'!$B$21:$B$50)</f>
        <v>0</v>
      </c>
      <c r="I353" s="92">
        <f t="array" ref="I353">SUM(IF(('Dělená - pěstební'!$A$3:$A$19=A353)*('Dělená - pěstební'!$D$1:$AG$1=G353),'Dělená - pěstební'!$D$3:$AG$19))</f>
        <v>0</v>
      </c>
      <c r="J353" s="116" t="str">
        <f>IF(I353=0,"",I353)</f>
        <v/>
      </c>
      <c r="K353" s="93" t="str">
        <f>IF(I353=MIN($J$333:$J$362),1,"")</f>
        <v/>
      </c>
    </row>
    <row r="354" spans="1:11" hidden="1">
      <c r="A354" s="87">
        <v>12</v>
      </c>
      <c r="B354" s="88">
        <f>LOOKUP(A354,Seznamy!$A$71:$A$83,Seznamy!$B$71:$B$83)</f>
        <v>226101</v>
      </c>
      <c r="C354" s="89" t="str">
        <f>LOOKUP(A354,Seznamy!$A$47:$A$63,Seznamy!$C$47:$C$63)</f>
        <v>Rynoltice</v>
      </c>
      <c r="D354" s="90">
        <f>LOOKUP(A354,Seznamy!$A$47:$A$63,Seznamy!$F$47:$F$63)</f>
        <v>1629</v>
      </c>
      <c r="E354" s="90">
        <f>LOOKUP(A354,Seznamy!$A$47:$A$63,Seznamy!$G$47:$G$63)</f>
        <v>0</v>
      </c>
      <c r="F354" s="91">
        <f>LOOKUP(A354,Seznamy!$A$47:$A$63,Seznamy!$J$47:$J$63)</f>
        <v>60</v>
      </c>
      <c r="G354" s="91">
        <v>23</v>
      </c>
      <c r="H354" s="89">
        <f>LOOKUP(G354,'Dělená - pěstební'!$A$21:$A$50,'Dělená - pěstební'!$B$21:$B$50)</f>
        <v>0</v>
      </c>
      <c r="I354" s="92">
        <f t="array" ref="I354">SUM(IF(('Dělená - pěstební'!$A$3:$A$19=A354)*('Dělená - pěstební'!$D$1:$AG$1=G354),'Dělená - pěstební'!$D$3:$AG$19))</f>
        <v>0</v>
      </c>
      <c r="J354" s="116" t="str">
        <f>IF(I354=0,"",I354)</f>
        <v/>
      </c>
      <c r="K354" s="93" t="str">
        <f>IF(I354=MIN($J$333:$J$362),1,"")</f>
        <v/>
      </c>
    </row>
    <row r="355" spans="1:11" hidden="1">
      <c r="A355" s="87">
        <v>12</v>
      </c>
      <c r="B355" s="88">
        <f>LOOKUP(A355,Seznamy!$A$71:$A$83,Seznamy!$B$71:$B$83)</f>
        <v>226101</v>
      </c>
      <c r="C355" s="89" t="str">
        <f>LOOKUP(A355,Seznamy!$A$47:$A$63,Seznamy!$C$47:$C$63)</f>
        <v>Rynoltice</v>
      </c>
      <c r="D355" s="90">
        <f>LOOKUP(A355,Seznamy!$A$47:$A$63,Seznamy!$F$47:$F$63)</f>
        <v>1629</v>
      </c>
      <c r="E355" s="90">
        <f>LOOKUP(A355,Seznamy!$A$47:$A$63,Seznamy!$G$47:$G$63)</f>
        <v>0</v>
      </c>
      <c r="F355" s="91">
        <f>LOOKUP(A355,Seznamy!$A$47:$A$63,Seznamy!$J$47:$J$63)</f>
        <v>60</v>
      </c>
      <c r="G355" s="91">
        <v>24</v>
      </c>
      <c r="H355" s="89">
        <f>LOOKUP(G355,'Dělená - pěstební'!$A$21:$A$50,'Dělená - pěstební'!$B$21:$B$50)</f>
        <v>0</v>
      </c>
      <c r="I355" s="92">
        <f t="array" ref="I355">SUM(IF(('Dělená - pěstební'!$A$3:$A$19=A355)*('Dělená - pěstební'!$D$1:$AG$1=G355),'Dělená - pěstební'!$D$3:$AG$19))</f>
        <v>0</v>
      </c>
      <c r="J355" s="116" t="str">
        <f>IF(I355=0,"",I355)</f>
        <v/>
      </c>
      <c r="K355" s="93" t="str">
        <f>IF(I355=MIN($J$333:$J$362),1,"")</f>
        <v/>
      </c>
    </row>
    <row r="356" spans="1:11" hidden="1">
      <c r="A356" s="87">
        <v>12</v>
      </c>
      <c r="B356" s="88">
        <f>LOOKUP(A356,Seznamy!$A$71:$A$83,Seznamy!$B$71:$B$83)</f>
        <v>226101</v>
      </c>
      <c r="C356" s="89" t="str">
        <f>LOOKUP(A356,Seznamy!$A$47:$A$63,Seznamy!$C$47:$C$63)</f>
        <v>Rynoltice</v>
      </c>
      <c r="D356" s="90">
        <f>LOOKUP(A356,Seznamy!$A$47:$A$63,Seznamy!$F$47:$F$63)</f>
        <v>1629</v>
      </c>
      <c r="E356" s="90">
        <f>LOOKUP(A356,Seznamy!$A$47:$A$63,Seznamy!$G$47:$G$63)</f>
        <v>0</v>
      </c>
      <c r="F356" s="91">
        <f>LOOKUP(A356,Seznamy!$A$47:$A$63,Seznamy!$J$47:$J$63)</f>
        <v>60</v>
      </c>
      <c r="G356" s="91">
        <v>25</v>
      </c>
      <c r="H356" s="89">
        <f>LOOKUP(G356,'Dělená - pěstební'!$A$21:$A$50,'Dělená - pěstební'!$B$21:$B$50)</f>
        <v>0</v>
      </c>
      <c r="I356" s="92">
        <f t="array" ref="I356">SUM(IF(('Dělená - pěstební'!$A$3:$A$19=A356)*('Dělená - pěstební'!$D$1:$AG$1=G356),'Dělená - pěstební'!$D$3:$AG$19))</f>
        <v>0</v>
      </c>
      <c r="J356" s="116" t="str">
        <f>IF(I356=0,"",I356)</f>
        <v/>
      </c>
      <c r="K356" s="93" t="str">
        <f>IF(I356=MIN($J$333:$J$362),1,"")</f>
        <v/>
      </c>
    </row>
    <row r="357" spans="1:11" hidden="1">
      <c r="A357" s="87">
        <v>12</v>
      </c>
      <c r="B357" s="88">
        <f>LOOKUP(A357,Seznamy!$A$71:$A$83,Seznamy!$B$71:$B$83)</f>
        <v>226101</v>
      </c>
      <c r="C357" s="89" t="str">
        <f>LOOKUP(A357,Seznamy!$A$47:$A$63,Seznamy!$C$47:$C$63)</f>
        <v>Rynoltice</v>
      </c>
      <c r="D357" s="90">
        <f>LOOKUP(A357,Seznamy!$A$47:$A$63,Seznamy!$F$47:$F$63)</f>
        <v>1629</v>
      </c>
      <c r="E357" s="90">
        <f>LOOKUP(A357,Seznamy!$A$47:$A$63,Seznamy!$G$47:$G$63)</f>
        <v>0</v>
      </c>
      <c r="F357" s="91">
        <f>LOOKUP(A357,Seznamy!$A$47:$A$63,Seznamy!$J$47:$J$63)</f>
        <v>60</v>
      </c>
      <c r="G357" s="91">
        <v>26</v>
      </c>
      <c r="H357" s="89">
        <f>LOOKUP(G357,'Dělená - pěstební'!$A$21:$A$50,'Dělená - pěstební'!$B$21:$B$50)</f>
        <v>0</v>
      </c>
      <c r="I357" s="92">
        <f t="array" ref="I357">SUM(IF(('Dělená - pěstební'!$A$3:$A$19=A357)*('Dělená - pěstební'!$D$1:$AG$1=G357),'Dělená - pěstební'!$D$3:$AG$19))</f>
        <v>0</v>
      </c>
      <c r="J357" s="116" t="str">
        <f>IF(I357=0,"",I357)</f>
        <v/>
      </c>
      <c r="K357" s="93" t="str">
        <f>IF(I357=MIN($J$333:$J$362),1,"")</f>
        <v/>
      </c>
    </row>
    <row r="358" spans="1:11" hidden="1">
      <c r="A358" s="87">
        <v>12</v>
      </c>
      <c r="B358" s="88">
        <f>LOOKUP(A358,Seznamy!$A$71:$A$83,Seznamy!$B$71:$B$83)</f>
        <v>226101</v>
      </c>
      <c r="C358" s="89" t="str">
        <f>LOOKUP(A358,Seznamy!$A$47:$A$63,Seznamy!$C$47:$C$63)</f>
        <v>Rynoltice</v>
      </c>
      <c r="D358" s="90">
        <f>LOOKUP(A358,Seznamy!$A$47:$A$63,Seznamy!$F$47:$F$63)</f>
        <v>1629</v>
      </c>
      <c r="E358" s="90">
        <f>LOOKUP(A358,Seznamy!$A$47:$A$63,Seznamy!$G$47:$G$63)</f>
        <v>0</v>
      </c>
      <c r="F358" s="91">
        <f>LOOKUP(A358,Seznamy!$A$47:$A$63,Seznamy!$J$47:$J$63)</f>
        <v>60</v>
      </c>
      <c r="G358" s="91">
        <v>27</v>
      </c>
      <c r="H358" s="89">
        <f>LOOKUP(G358,'Dělená - pěstební'!$A$21:$A$50,'Dělená - pěstební'!$B$21:$B$50)</f>
        <v>0</v>
      </c>
      <c r="I358" s="92">
        <f t="array" ref="I358">SUM(IF(('Dělená - pěstební'!$A$3:$A$19=A358)*('Dělená - pěstební'!$D$1:$AG$1=G358),'Dělená - pěstební'!$D$3:$AG$19))</f>
        <v>0</v>
      </c>
      <c r="J358" s="116" t="str">
        <f>IF(I358=0,"",I358)</f>
        <v/>
      </c>
      <c r="K358" s="93" t="str">
        <f>IF(I358=MIN($J$333:$J$362),1,"")</f>
        <v/>
      </c>
    </row>
    <row r="359" spans="1:11" hidden="1">
      <c r="A359" s="87">
        <v>12</v>
      </c>
      <c r="B359" s="88">
        <f>LOOKUP(A359,Seznamy!$A$71:$A$83,Seznamy!$B$71:$B$83)</f>
        <v>226101</v>
      </c>
      <c r="C359" s="89" t="str">
        <f>LOOKUP(A359,Seznamy!$A$47:$A$63,Seznamy!$C$47:$C$63)</f>
        <v>Rynoltice</v>
      </c>
      <c r="D359" s="90">
        <f>LOOKUP(A359,Seznamy!$A$47:$A$63,Seznamy!$F$47:$F$63)</f>
        <v>1629</v>
      </c>
      <c r="E359" s="90">
        <f>LOOKUP(A359,Seznamy!$A$47:$A$63,Seznamy!$G$47:$G$63)</f>
        <v>0</v>
      </c>
      <c r="F359" s="91">
        <f>LOOKUP(A359,Seznamy!$A$47:$A$63,Seznamy!$J$47:$J$63)</f>
        <v>60</v>
      </c>
      <c r="G359" s="91">
        <v>28</v>
      </c>
      <c r="H359" s="89">
        <f>LOOKUP(G359,'Dělená - pěstební'!$A$21:$A$50,'Dělená - pěstební'!$B$21:$B$50)</f>
        <v>0</v>
      </c>
      <c r="I359" s="92">
        <f t="array" ref="I359">SUM(IF(('Dělená - pěstební'!$A$3:$A$19=A359)*('Dělená - pěstební'!$D$1:$AG$1=G359),'Dělená - pěstební'!$D$3:$AG$19))</f>
        <v>0</v>
      </c>
      <c r="J359" s="116" t="str">
        <f>IF(I359=0,"",I359)</f>
        <v/>
      </c>
      <c r="K359" s="93" t="str">
        <f>IF(I359=MIN($J$333:$J$362),1,"")</f>
        <v/>
      </c>
    </row>
    <row r="360" spans="1:11" hidden="1">
      <c r="A360" s="87">
        <v>12</v>
      </c>
      <c r="B360" s="88">
        <f>LOOKUP(A360,Seznamy!$A$71:$A$83,Seznamy!$B$71:$B$83)</f>
        <v>226101</v>
      </c>
      <c r="C360" s="89" t="str">
        <f>LOOKUP(A360,Seznamy!$A$47:$A$63,Seznamy!$C$47:$C$63)</f>
        <v>Rynoltice</v>
      </c>
      <c r="D360" s="90">
        <f>LOOKUP(A360,Seznamy!$A$47:$A$63,Seznamy!$F$47:$F$63)</f>
        <v>1629</v>
      </c>
      <c r="E360" s="90">
        <f>LOOKUP(A360,Seznamy!$A$47:$A$63,Seznamy!$G$47:$G$63)</f>
        <v>0</v>
      </c>
      <c r="F360" s="91">
        <f>LOOKUP(A360,Seznamy!$A$47:$A$63,Seznamy!$J$47:$J$63)</f>
        <v>60</v>
      </c>
      <c r="G360" s="91">
        <v>29</v>
      </c>
      <c r="H360" s="89">
        <f>LOOKUP(G360,'Dělená - pěstební'!$A$21:$A$50,'Dělená - pěstební'!$B$21:$B$50)</f>
        <v>0</v>
      </c>
      <c r="I360" s="92">
        <f t="array" ref="I360">SUM(IF(('Dělená - pěstební'!$A$3:$A$19=A360)*('Dělená - pěstební'!$D$1:$AG$1=G360),'Dělená - pěstební'!$D$3:$AG$19))</f>
        <v>0</v>
      </c>
      <c r="J360" s="116" t="str">
        <f>IF(I360=0,"",I360)</f>
        <v/>
      </c>
      <c r="K360" s="93" t="str">
        <f>IF(I360=MIN($J$333:$J$362),1,"")</f>
        <v/>
      </c>
    </row>
    <row r="361" spans="1:11" hidden="1">
      <c r="A361" s="87">
        <v>12</v>
      </c>
      <c r="B361" s="88">
        <f>LOOKUP(A361,Seznamy!$A$71:$A$83,Seznamy!$B$71:$B$83)</f>
        <v>226101</v>
      </c>
      <c r="C361" s="89" t="str">
        <f>LOOKUP(A361,Seznamy!$A$47:$A$63,Seznamy!$C$47:$C$63)</f>
        <v>Rynoltice</v>
      </c>
      <c r="D361" s="90">
        <f>LOOKUP(A361,Seznamy!$A$47:$A$63,Seznamy!$F$47:$F$63)</f>
        <v>1629</v>
      </c>
      <c r="E361" s="90">
        <f>LOOKUP(A361,Seznamy!$A$47:$A$63,Seznamy!$G$47:$G$63)</f>
        <v>0</v>
      </c>
      <c r="F361" s="91">
        <f>LOOKUP(A361,Seznamy!$A$47:$A$63,Seznamy!$J$47:$J$63)</f>
        <v>60</v>
      </c>
      <c r="G361" s="91">
        <v>30</v>
      </c>
      <c r="H361" s="89">
        <f>LOOKUP(G361,'Dělená - pěstební'!$A$21:$A$50,'Dělená - pěstební'!$B$21:$B$50)</f>
        <v>0</v>
      </c>
      <c r="I361" s="92">
        <f t="array" ref="I361">SUM(IF(('Dělená - pěstební'!$A$3:$A$19=A361)*('Dělená - pěstební'!$D$1:$AG$1=G361),'Dělená - pěstební'!$D$3:$AG$19))</f>
        <v>0</v>
      </c>
      <c r="J361" s="116" t="str">
        <f>IF(I361=0,"",I361)</f>
        <v/>
      </c>
      <c r="K361" s="93" t="str">
        <f>IF(I361=MIN($J$333:$J$362),1,"")</f>
        <v/>
      </c>
    </row>
    <row r="362" spans="1:11">
      <c r="A362" s="87">
        <v>12</v>
      </c>
      <c r="B362" s="88">
        <f>LOOKUP(A362,Seznamy!$A$71:$A$83,Seznamy!$B$71:$B$83)</f>
        <v>226101</v>
      </c>
      <c r="C362" s="89" t="str">
        <f>LOOKUP(A362,Seznamy!$A$47:$A$63,Seznamy!$C$47:$C$63)</f>
        <v>Rynoltice</v>
      </c>
      <c r="D362" s="90">
        <f>LOOKUP(A362,Seznamy!$A$47:$A$63,Seznamy!$F$47:$F$63)</f>
        <v>1629</v>
      </c>
      <c r="E362" s="90">
        <f>LOOKUP(A362,Seznamy!$A$47:$A$63,Seznamy!$G$47:$G$63)</f>
        <v>0</v>
      </c>
      <c r="F362" s="91">
        <f>LOOKUP(A362,Seznamy!$A$47:$A$63,Seznamy!$J$47:$J$63)</f>
        <v>60</v>
      </c>
      <c r="G362" s="91">
        <v>6</v>
      </c>
      <c r="H362" s="89" t="str">
        <f>LOOKUP(G362,'Dělená - pěstební'!$A$21:$A$50,'Dělená - pěstební'!$B$21:$B$50)</f>
        <v>UNILES a.s.</v>
      </c>
      <c r="I362" s="92">
        <f t="array" ref="I362">SUM(IF(('Dělená - pěstební'!$A$3:$A$19=A362)*('Dělená - pěstební'!$D$1:$AG$1=G362),'Dělená - pěstební'!$D$3:$AG$19))</f>
        <v>23902975</v>
      </c>
      <c r="J362" s="116">
        <f>IF(I362=0,"",I362)</f>
        <v>23902975</v>
      </c>
      <c r="K362" s="93">
        <f>IF(I362=MIN($J$333:$J$362),1,"")</f>
        <v>1</v>
      </c>
    </row>
    <row r="363" spans="1:11" hidden="1">
      <c r="A363" s="53">
        <v>13</v>
      </c>
      <c r="B363" s="54">
        <f>LOOKUP(A363,Seznamy!$A$71:$A$83,Seznamy!$B$71:$B$83)</f>
        <v>226101</v>
      </c>
      <c r="C363" s="55" t="str">
        <f>LOOKUP(A363,Seznamy!$A$47:$A$63,Seznamy!$C$47:$C$63)</f>
        <v>Tanvald</v>
      </c>
      <c r="D363" s="56">
        <f>LOOKUP(A363,Seznamy!$A$47:$A$63,Seznamy!$F$47:$F$63)</f>
        <v>1527</v>
      </c>
      <c r="E363" s="56">
        <f>LOOKUP(A363,Seznamy!$A$47:$A$63,Seznamy!$G$47:$G$63)</f>
        <v>0</v>
      </c>
      <c r="F363" s="57">
        <f>LOOKUP(A363,Seznamy!$A$47:$A$63,Seznamy!$J$47:$J$63)</f>
        <v>60</v>
      </c>
      <c r="G363" s="57">
        <v>1</v>
      </c>
      <c r="H363" s="55" t="str">
        <f>LOOKUP(G363,'Dělená - pěstební'!$A$21:$A$50,'Dělená - pěstební'!$B$21:$B$50)</f>
        <v>HEDERA ZIMA, spol. s r.o.</v>
      </c>
      <c r="I363" s="58">
        <f t="array" ref="I363">SUM(IF(('Dělená - pěstební'!$A$3:$A$19=A363)*('Dělená - pěstební'!$D$1:$AG$1=G363),'Dělená - pěstební'!$D$3:$AG$19))</f>
        <v>0</v>
      </c>
      <c r="J363" s="115" t="str">
        <f>IF(I363=0,"",I363)</f>
        <v/>
      </c>
      <c r="K363" s="59" t="str">
        <f>IF(I363=MIN($J$363:$J$392),1,"")</f>
        <v/>
      </c>
    </row>
    <row r="364" spans="1:11" hidden="1">
      <c r="A364" s="53">
        <v>13</v>
      </c>
      <c r="B364" s="54">
        <f>LOOKUP(A364,Seznamy!$A$71:$A$83,Seznamy!$B$71:$B$83)</f>
        <v>226101</v>
      </c>
      <c r="C364" s="55" t="str">
        <f>LOOKUP(A364,Seznamy!$A$47:$A$63,Seznamy!$C$47:$C$63)</f>
        <v>Tanvald</v>
      </c>
      <c r="D364" s="56">
        <f>LOOKUP(A364,Seznamy!$A$47:$A$63,Seznamy!$F$47:$F$63)</f>
        <v>1527</v>
      </c>
      <c r="E364" s="56">
        <f>LOOKUP(A364,Seznamy!$A$47:$A$63,Seznamy!$G$47:$G$63)</f>
        <v>0</v>
      </c>
      <c r="F364" s="57">
        <f>LOOKUP(A364,Seznamy!$A$47:$A$63,Seznamy!$J$47:$J$63)</f>
        <v>60</v>
      </c>
      <c r="G364" s="57">
        <v>2</v>
      </c>
      <c r="H364" s="55" t="str">
        <f>LOOKUP(G364,'Dělená - pěstební'!$A$21:$A$50,'Dělená - pěstební'!$B$21:$B$50)</f>
        <v>KAISER s.r.o.</v>
      </c>
      <c r="I364" s="58">
        <f t="array" ref="I364">SUM(IF(('Dělená - pěstební'!$A$3:$A$19=A364)*('Dělená - pěstební'!$D$1:$AG$1=G364),'Dělená - pěstební'!$D$3:$AG$19))</f>
        <v>0</v>
      </c>
      <c r="J364" s="115" t="str">
        <f>IF(I364=0,"",I364)</f>
        <v/>
      </c>
      <c r="K364" s="59" t="str">
        <f>IF(I364=MIN($J$363:$J$392),1,"")</f>
        <v/>
      </c>
    </row>
    <row r="365" spans="1:11" hidden="1">
      <c r="A365" s="53">
        <v>13</v>
      </c>
      <c r="B365" s="54">
        <f>LOOKUP(A365,Seznamy!$A$71:$A$83,Seznamy!$B$71:$B$83)</f>
        <v>226101</v>
      </c>
      <c r="C365" s="55" t="str">
        <f>LOOKUP(A365,Seznamy!$A$47:$A$63,Seznamy!$C$47:$C$63)</f>
        <v>Tanvald</v>
      </c>
      <c r="D365" s="56">
        <f>LOOKUP(A365,Seznamy!$A$47:$A$63,Seznamy!$F$47:$F$63)</f>
        <v>1527</v>
      </c>
      <c r="E365" s="56">
        <f>LOOKUP(A365,Seznamy!$A$47:$A$63,Seznamy!$G$47:$G$63)</f>
        <v>0</v>
      </c>
      <c r="F365" s="57">
        <f>LOOKUP(A365,Seznamy!$A$47:$A$63,Seznamy!$J$47:$J$63)</f>
        <v>60</v>
      </c>
      <c r="G365" s="57">
        <v>3</v>
      </c>
      <c r="H365" s="55" t="str">
        <f>LOOKUP(G365,'Dělená - pěstební'!$A$21:$A$50,'Dělená - pěstební'!$B$21:$B$50)</f>
        <v>LST a.s.</v>
      </c>
      <c r="I365" s="58">
        <f t="array" ref="I365">SUM(IF(('Dělená - pěstební'!$A$3:$A$19=A365)*('Dělená - pěstební'!$D$1:$AG$1=G365),'Dělená - pěstební'!$D$3:$AG$19))</f>
        <v>0</v>
      </c>
      <c r="J365" s="115" t="str">
        <f>IF(I365=0,"",I365)</f>
        <v/>
      </c>
      <c r="K365" s="59" t="str">
        <f>IF(I365=MIN($J$363:$J$392),1,"")</f>
        <v/>
      </c>
    </row>
    <row r="366" spans="1:11" hidden="1">
      <c r="A366" s="53">
        <v>13</v>
      </c>
      <c r="B366" s="54">
        <f>LOOKUP(A366,Seznamy!$A$71:$A$83,Seznamy!$B$71:$B$83)</f>
        <v>226101</v>
      </c>
      <c r="C366" s="55" t="str">
        <f>LOOKUP(A366,Seznamy!$A$47:$A$63,Seznamy!$C$47:$C$63)</f>
        <v>Tanvald</v>
      </c>
      <c r="D366" s="56">
        <f>LOOKUP(A366,Seznamy!$A$47:$A$63,Seznamy!$F$47:$F$63)</f>
        <v>1527</v>
      </c>
      <c r="E366" s="56">
        <f>LOOKUP(A366,Seznamy!$A$47:$A$63,Seznamy!$G$47:$G$63)</f>
        <v>0</v>
      </c>
      <c r="F366" s="57">
        <f>LOOKUP(A366,Seznamy!$A$47:$A$63,Seznamy!$J$47:$J$63)</f>
        <v>60</v>
      </c>
      <c r="G366" s="57">
        <v>4</v>
      </c>
      <c r="H366" s="55" t="str">
        <f>LOOKUP(G366,'Dělená - pěstební'!$A$21:$A$50,'Dělená - pěstební'!$B$21:$B$50)</f>
        <v>ARBOLES s.r.o.</v>
      </c>
      <c r="I366" s="58">
        <f t="array" ref="I366">SUM(IF(('Dělená - pěstební'!$A$3:$A$19=A366)*('Dělená - pěstební'!$D$1:$AG$1=G366),'Dělená - pěstební'!$D$3:$AG$19))</f>
        <v>0</v>
      </c>
      <c r="J366" s="115" t="str">
        <f>IF(I366=0,"",I366)</f>
        <v/>
      </c>
      <c r="K366" s="59" t="str">
        <f>IF(I366=MIN($J$363:$J$392),1,"")</f>
        <v/>
      </c>
    </row>
    <row r="367" spans="1:11" hidden="1">
      <c r="A367" s="53">
        <v>13</v>
      </c>
      <c r="B367" s="54">
        <f>LOOKUP(A367,Seznamy!$A$71:$A$83,Seznamy!$B$71:$B$83)</f>
        <v>226101</v>
      </c>
      <c r="C367" s="55" t="str">
        <f>LOOKUP(A367,Seznamy!$A$47:$A$63,Seznamy!$C$47:$C$63)</f>
        <v>Tanvald</v>
      </c>
      <c r="D367" s="56">
        <f>LOOKUP(A367,Seznamy!$A$47:$A$63,Seznamy!$F$47:$F$63)</f>
        <v>1527</v>
      </c>
      <c r="E367" s="56">
        <f>LOOKUP(A367,Seznamy!$A$47:$A$63,Seznamy!$G$47:$G$63)</f>
        <v>0</v>
      </c>
      <c r="F367" s="57">
        <f>LOOKUP(A367,Seznamy!$A$47:$A$63,Seznamy!$J$47:$J$63)</f>
        <v>60</v>
      </c>
      <c r="G367" s="57">
        <v>5</v>
      </c>
      <c r="H367" s="55" t="str">
        <f>LOOKUP(G367,'Dělená - pěstební'!$A$21:$A$50,'Dělená - pěstební'!$B$21:$B$50)</f>
        <v>Marles s.r.o.</v>
      </c>
      <c r="I367" s="58">
        <f t="array" ref="I367">SUM(IF(('Dělená - pěstební'!$A$3:$A$19=A367)*('Dělená - pěstební'!$D$1:$AG$1=G367),'Dělená - pěstební'!$D$3:$AG$19))</f>
        <v>0</v>
      </c>
      <c r="J367" s="115" t="str">
        <f>IF(I367=0,"",I367)</f>
        <v/>
      </c>
      <c r="K367" s="59" t="str">
        <f>IF(I367=MIN($J$363:$J$392),1,"")</f>
        <v/>
      </c>
    </row>
    <row r="368" spans="1:11" hidden="1">
      <c r="A368" s="53">
        <v>13</v>
      </c>
      <c r="B368" s="54">
        <f>LOOKUP(A368,Seznamy!$A$71:$A$83,Seznamy!$B$71:$B$83)</f>
        <v>226101</v>
      </c>
      <c r="C368" s="55" t="str">
        <f>LOOKUP(A368,Seznamy!$A$47:$A$63,Seznamy!$C$47:$C$63)</f>
        <v>Tanvald</v>
      </c>
      <c r="D368" s="56">
        <f>LOOKUP(A368,Seznamy!$A$47:$A$63,Seznamy!$F$47:$F$63)</f>
        <v>1527</v>
      </c>
      <c r="E368" s="56">
        <f>LOOKUP(A368,Seznamy!$A$47:$A$63,Seznamy!$G$47:$G$63)</f>
        <v>0</v>
      </c>
      <c r="F368" s="57">
        <f>LOOKUP(A368,Seznamy!$A$47:$A$63,Seznamy!$J$47:$J$63)</f>
        <v>60</v>
      </c>
      <c r="G368" s="57">
        <v>7</v>
      </c>
      <c r="H368" s="55" t="str">
        <f>LOOKUP(G368,'Dělená - pěstební'!$A$21:$A$50,'Dělená - pěstební'!$B$21:$B$50)</f>
        <v>Jihozápadní dřevařská a.s.</v>
      </c>
      <c r="I368" s="58">
        <f t="array" ref="I368">SUM(IF(('Dělená - pěstební'!$A$3:$A$19=A368)*('Dělená - pěstební'!$D$1:$AG$1=G368),'Dělená - pěstební'!$D$3:$AG$19))</f>
        <v>0</v>
      </c>
      <c r="J368" s="115" t="str">
        <f>IF(I368=0,"",I368)</f>
        <v/>
      </c>
      <c r="K368" s="59" t="str">
        <f>IF(I368=MIN($J$363:$J$392),1,"")</f>
        <v/>
      </c>
    </row>
    <row r="369" spans="1:11" hidden="1">
      <c r="A369" s="53">
        <v>13</v>
      </c>
      <c r="B369" s="54">
        <f>LOOKUP(A369,Seznamy!$A$71:$A$83,Seznamy!$B$71:$B$83)</f>
        <v>226101</v>
      </c>
      <c r="C369" s="55" t="str">
        <f>LOOKUP(A369,Seznamy!$A$47:$A$63,Seznamy!$C$47:$C$63)</f>
        <v>Tanvald</v>
      </c>
      <c r="D369" s="56">
        <f>LOOKUP(A369,Seznamy!$A$47:$A$63,Seznamy!$F$47:$F$63)</f>
        <v>1527</v>
      </c>
      <c r="E369" s="56">
        <f>LOOKUP(A369,Seznamy!$A$47:$A$63,Seznamy!$G$47:$G$63)</f>
        <v>0</v>
      </c>
      <c r="F369" s="57">
        <f>LOOKUP(A369,Seznamy!$A$47:$A$63,Seznamy!$J$47:$J$63)</f>
        <v>60</v>
      </c>
      <c r="G369" s="57">
        <v>8</v>
      </c>
      <c r="H369" s="55" t="str">
        <f>LOOKUP(G369,'Dělená - pěstební'!$A$21:$A$50,'Dělená - pěstební'!$B$21:$B$50)</f>
        <v>LESCUS Cetkovice, s.r.o.</v>
      </c>
      <c r="I369" s="58">
        <f t="array" ref="I369">SUM(IF(('Dělená - pěstební'!$A$3:$A$19=A369)*('Dělená - pěstební'!$D$1:$AG$1=G369),'Dělená - pěstební'!$D$3:$AG$19))</f>
        <v>0</v>
      </c>
      <c r="J369" s="115" t="str">
        <f>IF(I369=0,"",I369)</f>
        <v/>
      </c>
      <c r="K369" s="59" t="str">
        <f>IF(I369=MIN($J$363:$J$392),1,"")</f>
        <v/>
      </c>
    </row>
    <row r="370" spans="1:11" hidden="1">
      <c r="A370" s="53">
        <v>13</v>
      </c>
      <c r="B370" s="54">
        <f>LOOKUP(A370,Seznamy!$A$71:$A$83,Seznamy!$B$71:$B$83)</f>
        <v>226101</v>
      </c>
      <c r="C370" s="55" t="str">
        <f>LOOKUP(A370,Seznamy!$A$47:$A$63,Seznamy!$C$47:$C$63)</f>
        <v>Tanvald</v>
      </c>
      <c r="D370" s="56">
        <f>LOOKUP(A370,Seznamy!$A$47:$A$63,Seznamy!$F$47:$F$63)</f>
        <v>1527</v>
      </c>
      <c r="E370" s="56">
        <f>LOOKUP(A370,Seznamy!$A$47:$A$63,Seznamy!$G$47:$G$63)</f>
        <v>0</v>
      </c>
      <c r="F370" s="57">
        <f>LOOKUP(A370,Seznamy!$A$47:$A$63,Seznamy!$J$47:$J$63)</f>
        <v>60</v>
      </c>
      <c r="G370" s="57">
        <v>9</v>
      </c>
      <c r="H370" s="55" t="str">
        <f>LOOKUP(G370,'Dělená - pěstební'!$A$21:$A$50,'Dělená - pěstební'!$B$21:$B$50)</f>
        <v>LDF Rožnov a.s.</v>
      </c>
      <c r="I370" s="58">
        <f t="array" ref="I370">SUM(IF(('Dělená - pěstební'!$A$3:$A$19=A370)*('Dělená - pěstební'!$D$1:$AG$1=G370),'Dělená - pěstební'!$D$3:$AG$19))</f>
        <v>0</v>
      </c>
      <c r="J370" s="115" t="str">
        <f>IF(I370=0,"",I370)</f>
        <v/>
      </c>
      <c r="K370" s="59" t="str">
        <f>IF(I370=MIN($J$363:$J$392),1,"")</f>
        <v/>
      </c>
    </row>
    <row r="371" spans="1:11" hidden="1">
      <c r="A371" s="53">
        <v>13</v>
      </c>
      <c r="B371" s="54">
        <f>LOOKUP(A371,Seznamy!$A$71:$A$83,Seznamy!$B$71:$B$83)</f>
        <v>226101</v>
      </c>
      <c r="C371" s="55" t="str">
        <f>LOOKUP(A371,Seznamy!$A$47:$A$63,Seznamy!$C$47:$C$63)</f>
        <v>Tanvald</v>
      </c>
      <c r="D371" s="56">
        <f>LOOKUP(A371,Seznamy!$A$47:$A$63,Seznamy!$F$47:$F$63)</f>
        <v>1527</v>
      </c>
      <c r="E371" s="56">
        <f>LOOKUP(A371,Seznamy!$A$47:$A$63,Seznamy!$G$47:$G$63)</f>
        <v>0</v>
      </c>
      <c r="F371" s="57">
        <f>LOOKUP(A371,Seznamy!$A$47:$A$63,Seznamy!$J$47:$J$63)</f>
        <v>60</v>
      </c>
      <c r="G371" s="57">
        <v>10</v>
      </c>
      <c r="H371" s="55" t="str">
        <f>LOOKUP(G371,'Dělená - pěstební'!$A$21:$A$50,'Dělená - pěstební'!$B$21:$B$50)</f>
        <v>Kloboucká lesní s.r.o.</v>
      </c>
      <c r="I371" s="58">
        <f t="array" ref="I371">SUM(IF(('Dělená - pěstební'!$A$3:$A$19=A371)*('Dělená - pěstební'!$D$1:$AG$1=G371),'Dělená - pěstební'!$D$3:$AG$19))</f>
        <v>0</v>
      </c>
      <c r="J371" s="115" t="str">
        <f>IF(I371=0,"",I371)</f>
        <v/>
      </c>
      <c r="K371" s="59" t="str">
        <f>IF(I371=MIN($J$363:$J$392),1,"")</f>
        <v/>
      </c>
    </row>
    <row r="372" spans="1:11" hidden="1">
      <c r="A372" s="53">
        <v>13</v>
      </c>
      <c r="B372" s="54">
        <f>LOOKUP(A372,Seznamy!$A$71:$A$83,Seznamy!$B$71:$B$83)</f>
        <v>226101</v>
      </c>
      <c r="C372" s="55" t="str">
        <f>LOOKUP(A372,Seznamy!$A$47:$A$63,Seznamy!$C$47:$C$63)</f>
        <v>Tanvald</v>
      </c>
      <c r="D372" s="56">
        <f>LOOKUP(A372,Seznamy!$A$47:$A$63,Seznamy!$F$47:$F$63)</f>
        <v>1527</v>
      </c>
      <c r="E372" s="56">
        <f>LOOKUP(A372,Seznamy!$A$47:$A$63,Seznamy!$G$47:$G$63)</f>
        <v>0</v>
      </c>
      <c r="F372" s="57">
        <f>LOOKUP(A372,Seznamy!$A$47:$A$63,Seznamy!$J$47:$J$63)</f>
        <v>60</v>
      </c>
      <c r="G372" s="57">
        <v>11</v>
      </c>
      <c r="H372" s="55" t="str">
        <f>LOOKUP(G372,'Dělená - pěstební'!$A$21:$A$50,'Dělená - pěstební'!$B$21:$B$50)</f>
        <v>Opavská lesní a.s.</v>
      </c>
      <c r="I372" s="58">
        <f t="array" ref="I372">SUM(IF(('Dělená - pěstební'!$A$3:$A$19=A372)*('Dělená - pěstební'!$D$1:$AG$1=G372),'Dělená - pěstební'!$D$3:$AG$19))</f>
        <v>0</v>
      </c>
      <c r="J372" s="115" t="str">
        <f>IF(I372=0,"",I372)</f>
        <v/>
      </c>
      <c r="K372" s="59" t="str">
        <f>IF(I372=MIN($J$363:$J$392),1,"")</f>
        <v/>
      </c>
    </row>
    <row r="373" spans="1:11" hidden="1">
      <c r="A373" s="53">
        <v>13</v>
      </c>
      <c r="B373" s="54">
        <f>LOOKUP(A373,Seznamy!$A$71:$A$83,Seznamy!$B$71:$B$83)</f>
        <v>226101</v>
      </c>
      <c r="C373" s="55" t="str">
        <f>LOOKUP(A373,Seznamy!$A$47:$A$63,Seznamy!$C$47:$C$63)</f>
        <v>Tanvald</v>
      </c>
      <c r="D373" s="56">
        <f>LOOKUP(A373,Seznamy!$A$47:$A$63,Seznamy!$F$47:$F$63)</f>
        <v>1527</v>
      </c>
      <c r="E373" s="56">
        <f>LOOKUP(A373,Seznamy!$A$47:$A$63,Seznamy!$G$47:$G$63)</f>
        <v>0</v>
      </c>
      <c r="F373" s="57">
        <f>LOOKUP(A373,Seznamy!$A$47:$A$63,Seznamy!$J$47:$J$63)</f>
        <v>60</v>
      </c>
      <c r="G373" s="57">
        <v>12</v>
      </c>
      <c r="H373" s="55" t="str">
        <f>LOOKUP(G373,'Dělená - pěstební'!$A$21:$A$50,'Dělená - pěstební'!$B$21:$B$50)</f>
        <v>Dřevo-Málek s.r.o.</v>
      </c>
      <c r="I373" s="58">
        <f t="array" ref="I373">SUM(IF(('Dělená - pěstební'!$A$3:$A$19=A373)*('Dělená - pěstební'!$D$1:$AG$1=G373),'Dělená - pěstební'!$D$3:$AG$19))</f>
        <v>0</v>
      </c>
      <c r="J373" s="115" t="str">
        <f>IF(I373=0,"",I373)</f>
        <v/>
      </c>
      <c r="K373" s="59" t="str">
        <f>IF(I373=MIN($J$363:$J$392),1,"")</f>
        <v/>
      </c>
    </row>
    <row r="374" spans="1:11" hidden="1">
      <c r="A374" s="53">
        <v>13</v>
      </c>
      <c r="B374" s="54">
        <f>LOOKUP(A374,Seznamy!$A$71:$A$83,Seznamy!$B$71:$B$83)</f>
        <v>226101</v>
      </c>
      <c r="C374" s="55" t="str">
        <f>LOOKUP(A374,Seznamy!$A$47:$A$63,Seznamy!$C$47:$C$63)</f>
        <v>Tanvald</v>
      </c>
      <c r="D374" s="56">
        <f>LOOKUP(A374,Seznamy!$A$47:$A$63,Seznamy!$F$47:$F$63)</f>
        <v>1527</v>
      </c>
      <c r="E374" s="56">
        <f>LOOKUP(A374,Seznamy!$A$47:$A$63,Seznamy!$G$47:$G$63)</f>
        <v>0</v>
      </c>
      <c r="F374" s="57">
        <f>LOOKUP(A374,Seznamy!$A$47:$A$63,Seznamy!$J$47:$J$63)</f>
        <v>60</v>
      </c>
      <c r="G374" s="57">
        <v>13</v>
      </c>
      <c r="H374" s="55" t="str">
        <f>LOOKUP(G374,'Dělená - pěstební'!$A$21:$A$50,'Dělená - pěstební'!$B$21:$B$50)</f>
        <v>SOLITERA spol. s r.o.</v>
      </c>
      <c r="I374" s="58">
        <f t="array" ref="I374">SUM(IF(('Dělená - pěstební'!$A$3:$A$19=A374)*('Dělená - pěstební'!$D$1:$AG$1=G374),'Dělená - pěstební'!$D$3:$AG$19))</f>
        <v>0</v>
      </c>
      <c r="J374" s="115" t="str">
        <f>IF(I374=0,"",I374)</f>
        <v/>
      </c>
      <c r="K374" s="59" t="str">
        <f>IF(I374=MIN($J$363:$J$392),1,"")</f>
        <v/>
      </c>
    </row>
    <row r="375" spans="1:11" hidden="1">
      <c r="A375" s="53">
        <v>13</v>
      </c>
      <c r="B375" s="54">
        <f>LOOKUP(A375,Seznamy!$A$71:$A$83,Seznamy!$B$71:$B$83)</f>
        <v>226101</v>
      </c>
      <c r="C375" s="55" t="str">
        <f>LOOKUP(A375,Seznamy!$A$47:$A$63,Seznamy!$C$47:$C$63)</f>
        <v>Tanvald</v>
      </c>
      <c r="D375" s="56">
        <f>LOOKUP(A375,Seznamy!$A$47:$A$63,Seznamy!$F$47:$F$63)</f>
        <v>1527</v>
      </c>
      <c r="E375" s="56">
        <f>LOOKUP(A375,Seznamy!$A$47:$A$63,Seznamy!$G$47:$G$63)</f>
        <v>0</v>
      </c>
      <c r="F375" s="57">
        <f>LOOKUP(A375,Seznamy!$A$47:$A$63,Seznamy!$J$47:$J$63)</f>
        <v>60</v>
      </c>
      <c r="G375" s="57">
        <v>14</v>
      </c>
      <c r="H375" s="55" t="str">
        <f>LOOKUP(G375,'Dělená - pěstební'!$A$21:$A$50,'Dělená - pěstební'!$B$21:$B$50)</f>
        <v>KHL-EKO, a.s.</v>
      </c>
      <c r="I375" s="58">
        <f t="array" ref="I375">SUM(IF(('Dělená - pěstební'!$A$3:$A$19=A375)*('Dělená - pěstební'!$D$1:$AG$1=G375),'Dělená - pěstební'!$D$3:$AG$19))</f>
        <v>0</v>
      </c>
      <c r="J375" s="115" t="str">
        <f>IF(I375=0,"",I375)</f>
        <v/>
      </c>
      <c r="K375" s="59" t="str">
        <f>IF(I375=MIN($J$363:$J$392),1,"")</f>
        <v/>
      </c>
    </row>
    <row r="376" spans="1:11" hidden="1">
      <c r="A376" s="53">
        <v>13</v>
      </c>
      <c r="B376" s="54">
        <f>LOOKUP(A376,Seznamy!$A$71:$A$83,Seznamy!$B$71:$B$83)</f>
        <v>226101</v>
      </c>
      <c r="C376" s="55" t="str">
        <f>LOOKUP(A376,Seznamy!$A$47:$A$63,Seznamy!$C$47:$C$63)</f>
        <v>Tanvald</v>
      </c>
      <c r="D376" s="56">
        <f>LOOKUP(A376,Seznamy!$A$47:$A$63,Seznamy!$F$47:$F$63)</f>
        <v>1527</v>
      </c>
      <c r="E376" s="56">
        <f>LOOKUP(A376,Seznamy!$A$47:$A$63,Seznamy!$G$47:$G$63)</f>
        <v>0</v>
      </c>
      <c r="F376" s="57">
        <f>LOOKUP(A376,Seznamy!$A$47:$A$63,Seznamy!$J$47:$J$63)</f>
        <v>60</v>
      </c>
      <c r="G376" s="57">
        <v>15</v>
      </c>
      <c r="H376" s="55" t="str">
        <f>LOOKUP(G376,'Dělená - pěstební'!$A$21:$A$50,'Dělená - pěstební'!$B$21:$B$50)</f>
        <v>Lesy Beskydy, a.s.</v>
      </c>
      <c r="I376" s="58">
        <f t="array" ref="I376">SUM(IF(('Dělená - pěstební'!$A$3:$A$19=A376)*('Dělená - pěstební'!$D$1:$AG$1=G376),'Dělená - pěstební'!$D$3:$AG$19))</f>
        <v>0</v>
      </c>
      <c r="J376" s="115" t="str">
        <f>IF(I376=0,"",I376)</f>
        <v/>
      </c>
      <c r="K376" s="59" t="str">
        <f>IF(I376=MIN($J$363:$J$392),1,"")</f>
        <v/>
      </c>
    </row>
    <row r="377" spans="1:11" hidden="1">
      <c r="A377" s="53">
        <v>13</v>
      </c>
      <c r="B377" s="54">
        <f>LOOKUP(A377,Seznamy!$A$71:$A$83,Seznamy!$B$71:$B$83)</f>
        <v>226101</v>
      </c>
      <c r="C377" s="55" t="str">
        <f>LOOKUP(A377,Seznamy!$A$47:$A$63,Seznamy!$C$47:$C$63)</f>
        <v>Tanvald</v>
      </c>
      <c r="D377" s="56">
        <f>LOOKUP(A377,Seznamy!$A$47:$A$63,Seznamy!$F$47:$F$63)</f>
        <v>1527</v>
      </c>
      <c r="E377" s="56">
        <f>LOOKUP(A377,Seznamy!$A$47:$A$63,Seznamy!$G$47:$G$63)</f>
        <v>0</v>
      </c>
      <c r="F377" s="57">
        <f>LOOKUP(A377,Seznamy!$A$47:$A$63,Seznamy!$J$47:$J$63)</f>
        <v>60</v>
      </c>
      <c r="G377" s="57">
        <v>16</v>
      </c>
      <c r="H377" s="55" t="str">
        <f>LOOKUP(G377,'Dělená - pěstební'!$A$21:$A$50,'Dělená - pěstební'!$B$21:$B$50)</f>
        <v>Lesní společnost Ledeč nad Sázavou, a.s.</v>
      </c>
      <c r="I377" s="58">
        <f t="array" ref="I377">SUM(IF(('Dělená - pěstební'!$A$3:$A$19=A377)*('Dělená - pěstební'!$D$1:$AG$1=G377),'Dělená - pěstební'!$D$3:$AG$19))</f>
        <v>0</v>
      </c>
      <c r="J377" s="115" t="str">
        <f>IF(I377=0,"",I377)</f>
        <v/>
      </c>
      <c r="K377" s="59" t="str">
        <f>IF(I377=MIN($J$363:$J$392),1,"")</f>
        <v/>
      </c>
    </row>
    <row r="378" spans="1:11" hidden="1">
      <c r="A378" s="53">
        <v>13</v>
      </c>
      <c r="B378" s="54">
        <f>LOOKUP(A378,Seznamy!$A$71:$A$83,Seznamy!$B$71:$B$83)</f>
        <v>226101</v>
      </c>
      <c r="C378" s="55" t="str">
        <f>LOOKUP(A378,Seznamy!$A$47:$A$63,Seznamy!$C$47:$C$63)</f>
        <v>Tanvald</v>
      </c>
      <c r="D378" s="56">
        <f>LOOKUP(A378,Seznamy!$A$47:$A$63,Seznamy!$F$47:$F$63)</f>
        <v>1527</v>
      </c>
      <c r="E378" s="56">
        <f>LOOKUP(A378,Seznamy!$A$47:$A$63,Seznamy!$G$47:$G$63)</f>
        <v>0</v>
      </c>
      <c r="F378" s="57">
        <f>LOOKUP(A378,Seznamy!$A$47:$A$63,Seznamy!$J$47:$J$63)</f>
        <v>60</v>
      </c>
      <c r="G378" s="57">
        <v>17</v>
      </c>
      <c r="H378" s="55" t="str">
        <f>LOOKUP(G378,'Dělená - pěstební'!$A$21:$A$50,'Dělená - pěstební'!$B$21:$B$50)</f>
        <v>Jacer-CZ a.s.</v>
      </c>
      <c r="I378" s="58">
        <f t="array" ref="I378">SUM(IF(('Dělená - pěstební'!$A$3:$A$19=A378)*('Dělená - pěstební'!$D$1:$AG$1=G378),'Dělená - pěstební'!$D$3:$AG$19))</f>
        <v>0</v>
      </c>
      <c r="J378" s="115" t="str">
        <f>IF(I378=0,"",I378)</f>
        <v/>
      </c>
      <c r="K378" s="59" t="str">
        <f>IF(I378=MIN($J$363:$J$392),1,"")</f>
        <v/>
      </c>
    </row>
    <row r="379" spans="1:11" hidden="1">
      <c r="A379" s="53">
        <v>13</v>
      </c>
      <c r="B379" s="54">
        <f>LOOKUP(A379,Seznamy!$A$71:$A$83,Seznamy!$B$71:$B$83)</f>
        <v>226101</v>
      </c>
      <c r="C379" s="55" t="str">
        <f>LOOKUP(A379,Seznamy!$A$47:$A$63,Seznamy!$C$47:$C$63)</f>
        <v>Tanvald</v>
      </c>
      <c r="D379" s="56">
        <f>LOOKUP(A379,Seznamy!$A$47:$A$63,Seznamy!$F$47:$F$63)</f>
        <v>1527</v>
      </c>
      <c r="E379" s="56">
        <f>LOOKUP(A379,Seznamy!$A$47:$A$63,Seznamy!$G$47:$G$63)</f>
        <v>0</v>
      </c>
      <c r="F379" s="57">
        <f>LOOKUP(A379,Seznamy!$A$47:$A$63,Seznamy!$J$47:$J$63)</f>
        <v>60</v>
      </c>
      <c r="G379" s="57">
        <v>18</v>
      </c>
      <c r="H379" s="55">
        <f>LOOKUP(G379,'Dělená - pěstební'!$A$21:$A$50,'Dělená - pěstební'!$B$21:$B$50)</f>
        <v>0</v>
      </c>
      <c r="I379" s="58">
        <f t="array" ref="I379">SUM(IF(('Dělená - pěstební'!$A$3:$A$19=A379)*('Dělená - pěstební'!$D$1:$AG$1=G379),'Dělená - pěstební'!$D$3:$AG$19))</f>
        <v>0</v>
      </c>
      <c r="J379" s="115" t="str">
        <f>IF(I379=0,"",I379)</f>
        <v/>
      </c>
      <c r="K379" s="59" t="str">
        <f>IF(I379=MIN($J$363:$J$392),1,"")</f>
        <v/>
      </c>
    </row>
    <row r="380" spans="1:11" hidden="1">
      <c r="A380" s="53">
        <v>13</v>
      </c>
      <c r="B380" s="54">
        <f>LOOKUP(A380,Seznamy!$A$71:$A$83,Seznamy!$B$71:$B$83)</f>
        <v>226101</v>
      </c>
      <c r="C380" s="55" t="str">
        <f>LOOKUP(A380,Seznamy!$A$47:$A$63,Seznamy!$C$47:$C$63)</f>
        <v>Tanvald</v>
      </c>
      <c r="D380" s="56">
        <f>LOOKUP(A380,Seznamy!$A$47:$A$63,Seznamy!$F$47:$F$63)</f>
        <v>1527</v>
      </c>
      <c r="E380" s="56">
        <f>LOOKUP(A380,Seznamy!$A$47:$A$63,Seznamy!$G$47:$G$63)</f>
        <v>0</v>
      </c>
      <c r="F380" s="57">
        <f>LOOKUP(A380,Seznamy!$A$47:$A$63,Seznamy!$J$47:$J$63)</f>
        <v>60</v>
      </c>
      <c r="G380" s="57">
        <v>19</v>
      </c>
      <c r="H380" s="55">
        <f>LOOKUP(G380,'Dělená - pěstební'!$A$21:$A$50,'Dělená - pěstební'!$B$21:$B$50)</f>
        <v>0</v>
      </c>
      <c r="I380" s="58">
        <f t="array" ref="I380">SUM(IF(('Dělená - pěstební'!$A$3:$A$19=A380)*('Dělená - pěstební'!$D$1:$AG$1=G380),'Dělená - pěstební'!$D$3:$AG$19))</f>
        <v>0</v>
      </c>
      <c r="J380" s="115" t="str">
        <f>IF(I380=0,"",I380)</f>
        <v/>
      </c>
      <c r="K380" s="59" t="str">
        <f>IF(I380=MIN($J$363:$J$392),1,"")</f>
        <v/>
      </c>
    </row>
    <row r="381" spans="1:11" hidden="1">
      <c r="A381" s="53">
        <v>13</v>
      </c>
      <c r="B381" s="54">
        <f>LOOKUP(A381,Seznamy!$A$71:$A$83,Seznamy!$B$71:$B$83)</f>
        <v>226101</v>
      </c>
      <c r="C381" s="55" t="str">
        <f>LOOKUP(A381,Seznamy!$A$47:$A$63,Seznamy!$C$47:$C$63)</f>
        <v>Tanvald</v>
      </c>
      <c r="D381" s="56">
        <f>LOOKUP(A381,Seznamy!$A$47:$A$63,Seznamy!$F$47:$F$63)</f>
        <v>1527</v>
      </c>
      <c r="E381" s="56">
        <f>LOOKUP(A381,Seznamy!$A$47:$A$63,Seznamy!$G$47:$G$63)</f>
        <v>0</v>
      </c>
      <c r="F381" s="57">
        <f>LOOKUP(A381,Seznamy!$A$47:$A$63,Seznamy!$J$47:$J$63)</f>
        <v>60</v>
      </c>
      <c r="G381" s="57">
        <v>20</v>
      </c>
      <c r="H381" s="55">
        <f>LOOKUP(G381,'Dělená - pěstební'!$A$21:$A$50,'Dělená - pěstební'!$B$21:$B$50)</f>
        <v>0</v>
      </c>
      <c r="I381" s="58">
        <f t="array" ref="I381">SUM(IF(('Dělená - pěstební'!$A$3:$A$19=A381)*('Dělená - pěstební'!$D$1:$AG$1=G381),'Dělená - pěstební'!$D$3:$AG$19))</f>
        <v>0</v>
      </c>
      <c r="J381" s="115" t="str">
        <f>IF(I381=0,"",I381)</f>
        <v/>
      </c>
      <c r="K381" s="59" t="str">
        <f>IF(I381=MIN($J$363:$J$392),1,"")</f>
        <v/>
      </c>
    </row>
    <row r="382" spans="1:11" hidden="1">
      <c r="A382" s="53">
        <v>13</v>
      </c>
      <c r="B382" s="54">
        <f>LOOKUP(A382,Seznamy!$A$71:$A$83,Seznamy!$B$71:$B$83)</f>
        <v>226101</v>
      </c>
      <c r="C382" s="55" t="str">
        <f>LOOKUP(A382,Seznamy!$A$47:$A$63,Seznamy!$C$47:$C$63)</f>
        <v>Tanvald</v>
      </c>
      <c r="D382" s="56">
        <f>LOOKUP(A382,Seznamy!$A$47:$A$63,Seznamy!$F$47:$F$63)</f>
        <v>1527</v>
      </c>
      <c r="E382" s="56">
        <f>LOOKUP(A382,Seznamy!$A$47:$A$63,Seznamy!$G$47:$G$63)</f>
        <v>0</v>
      </c>
      <c r="F382" s="57">
        <f>LOOKUP(A382,Seznamy!$A$47:$A$63,Seznamy!$J$47:$J$63)</f>
        <v>60</v>
      </c>
      <c r="G382" s="57">
        <v>21</v>
      </c>
      <c r="H382" s="55">
        <f>LOOKUP(G382,'Dělená - pěstební'!$A$21:$A$50,'Dělená - pěstební'!$B$21:$B$50)</f>
        <v>0</v>
      </c>
      <c r="I382" s="58">
        <f t="array" ref="I382">SUM(IF(('Dělená - pěstební'!$A$3:$A$19=A382)*('Dělená - pěstební'!$D$1:$AG$1=G382),'Dělená - pěstební'!$D$3:$AG$19))</f>
        <v>0</v>
      </c>
      <c r="J382" s="115" t="str">
        <f>IF(I382=0,"",I382)</f>
        <v/>
      </c>
      <c r="K382" s="59" t="str">
        <f>IF(I382=MIN($J$363:$J$392),1,"")</f>
        <v/>
      </c>
    </row>
    <row r="383" spans="1:11" hidden="1">
      <c r="A383" s="53">
        <v>13</v>
      </c>
      <c r="B383" s="54">
        <f>LOOKUP(A383,Seznamy!$A$71:$A$83,Seznamy!$B$71:$B$83)</f>
        <v>226101</v>
      </c>
      <c r="C383" s="55" t="str">
        <f>LOOKUP(A383,Seznamy!$A$47:$A$63,Seznamy!$C$47:$C$63)</f>
        <v>Tanvald</v>
      </c>
      <c r="D383" s="56">
        <f>LOOKUP(A383,Seznamy!$A$47:$A$63,Seznamy!$F$47:$F$63)</f>
        <v>1527</v>
      </c>
      <c r="E383" s="56">
        <f>LOOKUP(A383,Seznamy!$A$47:$A$63,Seznamy!$G$47:$G$63)</f>
        <v>0</v>
      </c>
      <c r="F383" s="57">
        <f>LOOKUP(A383,Seznamy!$A$47:$A$63,Seznamy!$J$47:$J$63)</f>
        <v>60</v>
      </c>
      <c r="G383" s="57">
        <v>22</v>
      </c>
      <c r="H383" s="55">
        <f>LOOKUP(G383,'Dělená - pěstební'!$A$21:$A$50,'Dělená - pěstební'!$B$21:$B$50)</f>
        <v>0</v>
      </c>
      <c r="I383" s="58">
        <f t="array" ref="I383">SUM(IF(('Dělená - pěstební'!$A$3:$A$19=A383)*('Dělená - pěstební'!$D$1:$AG$1=G383),'Dělená - pěstební'!$D$3:$AG$19))</f>
        <v>0</v>
      </c>
      <c r="J383" s="115" t="str">
        <f>IF(I383=0,"",I383)</f>
        <v/>
      </c>
      <c r="K383" s="59" t="str">
        <f>IF(I383=MIN($J$363:$J$392),1,"")</f>
        <v/>
      </c>
    </row>
    <row r="384" spans="1:11" hidden="1">
      <c r="A384" s="53">
        <v>13</v>
      </c>
      <c r="B384" s="54">
        <f>LOOKUP(A384,Seznamy!$A$71:$A$83,Seznamy!$B$71:$B$83)</f>
        <v>226101</v>
      </c>
      <c r="C384" s="55" t="str">
        <f>LOOKUP(A384,Seznamy!$A$47:$A$63,Seznamy!$C$47:$C$63)</f>
        <v>Tanvald</v>
      </c>
      <c r="D384" s="56">
        <f>LOOKUP(A384,Seznamy!$A$47:$A$63,Seznamy!$F$47:$F$63)</f>
        <v>1527</v>
      </c>
      <c r="E384" s="56">
        <f>LOOKUP(A384,Seznamy!$A$47:$A$63,Seznamy!$G$47:$G$63)</f>
        <v>0</v>
      </c>
      <c r="F384" s="57">
        <f>LOOKUP(A384,Seznamy!$A$47:$A$63,Seznamy!$J$47:$J$63)</f>
        <v>60</v>
      </c>
      <c r="G384" s="57">
        <v>23</v>
      </c>
      <c r="H384" s="55">
        <f>LOOKUP(G384,'Dělená - pěstební'!$A$21:$A$50,'Dělená - pěstební'!$B$21:$B$50)</f>
        <v>0</v>
      </c>
      <c r="I384" s="58">
        <f t="array" ref="I384">SUM(IF(('Dělená - pěstební'!$A$3:$A$19=A384)*('Dělená - pěstební'!$D$1:$AG$1=G384),'Dělená - pěstební'!$D$3:$AG$19))</f>
        <v>0</v>
      </c>
      <c r="J384" s="115" t="str">
        <f>IF(I384=0,"",I384)</f>
        <v/>
      </c>
      <c r="K384" s="59" t="str">
        <f>IF(I384=MIN($J$363:$J$392),1,"")</f>
        <v/>
      </c>
    </row>
    <row r="385" spans="1:11" hidden="1">
      <c r="A385" s="53">
        <v>13</v>
      </c>
      <c r="B385" s="54">
        <f>LOOKUP(A385,Seznamy!$A$71:$A$83,Seznamy!$B$71:$B$83)</f>
        <v>226101</v>
      </c>
      <c r="C385" s="55" t="str">
        <f>LOOKUP(A385,Seznamy!$A$47:$A$63,Seznamy!$C$47:$C$63)</f>
        <v>Tanvald</v>
      </c>
      <c r="D385" s="56">
        <f>LOOKUP(A385,Seznamy!$A$47:$A$63,Seznamy!$F$47:$F$63)</f>
        <v>1527</v>
      </c>
      <c r="E385" s="56">
        <f>LOOKUP(A385,Seznamy!$A$47:$A$63,Seznamy!$G$47:$G$63)</f>
        <v>0</v>
      </c>
      <c r="F385" s="57">
        <f>LOOKUP(A385,Seznamy!$A$47:$A$63,Seznamy!$J$47:$J$63)</f>
        <v>60</v>
      </c>
      <c r="G385" s="57">
        <v>24</v>
      </c>
      <c r="H385" s="55">
        <f>LOOKUP(G385,'Dělená - pěstební'!$A$21:$A$50,'Dělená - pěstební'!$B$21:$B$50)</f>
        <v>0</v>
      </c>
      <c r="I385" s="58">
        <f t="array" ref="I385">SUM(IF(('Dělená - pěstební'!$A$3:$A$19=A385)*('Dělená - pěstební'!$D$1:$AG$1=G385),'Dělená - pěstební'!$D$3:$AG$19))</f>
        <v>0</v>
      </c>
      <c r="J385" s="115" t="str">
        <f>IF(I385=0,"",I385)</f>
        <v/>
      </c>
      <c r="K385" s="59" t="str">
        <f>IF(I385=MIN($J$363:$J$392),1,"")</f>
        <v/>
      </c>
    </row>
    <row r="386" spans="1:11" hidden="1">
      <c r="A386" s="53">
        <v>13</v>
      </c>
      <c r="B386" s="54">
        <f>LOOKUP(A386,Seznamy!$A$71:$A$83,Seznamy!$B$71:$B$83)</f>
        <v>226101</v>
      </c>
      <c r="C386" s="55" t="str">
        <f>LOOKUP(A386,Seznamy!$A$47:$A$63,Seznamy!$C$47:$C$63)</f>
        <v>Tanvald</v>
      </c>
      <c r="D386" s="56">
        <f>LOOKUP(A386,Seznamy!$A$47:$A$63,Seznamy!$F$47:$F$63)</f>
        <v>1527</v>
      </c>
      <c r="E386" s="56">
        <f>LOOKUP(A386,Seznamy!$A$47:$A$63,Seznamy!$G$47:$G$63)</f>
        <v>0</v>
      </c>
      <c r="F386" s="57">
        <f>LOOKUP(A386,Seznamy!$A$47:$A$63,Seznamy!$J$47:$J$63)</f>
        <v>60</v>
      </c>
      <c r="G386" s="57">
        <v>25</v>
      </c>
      <c r="H386" s="55">
        <f>LOOKUP(G386,'Dělená - pěstební'!$A$21:$A$50,'Dělená - pěstební'!$B$21:$B$50)</f>
        <v>0</v>
      </c>
      <c r="I386" s="58">
        <f t="array" ref="I386">SUM(IF(('Dělená - pěstební'!$A$3:$A$19=A386)*('Dělená - pěstební'!$D$1:$AG$1=G386),'Dělená - pěstební'!$D$3:$AG$19))</f>
        <v>0</v>
      </c>
      <c r="J386" s="115" t="str">
        <f>IF(I386=0,"",I386)</f>
        <v/>
      </c>
      <c r="K386" s="59" t="str">
        <f>IF(I386=MIN($J$363:$J$392),1,"")</f>
        <v/>
      </c>
    </row>
    <row r="387" spans="1:11" hidden="1">
      <c r="A387" s="53">
        <v>13</v>
      </c>
      <c r="B387" s="54">
        <f>LOOKUP(A387,Seznamy!$A$71:$A$83,Seznamy!$B$71:$B$83)</f>
        <v>226101</v>
      </c>
      <c r="C387" s="55" t="str">
        <f>LOOKUP(A387,Seznamy!$A$47:$A$63,Seznamy!$C$47:$C$63)</f>
        <v>Tanvald</v>
      </c>
      <c r="D387" s="56">
        <f>LOOKUP(A387,Seznamy!$A$47:$A$63,Seznamy!$F$47:$F$63)</f>
        <v>1527</v>
      </c>
      <c r="E387" s="56">
        <f>LOOKUP(A387,Seznamy!$A$47:$A$63,Seznamy!$G$47:$G$63)</f>
        <v>0</v>
      </c>
      <c r="F387" s="57">
        <f>LOOKUP(A387,Seznamy!$A$47:$A$63,Seznamy!$J$47:$J$63)</f>
        <v>60</v>
      </c>
      <c r="G387" s="57">
        <v>26</v>
      </c>
      <c r="H387" s="55">
        <f>LOOKUP(G387,'Dělená - pěstební'!$A$21:$A$50,'Dělená - pěstební'!$B$21:$B$50)</f>
        <v>0</v>
      </c>
      <c r="I387" s="58">
        <f t="array" ref="I387">SUM(IF(('Dělená - pěstební'!$A$3:$A$19=A387)*('Dělená - pěstební'!$D$1:$AG$1=G387),'Dělená - pěstební'!$D$3:$AG$19))</f>
        <v>0</v>
      </c>
      <c r="J387" s="115" t="str">
        <f>IF(I387=0,"",I387)</f>
        <v/>
      </c>
      <c r="K387" s="59" t="str">
        <f>IF(I387=MIN($J$363:$J$392),1,"")</f>
        <v/>
      </c>
    </row>
    <row r="388" spans="1:11" hidden="1">
      <c r="A388" s="53">
        <v>13</v>
      </c>
      <c r="B388" s="54">
        <f>LOOKUP(A388,Seznamy!$A$71:$A$83,Seznamy!$B$71:$B$83)</f>
        <v>226101</v>
      </c>
      <c r="C388" s="55" t="str">
        <f>LOOKUP(A388,Seznamy!$A$47:$A$63,Seznamy!$C$47:$C$63)</f>
        <v>Tanvald</v>
      </c>
      <c r="D388" s="56">
        <f>LOOKUP(A388,Seznamy!$A$47:$A$63,Seznamy!$F$47:$F$63)</f>
        <v>1527</v>
      </c>
      <c r="E388" s="56">
        <f>LOOKUP(A388,Seznamy!$A$47:$A$63,Seznamy!$G$47:$G$63)</f>
        <v>0</v>
      </c>
      <c r="F388" s="57">
        <f>LOOKUP(A388,Seznamy!$A$47:$A$63,Seznamy!$J$47:$J$63)</f>
        <v>60</v>
      </c>
      <c r="G388" s="57">
        <v>27</v>
      </c>
      <c r="H388" s="55">
        <f>LOOKUP(G388,'Dělená - pěstební'!$A$21:$A$50,'Dělená - pěstební'!$B$21:$B$50)</f>
        <v>0</v>
      </c>
      <c r="I388" s="58">
        <f t="array" ref="I388">SUM(IF(('Dělená - pěstební'!$A$3:$A$19=A388)*('Dělená - pěstební'!$D$1:$AG$1=G388),'Dělená - pěstební'!$D$3:$AG$19))</f>
        <v>0</v>
      </c>
      <c r="J388" s="115" t="str">
        <f>IF(I388=0,"",I388)</f>
        <v/>
      </c>
      <c r="K388" s="59" t="str">
        <f>IF(I388=MIN($J$363:$J$392),1,"")</f>
        <v/>
      </c>
    </row>
    <row r="389" spans="1:11" hidden="1">
      <c r="A389" s="53">
        <v>13</v>
      </c>
      <c r="B389" s="54">
        <f>LOOKUP(A389,Seznamy!$A$71:$A$83,Seznamy!$B$71:$B$83)</f>
        <v>226101</v>
      </c>
      <c r="C389" s="55" t="str">
        <f>LOOKUP(A389,Seznamy!$A$47:$A$63,Seznamy!$C$47:$C$63)</f>
        <v>Tanvald</v>
      </c>
      <c r="D389" s="56">
        <f>LOOKUP(A389,Seznamy!$A$47:$A$63,Seznamy!$F$47:$F$63)</f>
        <v>1527</v>
      </c>
      <c r="E389" s="56">
        <f>LOOKUP(A389,Seznamy!$A$47:$A$63,Seznamy!$G$47:$G$63)</f>
        <v>0</v>
      </c>
      <c r="F389" s="57">
        <f>LOOKUP(A389,Seznamy!$A$47:$A$63,Seznamy!$J$47:$J$63)</f>
        <v>60</v>
      </c>
      <c r="G389" s="57">
        <v>28</v>
      </c>
      <c r="H389" s="55">
        <f>LOOKUP(G389,'Dělená - pěstební'!$A$21:$A$50,'Dělená - pěstební'!$B$21:$B$50)</f>
        <v>0</v>
      </c>
      <c r="I389" s="58">
        <f t="array" ref="I389">SUM(IF(('Dělená - pěstební'!$A$3:$A$19=A389)*('Dělená - pěstební'!$D$1:$AG$1=G389),'Dělená - pěstební'!$D$3:$AG$19))</f>
        <v>0</v>
      </c>
      <c r="J389" s="115" t="str">
        <f>IF(I389=0,"",I389)</f>
        <v/>
      </c>
      <c r="K389" s="59" t="str">
        <f>IF(I389=MIN($J$363:$J$392),1,"")</f>
        <v/>
      </c>
    </row>
    <row r="390" spans="1:11" hidden="1">
      <c r="A390" s="53">
        <v>13</v>
      </c>
      <c r="B390" s="54">
        <f>LOOKUP(A390,Seznamy!$A$71:$A$83,Seznamy!$B$71:$B$83)</f>
        <v>226101</v>
      </c>
      <c r="C390" s="55" t="str">
        <f>LOOKUP(A390,Seznamy!$A$47:$A$63,Seznamy!$C$47:$C$63)</f>
        <v>Tanvald</v>
      </c>
      <c r="D390" s="56">
        <f>LOOKUP(A390,Seznamy!$A$47:$A$63,Seznamy!$F$47:$F$63)</f>
        <v>1527</v>
      </c>
      <c r="E390" s="56">
        <f>LOOKUP(A390,Seznamy!$A$47:$A$63,Seznamy!$G$47:$G$63)</f>
        <v>0</v>
      </c>
      <c r="F390" s="57">
        <f>LOOKUP(A390,Seznamy!$A$47:$A$63,Seznamy!$J$47:$J$63)</f>
        <v>60</v>
      </c>
      <c r="G390" s="57">
        <v>29</v>
      </c>
      <c r="H390" s="55">
        <f>LOOKUP(G390,'Dělená - pěstební'!$A$21:$A$50,'Dělená - pěstební'!$B$21:$B$50)</f>
        <v>0</v>
      </c>
      <c r="I390" s="58">
        <f t="array" ref="I390">SUM(IF(('Dělená - pěstební'!$A$3:$A$19=A390)*('Dělená - pěstební'!$D$1:$AG$1=G390),'Dělená - pěstební'!$D$3:$AG$19))</f>
        <v>0</v>
      </c>
      <c r="J390" s="115" t="str">
        <f>IF(I390=0,"",I390)</f>
        <v/>
      </c>
      <c r="K390" s="59" t="str">
        <f>IF(I390=MIN($J$363:$J$392),1,"")</f>
        <v/>
      </c>
    </row>
    <row r="391" spans="1:11" hidden="1">
      <c r="A391" s="53">
        <v>13</v>
      </c>
      <c r="B391" s="54">
        <f>LOOKUP(A391,Seznamy!$A$71:$A$83,Seznamy!$B$71:$B$83)</f>
        <v>226101</v>
      </c>
      <c r="C391" s="55" t="str">
        <f>LOOKUP(A391,Seznamy!$A$47:$A$63,Seznamy!$C$47:$C$63)</f>
        <v>Tanvald</v>
      </c>
      <c r="D391" s="56">
        <f>LOOKUP(A391,Seznamy!$A$47:$A$63,Seznamy!$F$47:$F$63)</f>
        <v>1527</v>
      </c>
      <c r="E391" s="56">
        <f>LOOKUP(A391,Seznamy!$A$47:$A$63,Seznamy!$G$47:$G$63)</f>
        <v>0</v>
      </c>
      <c r="F391" s="57">
        <f>LOOKUP(A391,Seznamy!$A$47:$A$63,Seznamy!$J$47:$J$63)</f>
        <v>60</v>
      </c>
      <c r="G391" s="57">
        <v>30</v>
      </c>
      <c r="H391" s="55">
        <f>LOOKUP(G391,'Dělená - pěstební'!$A$21:$A$50,'Dělená - pěstební'!$B$21:$B$50)</f>
        <v>0</v>
      </c>
      <c r="I391" s="58">
        <f t="array" ref="I391">SUM(IF(('Dělená - pěstební'!$A$3:$A$19=A391)*('Dělená - pěstební'!$D$1:$AG$1=G391),'Dělená - pěstební'!$D$3:$AG$19))</f>
        <v>0</v>
      </c>
      <c r="J391" s="115" t="str">
        <f>IF(I391=0,"",I391)</f>
        <v/>
      </c>
      <c r="K391" s="59" t="str">
        <f>IF(I391=MIN($J$363:$J$392),1,"")</f>
        <v/>
      </c>
    </row>
    <row r="392" spans="1:11">
      <c r="A392" s="53">
        <v>13</v>
      </c>
      <c r="B392" s="54">
        <f>LOOKUP(A392,Seznamy!$A$71:$A$83,Seznamy!$B$71:$B$83)</f>
        <v>226101</v>
      </c>
      <c r="C392" s="55" t="str">
        <f>LOOKUP(A392,Seznamy!$A$47:$A$63,Seznamy!$C$47:$C$63)</f>
        <v>Tanvald</v>
      </c>
      <c r="D392" s="56">
        <f>LOOKUP(A392,Seznamy!$A$47:$A$63,Seznamy!$F$47:$F$63)</f>
        <v>1527</v>
      </c>
      <c r="E392" s="56">
        <f>LOOKUP(A392,Seznamy!$A$47:$A$63,Seznamy!$G$47:$G$63)</f>
        <v>0</v>
      </c>
      <c r="F392" s="57">
        <f>LOOKUP(A392,Seznamy!$A$47:$A$63,Seznamy!$J$47:$J$63)</f>
        <v>60</v>
      </c>
      <c r="G392" s="57">
        <v>6</v>
      </c>
      <c r="H392" s="55" t="str">
        <f>LOOKUP(G392,'Dělená - pěstební'!$A$21:$A$50,'Dělená - pěstební'!$B$21:$B$50)</f>
        <v>UNILES a.s.</v>
      </c>
      <c r="I392" s="58">
        <f t="array" ref="I392">SUM(IF(('Dělená - pěstební'!$A$3:$A$19=A392)*('Dělená - pěstební'!$D$1:$AG$1=G392),'Dělená - pěstební'!$D$3:$AG$19))</f>
        <v>23715415</v>
      </c>
      <c r="J392" s="115">
        <f>IF(I392=0,"",I392)</f>
        <v>23715415</v>
      </c>
      <c r="K392" s="59">
        <f>IF(I392=MIN($J$363:$J$392),1,"")</f>
        <v>1</v>
      </c>
    </row>
    <row r="393" spans="1:11" hidden="1">
      <c r="A393" s="87">
        <v>14</v>
      </c>
      <c r="B393" s="88">
        <f>LOOKUP(A393,Seznamy!$A$71:$A$83,Seznamy!$B$71:$B$83)</f>
        <v>226101</v>
      </c>
      <c r="C393" s="89" t="str">
        <f>LOOKUP(A393,Seznamy!$A$47:$A$63,Seznamy!$C$47:$C$63)</f>
        <v>Tanvald</v>
      </c>
      <c r="D393" s="90">
        <f>LOOKUP(A393,Seznamy!$A$47:$A$63,Seznamy!$F$47:$F$63)</f>
        <v>1527</v>
      </c>
      <c r="E393" s="90">
        <f>LOOKUP(A393,Seznamy!$A$47:$A$63,Seznamy!$G$47:$G$63)</f>
        <v>0</v>
      </c>
      <c r="F393" s="91">
        <f>LOOKUP(A393,Seznamy!$A$47:$A$63,Seznamy!$J$47:$J$63)</f>
        <v>60</v>
      </c>
      <c r="G393" s="91">
        <v>1</v>
      </c>
      <c r="H393" s="89" t="str">
        <f>LOOKUP(G393,'Dělená - pěstební'!$A$21:$A$50,'Dělená - pěstební'!$B$21:$B$50)</f>
        <v>HEDERA ZIMA, spol. s r.o.</v>
      </c>
      <c r="I393" s="92">
        <f t="array" ref="I393">SUM(IF(('Dělená - pěstební'!$A$3:$A$19=A393)*('Dělená - pěstební'!$D$1:$AG$1=G393),'Dělená - pěstební'!$D$3:$AG$19))</f>
        <v>0</v>
      </c>
      <c r="J393" s="116" t="str">
        <f>IF(I393=0,"",I393)</f>
        <v/>
      </c>
      <c r="K393" s="93">
        <f>IF(I393=MIN($J$393:$J$422),1,"")</f>
        <v>1</v>
      </c>
    </row>
    <row r="394" spans="1:11" hidden="1">
      <c r="A394" s="87">
        <v>14</v>
      </c>
      <c r="B394" s="88">
        <f>LOOKUP(A394,Seznamy!$A$71:$A$83,Seznamy!$B$71:$B$83)</f>
        <v>226101</v>
      </c>
      <c r="C394" s="89" t="str">
        <f>LOOKUP(A394,Seznamy!$A$47:$A$63,Seznamy!$C$47:$C$63)</f>
        <v>Tanvald</v>
      </c>
      <c r="D394" s="90">
        <f>LOOKUP(A394,Seznamy!$A$47:$A$63,Seznamy!$F$47:$F$63)</f>
        <v>1527</v>
      </c>
      <c r="E394" s="90">
        <f>LOOKUP(A394,Seznamy!$A$47:$A$63,Seznamy!$G$47:$G$63)</f>
        <v>0</v>
      </c>
      <c r="F394" s="91">
        <f>LOOKUP(A394,Seznamy!$A$47:$A$63,Seznamy!$J$47:$J$63)</f>
        <v>60</v>
      </c>
      <c r="G394" s="91">
        <v>2</v>
      </c>
      <c r="H394" s="89" t="str">
        <f>LOOKUP(G394,'Dělená - pěstební'!$A$21:$A$50,'Dělená - pěstební'!$B$21:$B$50)</f>
        <v>KAISER s.r.o.</v>
      </c>
      <c r="I394" s="92">
        <f t="array" ref="I394">SUM(IF(('Dělená - pěstební'!$A$3:$A$19=A394)*('Dělená - pěstební'!$D$1:$AG$1=G394),'Dělená - pěstební'!$D$3:$AG$19))</f>
        <v>0</v>
      </c>
      <c r="J394" s="116" t="str">
        <f>IF(I394=0,"",I394)</f>
        <v/>
      </c>
      <c r="K394" s="93">
        <f>IF(I394=MIN($J$393:$J$422),1,"")</f>
        <v>1</v>
      </c>
    </row>
    <row r="395" spans="1:11" hidden="1">
      <c r="A395" s="87">
        <v>14</v>
      </c>
      <c r="B395" s="88">
        <f>LOOKUP(A395,Seznamy!$A$71:$A$83,Seznamy!$B$71:$B$83)</f>
        <v>226101</v>
      </c>
      <c r="C395" s="89" t="str">
        <f>LOOKUP(A395,Seznamy!$A$47:$A$63,Seznamy!$C$47:$C$63)</f>
        <v>Tanvald</v>
      </c>
      <c r="D395" s="90">
        <f>LOOKUP(A395,Seznamy!$A$47:$A$63,Seznamy!$F$47:$F$63)</f>
        <v>1527</v>
      </c>
      <c r="E395" s="90">
        <f>LOOKUP(A395,Seznamy!$A$47:$A$63,Seznamy!$G$47:$G$63)</f>
        <v>0</v>
      </c>
      <c r="F395" s="91">
        <f>LOOKUP(A395,Seznamy!$A$47:$A$63,Seznamy!$J$47:$J$63)</f>
        <v>60</v>
      </c>
      <c r="G395" s="91">
        <v>3</v>
      </c>
      <c r="H395" s="89" t="str">
        <f>LOOKUP(G395,'Dělená - pěstební'!$A$21:$A$50,'Dělená - pěstební'!$B$21:$B$50)</f>
        <v>LST a.s.</v>
      </c>
      <c r="I395" s="92">
        <f t="array" ref="I395">SUM(IF(('Dělená - pěstební'!$A$3:$A$19=A395)*('Dělená - pěstební'!$D$1:$AG$1=G395),'Dělená - pěstební'!$D$3:$AG$19))</f>
        <v>0</v>
      </c>
      <c r="J395" s="116" t="str">
        <f>IF(I395=0,"",I395)</f>
        <v/>
      </c>
      <c r="K395" s="93">
        <f>IF(I395=MIN($J$393:$J$422),1,"")</f>
        <v>1</v>
      </c>
    </row>
    <row r="396" spans="1:11" hidden="1">
      <c r="A396" s="87">
        <v>14</v>
      </c>
      <c r="B396" s="88">
        <f>LOOKUP(A396,Seznamy!$A$71:$A$83,Seznamy!$B$71:$B$83)</f>
        <v>226101</v>
      </c>
      <c r="C396" s="89" t="str">
        <f>LOOKUP(A396,Seznamy!$A$47:$A$63,Seznamy!$C$47:$C$63)</f>
        <v>Tanvald</v>
      </c>
      <c r="D396" s="90">
        <f>LOOKUP(A396,Seznamy!$A$47:$A$63,Seznamy!$F$47:$F$63)</f>
        <v>1527</v>
      </c>
      <c r="E396" s="90">
        <f>LOOKUP(A396,Seznamy!$A$47:$A$63,Seznamy!$G$47:$G$63)</f>
        <v>0</v>
      </c>
      <c r="F396" s="91">
        <f>LOOKUP(A396,Seznamy!$A$47:$A$63,Seznamy!$J$47:$J$63)</f>
        <v>60</v>
      </c>
      <c r="G396" s="91">
        <v>4</v>
      </c>
      <c r="H396" s="89" t="str">
        <f>LOOKUP(G396,'Dělená - pěstební'!$A$21:$A$50,'Dělená - pěstební'!$B$21:$B$50)</f>
        <v>ARBOLES s.r.o.</v>
      </c>
      <c r="I396" s="92">
        <f t="array" ref="I396">SUM(IF(('Dělená - pěstební'!$A$3:$A$19=A396)*('Dělená - pěstební'!$D$1:$AG$1=G396),'Dělená - pěstební'!$D$3:$AG$19))</f>
        <v>0</v>
      </c>
      <c r="J396" s="116" t="str">
        <f>IF(I396=0,"",I396)</f>
        <v/>
      </c>
      <c r="K396" s="93">
        <f>IF(I396=MIN($J$393:$J$422),1,"")</f>
        <v>1</v>
      </c>
    </row>
    <row r="397" spans="1:11" hidden="1">
      <c r="A397" s="87">
        <v>14</v>
      </c>
      <c r="B397" s="88">
        <f>LOOKUP(A397,Seznamy!$A$71:$A$83,Seznamy!$B$71:$B$83)</f>
        <v>226101</v>
      </c>
      <c r="C397" s="89" t="str">
        <f>LOOKUP(A397,Seznamy!$A$47:$A$63,Seznamy!$C$47:$C$63)</f>
        <v>Tanvald</v>
      </c>
      <c r="D397" s="90">
        <f>LOOKUP(A397,Seznamy!$A$47:$A$63,Seznamy!$F$47:$F$63)</f>
        <v>1527</v>
      </c>
      <c r="E397" s="90">
        <f>LOOKUP(A397,Seznamy!$A$47:$A$63,Seznamy!$G$47:$G$63)</f>
        <v>0</v>
      </c>
      <c r="F397" s="91">
        <f>LOOKUP(A397,Seznamy!$A$47:$A$63,Seznamy!$J$47:$J$63)</f>
        <v>60</v>
      </c>
      <c r="G397" s="91">
        <v>5</v>
      </c>
      <c r="H397" s="89" t="str">
        <f>LOOKUP(G397,'Dělená - pěstební'!$A$21:$A$50,'Dělená - pěstební'!$B$21:$B$50)</f>
        <v>Marles s.r.o.</v>
      </c>
      <c r="I397" s="92">
        <f t="array" ref="I397">SUM(IF(('Dělená - pěstební'!$A$3:$A$19=A397)*('Dělená - pěstební'!$D$1:$AG$1=G397),'Dělená - pěstební'!$D$3:$AG$19))</f>
        <v>0</v>
      </c>
      <c r="J397" s="116" t="str">
        <f>IF(I397=0,"",I397)</f>
        <v/>
      </c>
      <c r="K397" s="93">
        <f>IF(I397=MIN($J$393:$J$422),1,"")</f>
        <v>1</v>
      </c>
    </row>
    <row r="398" spans="1:11" hidden="1">
      <c r="A398" s="87">
        <v>14</v>
      </c>
      <c r="B398" s="88">
        <f>LOOKUP(A398,Seznamy!$A$71:$A$83,Seznamy!$B$71:$B$83)</f>
        <v>226101</v>
      </c>
      <c r="C398" s="89" t="str">
        <f>LOOKUP(A398,Seznamy!$A$47:$A$63,Seznamy!$C$47:$C$63)</f>
        <v>Tanvald</v>
      </c>
      <c r="D398" s="90">
        <f>LOOKUP(A398,Seznamy!$A$47:$A$63,Seznamy!$F$47:$F$63)</f>
        <v>1527</v>
      </c>
      <c r="E398" s="90">
        <f>LOOKUP(A398,Seznamy!$A$47:$A$63,Seznamy!$G$47:$G$63)</f>
        <v>0</v>
      </c>
      <c r="F398" s="91">
        <f>LOOKUP(A398,Seznamy!$A$47:$A$63,Seznamy!$J$47:$J$63)</f>
        <v>60</v>
      </c>
      <c r="G398" s="91">
        <v>6</v>
      </c>
      <c r="H398" s="89" t="str">
        <f>LOOKUP(G398,'Dělená - pěstební'!$A$21:$A$50,'Dělená - pěstební'!$B$21:$B$50)</f>
        <v>UNILES a.s.</v>
      </c>
      <c r="I398" s="92">
        <f t="array" ref="I398">SUM(IF(('Dělená - pěstební'!$A$3:$A$19=A398)*('Dělená - pěstební'!$D$1:$AG$1=G398),'Dělená - pěstební'!$D$3:$AG$19))</f>
        <v>0</v>
      </c>
      <c r="J398" s="116" t="str">
        <f>IF(I398=0,"",I398)</f>
        <v/>
      </c>
      <c r="K398" s="93">
        <f>IF(I398=MIN($J$393:$J$422),1,"")</f>
        <v>1</v>
      </c>
    </row>
    <row r="399" spans="1:11" hidden="1">
      <c r="A399" s="87">
        <v>14</v>
      </c>
      <c r="B399" s="88">
        <f>LOOKUP(A399,Seznamy!$A$71:$A$83,Seznamy!$B$71:$B$83)</f>
        <v>226101</v>
      </c>
      <c r="C399" s="89" t="str">
        <f>LOOKUP(A399,Seznamy!$A$47:$A$63,Seznamy!$C$47:$C$63)</f>
        <v>Tanvald</v>
      </c>
      <c r="D399" s="90">
        <f>LOOKUP(A399,Seznamy!$A$47:$A$63,Seznamy!$F$47:$F$63)</f>
        <v>1527</v>
      </c>
      <c r="E399" s="90">
        <f>LOOKUP(A399,Seznamy!$A$47:$A$63,Seznamy!$G$47:$G$63)</f>
        <v>0</v>
      </c>
      <c r="F399" s="91">
        <f>LOOKUP(A399,Seznamy!$A$47:$A$63,Seznamy!$J$47:$J$63)</f>
        <v>60</v>
      </c>
      <c r="G399" s="91">
        <v>7</v>
      </c>
      <c r="H399" s="89" t="str">
        <f>LOOKUP(G399,'Dělená - pěstební'!$A$21:$A$50,'Dělená - pěstební'!$B$21:$B$50)</f>
        <v>Jihozápadní dřevařská a.s.</v>
      </c>
      <c r="I399" s="92">
        <f t="array" ref="I399">SUM(IF(('Dělená - pěstební'!$A$3:$A$19=A399)*('Dělená - pěstební'!$D$1:$AG$1=G399),'Dělená - pěstební'!$D$3:$AG$19))</f>
        <v>0</v>
      </c>
      <c r="J399" s="116" t="str">
        <f>IF(I399=0,"",I399)</f>
        <v/>
      </c>
      <c r="K399" s="93">
        <f>IF(I399=MIN($J$393:$J$422),1,"")</f>
        <v>1</v>
      </c>
    </row>
    <row r="400" spans="1:11" hidden="1">
      <c r="A400" s="87">
        <v>14</v>
      </c>
      <c r="B400" s="88">
        <f>LOOKUP(A400,Seznamy!$A$71:$A$83,Seznamy!$B$71:$B$83)</f>
        <v>226101</v>
      </c>
      <c r="C400" s="89" t="str">
        <f>LOOKUP(A400,Seznamy!$A$47:$A$63,Seznamy!$C$47:$C$63)</f>
        <v>Tanvald</v>
      </c>
      <c r="D400" s="90">
        <f>LOOKUP(A400,Seznamy!$A$47:$A$63,Seznamy!$F$47:$F$63)</f>
        <v>1527</v>
      </c>
      <c r="E400" s="90">
        <f>LOOKUP(A400,Seznamy!$A$47:$A$63,Seznamy!$G$47:$G$63)</f>
        <v>0</v>
      </c>
      <c r="F400" s="91">
        <f>LOOKUP(A400,Seznamy!$A$47:$A$63,Seznamy!$J$47:$J$63)</f>
        <v>60</v>
      </c>
      <c r="G400" s="91">
        <v>8</v>
      </c>
      <c r="H400" s="89" t="str">
        <f>LOOKUP(G400,'Dělená - pěstební'!$A$21:$A$50,'Dělená - pěstební'!$B$21:$B$50)</f>
        <v>LESCUS Cetkovice, s.r.o.</v>
      </c>
      <c r="I400" s="92">
        <f t="array" ref="I400">SUM(IF(('Dělená - pěstební'!$A$3:$A$19=A400)*('Dělená - pěstební'!$D$1:$AG$1=G400),'Dělená - pěstební'!$D$3:$AG$19))</f>
        <v>0</v>
      </c>
      <c r="J400" s="116" t="str">
        <f>IF(I400=0,"",I400)</f>
        <v/>
      </c>
      <c r="K400" s="93">
        <f>IF(I400=MIN($J$393:$J$422),1,"")</f>
        <v>1</v>
      </c>
    </row>
    <row r="401" spans="1:11" hidden="1">
      <c r="A401" s="87">
        <v>14</v>
      </c>
      <c r="B401" s="88">
        <f>LOOKUP(A401,Seznamy!$A$71:$A$83,Seznamy!$B$71:$B$83)</f>
        <v>226101</v>
      </c>
      <c r="C401" s="89" t="str">
        <f>LOOKUP(A401,Seznamy!$A$47:$A$63,Seznamy!$C$47:$C$63)</f>
        <v>Tanvald</v>
      </c>
      <c r="D401" s="90">
        <f>LOOKUP(A401,Seznamy!$A$47:$A$63,Seznamy!$F$47:$F$63)</f>
        <v>1527</v>
      </c>
      <c r="E401" s="90">
        <f>LOOKUP(A401,Seznamy!$A$47:$A$63,Seznamy!$G$47:$G$63)</f>
        <v>0</v>
      </c>
      <c r="F401" s="91">
        <f>LOOKUP(A401,Seznamy!$A$47:$A$63,Seznamy!$J$47:$J$63)</f>
        <v>60</v>
      </c>
      <c r="G401" s="91">
        <v>9</v>
      </c>
      <c r="H401" s="89" t="str">
        <f>LOOKUP(G401,'Dělená - pěstební'!$A$21:$A$50,'Dělená - pěstební'!$B$21:$B$50)</f>
        <v>LDF Rožnov a.s.</v>
      </c>
      <c r="I401" s="92">
        <f t="array" ref="I401">SUM(IF(('Dělená - pěstební'!$A$3:$A$19=A401)*('Dělená - pěstební'!$D$1:$AG$1=G401),'Dělená - pěstební'!$D$3:$AG$19))</f>
        <v>0</v>
      </c>
      <c r="J401" s="116" t="str">
        <f>IF(I401=0,"",I401)</f>
        <v/>
      </c>
      <c r="K401" s="93">
        <f>IF(I401=MIN($J$393:$J$422),1,"")</f>
        <v>1</v>
      </c>
    </row>
    <row r="402" spans="1:11" hidden="1">
      <c r="A402" s="87">
        <v>14</v>
      </c>
      <c r="B402" s="88">
        <f>LOOKUP(A402,Seznamy!$A$71:$A$83,Seznamy!$B$71:$B$83)</f>
        <v>226101</v>
      </c>
      <c r="C402" s="89" t="str">
        <f>LOOKUP(A402,Seznamy!$A$47:$A$63,Seznamy!$C$47:$C$63)</f>
        <v>Tanvald</v>
      </c>
      <c r="D402" s="90">
        <f>LOOKUP(A402,Seznamy!$A$47:$A$63,Seznamy!$F$47:$F$63)</f>
        <v>1527</v>
      </c>
      <c r="E402" s="90">
        <f>LOOKUP(A402,Seznamy!$A$47:$A$63,Seznamy!$G$47:$G$63)</f>
        <v>0</v>
      </c>
      <c r="F402" s="91">
        <f>LOOKUP(A402,Seznamy!$A$47:$A$63,Seznamy!$J$47:$J$63)</f>
        <v>60</v>
      </c>
      <c r="G402" s="91">
        <v>10</v>
      </c>
      <c r="H402" s="89" t="str">
        <f>LOOKUP(G402,'Dělená - pěstební'!$A$21:$A$50,'Dělená - pěstební'!$B$21:$B$50)</f>
        <v>Kloboucká lesní s.r.o.</v>
      </c>
      <c r="I402" s="92">
        <f t="array" ref="I402">SUM(IF(('Dělená - pěstební'!$A$3:$A$19=A402)*('Dělená - pěstební'!$D$1:$AG$1=G402),'Dělená - pěstební'!$D$3:$AG$19))</f>
        <v>0</v>
      </c>
      <c r="J402" s="116" t="str">
        <f>IF(I402=0,"",I402)</f>
        <v/>
      </c>
      <c r="K402" s="93">
        <f>IF(I402=MIN($J$393:$J$422),1,"")</f>
        <v>1</v>
      </c>
    </row>
    <row r="403" spans="1:11" hidden="1">
      <c r="A403" s="87">
        <v>14</v>
      </c>
      <c r="B403" s="88">
        <f>LOOKUP(A403,Seznamy!$A$71:$A$83,Seznamy!$B$71:$B$83)</f>
        <v>226101</v>
      </c>
      <c r="C403" s="89" t="str">
        <f>LOOKUP(A403,Seznamy!$A$47:$A$63,Seznamy!$C$47:$C$63)</f>
        <v>Tanvald</v>
      </c>
      <c r="D403" s="90">
        <f>LOOKUP(A403,Seznamy!$A$47:$A$63,Seznamy!$F$47:$F$63)</f>
        <v>1527</v>
      </c>
      <c r="E403" s="90">
        <f>LOOKUP(A403,Seznamy!$A$47:$A$63,Seznamy!$G$47:$G$63)</f>
        <v>0</v>
      </c>
      <c r="F403" s="91">
        <f>LOOKUP(A403,Seznamy!$A$47:$A$63,Seznamy!$J$47:$J$63)</f>
        <v>60</v>
      </c>
      <c r="G403" s="91">
        <v>11</v>
      </c>
      <c r="H403" s="89" t="str">
        <f>LOOKUP(G403,'Dělená - pěstební'!$A$21:$A$50,'Dělená - pěstební'!$B$21:$B$50)</f>
        <v>Opavská lesní a.s.</v>
      </c>
      <c r="I403" s="92">
        <f t="array" ref="I403">SUM(IF(('Dělená - pěstební'!$A$3:$A$19=A403)*('Dělená - pěstební'!$D$1:$AG$1=G403),'Dělená - pěstební'!$D$3:$AG$19))</f>
        <v>0</v>
      </c>
      <c r="J403" s="116" t="str">
        <f>IF(I403=0,"",I403)</f>
        <v/>
      </c>
      <c r="K403" s="93">
        <f>IF(I403=MIN($J$393:$J$422),1,"")</f>
        <v>1</v>
      </c>
    </row>
    <row r="404" spans="1:11" hidden="1">
      <c r="A404" s="87">
        <v>14</v>
      </c>
      <c r="B404" s="88">
        <f>LOOKUP(A404,Seznamy!$A$71:$A$83,Seznamy!$B$71:$B$83)</f>
        <v>226101</v>
      </c>
      <c r="C404" s="89" t="str">
        <f>LOOKUP(A404,Seznamy!$A$47:$A$63,Seznamy!$C$47:$C$63)</f>
        <v>Tanvald</v>
      </c>
      <c r="D404" s="90">
        <f>LOOKUP(A404,Seznamy!$A$47:$A$63,Seznamy!$F$47:$F$63)</f>
        <v>1527</v>
      </c>
      <c r="E404" s="90">
        <f>LOOKUP(A404,Seznamy!$A$47:$A$63,Seznamy!$G$47:$G$63)</f>
        <v>0</v>
      </c>
      <c r="F404" s="91">
        <f>LOOKUP(A404,Seznamy!$A$47:$A$63,Seznamy!$J$47:$J$63)</f>
        <v>60</v>
      </c>
      <c r="G404" s="91">
        <v>12</v>
      </c>
      <c r="H404" s="89" t="str">
        <f>LOOKUP(G404,'Dělená - pěstební'!$A$21:$A$50,'Dělená - pěstební'!$B$21:$B$50)</f>
        <v>Dřevo-Málek s.r.o.</v>
      </c>
      <c r="I404" s="92">
        <f t="array" ref="I404">SUM(IF(('Dělená - pěstební'!$A$3:$A$19=A404)*('Dělená - pěstební'!$D$1:$AG$1=G404),'Dělená - pěstební'!$D$3:$AG$19))</f>
        <v>0</v>
      </c>
      <c r="J404" s="116" t="str">
        <f>IF(I404=0,"",I404)</f>
        <v/>
      </c>
      <c r="K404" s="93">
        <f>IF(I404=MIN($J$393:$J$422),1,"")</f>
        <v>1</v>
      </c>
    </row>
    <row r="405" spans="1:11" hidden="1">
      <c r="A405" s="87">
        <v>14</v>
      </c>
      <c r="B405" s="88">
        <f>LOOKUP(A405,Seznamy!$A$71:$A$83,Seznamy!$B$71:$B$83)</f>
        <v>226101</v>
      </c>
      <c r="C405" s="89" t="str">
        <f>LOOKUP(A405,Seznamy!$A$47:$A$63,Seznamy!$C$47:$C$63)</f>
        <v>Tanvald</v>
      </c>
      <c r="D405" s="90">
        <f>LOOKUP(A405,Seznamy!$A$47:$A$63,Seznamy!$F$47:$F$63)</f>
        <v>1527</v>
      </c>
      <c r="E405" s="90">
        <f>LOOKUP(A405,Seznamy!$A$47:$A$63,Seznamy!$G$47:$G$63)</f>
        <v>0</v>
      </c>
      <c r="F405" s="91">
        <f>LOOKUP(A405,Seznamy!$A$47:$A$63,Seznamy!$J$47:$J$63)</f>
        <v>60</v>
      </c>
      <c r="G405" s="91">
        <v>13</v>
      </c>
      <c r="H405" s="89" t="str">
        <f>LOOKUP(G405,'Dělená - pěstební'!$A$21:$A$50,'Dělená - pěstební'!$B$21:$B$50)</f>
        <v>SOLITERA spol. s r.o.</v>
      </c>
      <c r="I405" s="92">
        <f t="array" ref="I405">SUM(IF(('Dělená - pěstební'!$A$3:$A$19=A405)*('Dělená - pěstební'!$D$1:$AG$1=G405),'Dělená - pěstební'!$D$3:$AG$19))</f>
        <v>0</v>
      </c>
      <c r="J405" s="116" t="str">
        <f>IF(I405=0,"",I405)</f>
        <v/>
      </c>
      <c r="K405" s="93">
        <f>IF(I405=MIN($J$393:$J$422),1,"")</f>
        <v>1</v>
      </c>
    </row>
    <row r="406" spans="1:11" hidden="1">
      <c r="A406" s="87">
        <v>14</v>
      </c>
      <c r="B406" s="88">
        <f>LOOKUP(A406,Seznamy!$A$71:$A$83,Seznamy!$B$71:$B$83)</f>
        <v>226101</v>
      </c>
      <c r="C406" s="89" t="str">
        <f>LOOKUP(A406,Seznamy!$A$47:$A$63,Seznamy!$C$47:$C$63)</f>
        <v>Tanvald</v>
      </c>
      <c r="D406" s="90">
        <f>LOOKUP(A406,Seznamy!$A$47:$A$63,Seznamy!$F$47:$F$63)</f>
        <v>1527</v>
      </c>
      <c r="E406" s="90">
        <f>LOOKUP(A406,Seznamy!$A$47:$A$63,Seznamy!$G$47:$G$63)</f>
        <v>0</v>
      </c>
      <c r="F406" s="91">
        <f>LOOKUP(A406,Seznamy!$A$47:$A$63,Seznamy!$J$47:$J$63)</f>
        <v>60</v>
      </c>
      <c r="G406" s="91">
        <v>14</v>
      </c>
      <c r="H406" s="89" t="str">
        <f>LOOKUP(G406,'Dělená - pěstební'!$A$21:$A$50,'Dělená - pěstební'!$B$21:$B$50)</f>
        <v>KHL-EKO, a.s.</v>
      </c>
      <c r="I406" s="92">
        <f t="array" ref="I406">SUM(IF(('Dělená - pěstební'!$A$3:$A$19=A406)*('Dělená - pěstební'!$D$1:$AG$1=G406),'Dělená - pěstební'!$D$3:$AG$19))</f>
        <v>0</v>
      </c>
      <c r="J406" s="116" t="str">
        <f>IF(I406=0,"",I406)</f>
        <v/>
      </c>
      <c r="K406" s="93">
        <f>IF(I406=MIN($J$393:$J$422),1,"")</f>
        <v>1</v>
      </c>
    </row>
    <row r="407" spans="1:11" hidden="1">
      <c r="A407" s="87">
        <v>14</v>
      </c>
      <c r="B407" s="88">
        <f>LOOKUP(A407,Seznamy!$A$71:$A$83,Seznamy!$B$71:$B$83)</f>
        <v>226101</v>
      </c>
      <c r="C407" s="89" t="str">
        <f>LOOKUP(A407,Seznamy!$A$47:$A$63,Seznamy!$C$47:$C$63)</f>
        <v>Tanvald</v>
      </c>
      <c r="D407" s="90">
        <f>LOOKUP(A407,Seznamy!$A$47:$A$63,Seznamy!$F$47:$F$63)</f>
        <v>1527</v>
      </c>
      <c r="E407" s="90">
        <f>LOOKUP(A407,Seznamy!$A$47:$A$63,Seznamy!$G$47:$G$63)</f>
        <v>0</v>
      </c>
      <c r="F407" s="91">
        <f>LOOKUP(A407,Seznamy!$A$47:$A$63,Seznamy!$J$47:$J$63)</f>
        <v>60</v>
      </c>
      <c r="G407" s="91">
        <v>15</v>
      </c>
      <c r="H407" s="89" t="str">
        <f>LOOKUP(G407,'Dělená - pěstební'!$A$21:$A$50,'Dělená - pěstební'!$B$21:$B$50)</f>
        <v>Lesy Beskydy, a.s.</v>
      </c>
      <c r="I407" s="92">
        <f t="array" ref="I407">SUM(IF(('Dělená - pěstební'!$A$3:$A$19=A407)*('Dělená - pěstební'!$D$1:$AG$1=G407),'Dělená - pěstební'!$D$3:$AG$19))</f>
        <v>0</v>
      </c>
      <c r="J407" s="116" t="str">
        <f>IF(I407=0,"",I407)</f>
        <v/>
      </c>
      <c r="K407" s="93">
        <f>IF(I407=MIN($J$393:$J$422),1,"")</f>
        <v>1</v>
      </c>
    </row>
    <row r="408" spans="1:11" hidden="1">
      <c r="A408" s="87">
        <v>14</v>
      </c>
      <c r="B408" s="88">
        <f>LOOKUP(A408,Seznamy!$A$71:$A$83,Seznamy!$B$71:$B$83)</f>
        <v>226101</v>
      </c>
      <c r="C408" s="89" t="str">
        <f>LOOKUP(A408,Seznamy!$A$47:$A$63,Seznamy!$C$47:$C$63)</f>
        <v>Tanvald</v>
      </c>
      <c r="D408" s="90">
        <f>LOOKUP(A408,Seznamy!$A$47:$A$63,Seznamy!$F$47:$F$63)</f>
        <v>1527</v>
      </c>
      <c r="E408" s="90">
        <f>LOOKUP(A408,Seznamy!$A$47:$A$63,Seznamy!$G$47:$G$63)</f>
        <v>0</v>
      </c>
      <c r="F408" s="91">
        <f>LOOKUP(A408,Seznamy!$A$47:$A$63,Seznamy!$J$47:$J$63)</f>
        <v>60</v>
      </c>
      <c r="G408" s="91">
        <v>16</v>
      </c>
      <c r="H408" s="89" t="str">
        <f>LOOKUP(G408,'Dělená - pěstební'!$A$21:$A$50,'Dělená - pěstební'!$B$21:$B$50)</f>
        <v>Lesní společnost Ledeč nad Sázavou, a.s.</v>
      </c>
      <c r="I408" s="92">
        <f t="array" ref="I408">SUM(IF(('Dělená - pěstební'!$A$3:$A$19=A408)*('Dělená - pěstební'!$D$1:$AG$1=G408),'Dělená - pěstební'!$D$3:$AG$19))</f>
        <v>0</v>
      </c>
      <c r="J408" s="116" t="str">
        <f>IF(I408=0,"",I408)</f>
        <v/>
      </c>
      <c r="K408" s="93">
        <f>IF(I408=MIN($J$393:$J$422),1,"")</f>
        <v>1</v>
      </c>
    </row>
    <row r="409" spans="1:11" hidden="1">
      <c r="A409" s="87">
        <v>14</v>
      </c>
      <c r="B409" s="88">
        <f>LOOKUP(A409,Seznamy!$A$71:$A$83,Seznamy!$B$71:$B$83)</f>
        <v>226101</v>
      </c>
      <c r="C409" s="89" t="str">
        <f>LOOKUP(A409,Seznamy!$A$47:$A$63,Seznamy!$C$47:$C$63)</f>
        <v>Tanvald</v>
      </c>
      <c r="D409" s="90">
        <f>LOOKUP(A409,Seznamy!$A$47:$A$63,Seznamy!$F$47:$F$63)</f>
        <v>1527</v>
      </c>
      <c r="E409" s="90">
        <f>LOOKUP(A409,Seznamy!$A$47:$A$63,Seznamy!$G$47:$G$63)</f>
        <v>0</v>
      </c>
      <c r="F409" s="91">
        <f>LOOKUP(A409,Seznamy!$A$47:$A$63,Seznamy!$J$47:$J$63)</f>
        <v>60</v>
      </c>
      <c r="G409" s="91">
        <v>17</v>
      </c>
      <c r="H409" s="89" t="str">
        <f>LOOKUP(G409,'Dělená - pěstební'!$A$21:$A$50,'Dělená - pěstební'!$B$21:$B$50)</f>
        <v>Jacer-CZ a.s.</v>
      </c>
      <c r="I409" s="92">
        <f t="array" ref="I409">SUM(IF(('Dělená - pěstební'!$A$3:$A$19=A409)*('Dělená - pěstební'!$D$1:$AG$1=G409),'Dělená - pěstební'!$D$3:$AG$19))</f>
        <v>0</v>
      </c>
      <c r="J409" s="116" t="str">
        <f>IF(I409=0,"",I409)</f>
        <v/>
      </c>
      <c r="K409" s="93">
        <f>IF(I409=MIN($J$393:$J$422),1,"")</f>
        <v>1</v>
      </c>
    </row>
    <row r="410" spans="1:11" hidden="1">
      <c r="A410" s="87">
        <v>14</v>
      </c>
      <c r="B410" s="88">
        <f>LOOKUP(A410,Seznamy!$A$71:$A$83,Seznamy!$B$71:$B$83)</f>
        <v>226101</v>
      </c>
      <c r="C410" s="89" t="str">
        <f>LOOKUP(A410,Seznamy!$A$47:$A$63,Seznamy!$C$47:$C$63)</f>
        <v>Tanvald</v>
      </c>
      <c r="D410" s="90">
        <f>LOOKUP(A410,Seznamy!$A$47:$A$63,Seznamy!$F$47:$F$63)</f>
        <v>1527</v>
      </c>
      <c r="E410" s="90">
        <f>LOOKUP(A410,Seznamy!$A$47:$A$63,Seznamy!$G$47:$G$63)</f>
        <v>0</v>
      </c>
      <c r="F410" s="91">
        <f>LOOKUP(A410,Seznamy!$A$47:$A$63,Seznamy!$J$47:$J$63)</f>
        <v>60</v>
      </c>
      <c r="G410" s="91">
        <v>18</v>
      </c>
      <c r="H410" s="89">
        <f>LOOKUP(G410,'Dělená - pěstební'!$A$21:$A$50,'Dělená - pěstební'!$B$21:$B$50)</f>
        <v>0</v>
      </c>
      <c r="I410" s="92">
        <f t="array" ref="I410">SUM(IF(('Dělená - pěstební'!$A$3:$A$19=A410)*('Dělená - pěstební'!$D$1:$AG$1=G410),'Dělená - pěstební'!$D$3:$AG$19))</f>
        <v>0</v>
      </c>
      <c r="J410" s="116" t="str">
        <f>IF(I410=0,"",I410)</f>
        <v/>
      </c>
      <c r="K410" s="93">
        <f>IF(I410=MIN($J$393:$J$422),1,"")</f>
        <v>1</v>
      </c>
    </row>
    <row r="411" spans="1:11" hidden="1">
      <c r="A411" s="87">
        <v>14</v>
      </c>
      <c r="B411" s="88">
        <f>LOOKUP(A411,Seznamy!$A$71:$A$83,Seznamy!$B$71:$B$83)</f>
        <v>226101</v>
      </c>
      <c r="C411" s="89" t="str">
        <f>LOOKUP(A411,Seznamy!$A$47:$A$63,Seznamy!$C$47:$C$63)</f>
        <v>Tanvald</v>
      </c>
      <c r="D411" s="90">
        <f>LOOKUP(A411,Seznamy!$A$47:$A$63,Seznamy!$F$47:$F$63)</f>
        <v>1527</v>
      </c>
      <c r="E411" s="90">
        <f>LOOKUP(A411,Seznamy!$A$47:$A$63,Seznamy!$G$47:$G$63)</f>
        <v>0</v>
      </c>
      <c r="F411" s="91">
        <f>LOOKUP(A411,Seznamy!$A$47:$A$63,Seznamy!$J$47:$J$63)</f>
        <v>60</v>
      </c>
      <c r="G411" s="91">
        <v>19</v>
      </c>
      <c r="H411" s="89">
        <f>LOOKUP(G411,'Dělená - pěstební'!$A$21:$A$50,'Dělená - pěstební'!$B$21:$B$50)</f>
        <v>0</v>
      </c>
      <c r="I411" s="92">
        <f t="array" ref="I411">SUM(IF(('Dělená - pěstební'!$A$3:$A$19=A411)*('Dělená - pěstební'!$D$1:$AG$1=G411),'Dělená - pěstební'!$D$3:$AG$19))</f>
        <v>0</v>
      </c>
      <c r="J411" s="116" t="str">
        <f>IF(I411=0,"",I411)</f>
        <v/>
      </c>
      <c r="K411" s="93">
        <f>IF(I411=MIN($J$393:$J$422),1,"")</f>
        <v>1</v>
      </c>
    </row>
    <row r="412" spans="1:11" hidden="1">
      <c r="A412" s="87">
        <v>14</v>
      </c>
      <c r="B412" s="88">
        <f>LOOKUP(A412,Seznamy!$A$71:$A$83,Seznamy!$B$71:$B$83)</f>
        <v>226101</v>
      </c>
      <c r="C412" s="89" t="str">
        <f>LOOKUP(A412,Seznamy!$A$47:$A$63,Seznamy!$C$47:$C$63)</f>
        <v>Tanvald</v>
      </c>
      <c r="D412" s="90">
        <f>LOOKUP(A412,Seznamy!$A$47:$A$63,Seznamy!$F$47:$F$63)</f>
        <v>1527</v>
      </c>
      <c r="E412" s="90">
        <f>LOOKUP(A412,Seznamy!$A$47:$A$63,Seznamy!$G$47:$G$63)</f>
        <v>0</v>
      </c>
      <c r="F412" s="91">
        <f>LOOKUP(A412,Seznamy!$A$47:$A$63,Seznamy!$J$47:$J$63)</f>
        <v>60</v>
      </c>
      <c r="G412" s="91">
        <v>20</v>
      </c>
      <c r="H412" s="89">
        <f>LOOKUP(G412,'Dělená - pěstební'!$A$21:$A$50,'Dělená - pěstební'!$B$21:$B$50)</f>
        <v>0</v>
      </c>
      <c r="I412" s="92">
        <f t="array" ref="I412">SUM(IF(('Dělená - pěstební'!$A$3:$A$19=A412)*('Dělená - pěstební'!$D$1:$AG$1=G412),'Dělená - pěstební'!$D$3:$AG$19))</f>
        <v>0</v>
      </c>
      <c r="J412" s="116" t="str">
        <f>IF(I412=0,"",I412)</f>
        <v/>
      </c>
      <c r="K412" s="93">
        <f>IF(I412=MIN($J$393:$J$422),1,"")</f>
        <v>1</v>
      </c>
    </row>
    <row r="413" spans="1:11" hidden="1">
      <c r="A413" s="87">
        <v>14</v>
      </c>
      <c r="B413" s="88">
        <f>LOOKUP(A413,Seznamy!$A$71:$A$83,Seznamy!$B$71:$B$83)</f>
        <v>226101</v>
      </c>
      <c r="C413" s="89" t="str">
        <f>LOOKUP(A413,Seznamy!$A$47:$A$63,Seznamy!$C$47:$C$63)</f>
        <v>Tanvald</v>
      </c>
      <c r="D413" s="90">
        <f>LOOKUP(A413,Seznamy!$A$47:$A$63,Seznamy!$F$47:$F$63)</f>
        <v>1527</v>
      </c>
      <c r="E413" s="90">
        <f>LOOKUP(A413,Seznamy!$A$47:$A$63,Seznamy!$G$47:$G$63)</f>
        <v>0</v>
      </c>
      <c r="F413" s="91">
        <f>LOOKUP(A413,Seznamy!$A$47:$A$63,Seznamy!$J$47:$J$63)</f>
        <v>60</v>
      </c>
      <c r="G413" s="91">
        <v>21</v>
      </c>
      <c r="H413" s="89">
        <f>LOOKUP(G413,'Dělená - pěstební'!$A$21:$A$50,'Dělená - pěstební'!$B$21:$B$50)</f>
        <v>0</v>
      </c>
      <c r="I413" s="92">
        <f t="array" ref="I413">SUM(IF(('Dělená - pěstební'!$A$3:$A$19=A413)*('Dělená - pěstební'!$D$1:$AG$1=G413),'Dělená - pěstební'!$D$3:$AG$19))</f>
        <v>0</v>
      </c>
      <c r="J413" s="116" t="str">
        <f>IF(I413=0,"",I413)</f>
        <v/>
      </c>
      <c r="K413" s="93">
        <f>IF(I413=MIN($J$393:$J$422),1,"")</f>
        <v>1</v>
      </c>
    </row>
    <row r="414" spans="1:11" hidden="1">
      <c r="A414" s="87">
        <v>14</v>
      </c>
      <c r="B414" s="88">
        <f>LOOKUP(A414,Seznamy!$A$71:$A$83,Seznamy!$B$71:$B$83)</f>
        <v>226101</v>
      </c>
      <c r="C414" s="89" t="str">
        <f>LOOKUP(A414,Seznamy!$A$47:$A$63,Seznamy!$C$47:$C$63)</f>
        <v>Tanvald</v>
      </c>
      <c r="D414" s="90">
        <f>LOOKUP(A414,Seznamy!$A$47:$A$63,Seznamy!$F$47:$F$63)</f>
        <v>1527</v>
      </c>
      <c r="E414" s="90">
        <f>LOOKUP(A414,Seznamy!$A$47:$A$63,Seznamy!$G$47:$G$63)</f>
        <v>0</v>
      </c>
      <c r="F414" s="91">
        <f>LOOKUP(A414,Seznamy!$A$47:$A$63,Seznamy!$J$47:$J$63)</f>
        <v>60</v>
      </c>
      <c r="G414" s="91">
        <v>22</v>
      </c>
      <c r="H414" s="89">
        <f>LOOKUP(G414,'Dělená - pěstební'!$A$21:$A$50,'Dělená - pěstební'!$B$21:$B$50)</f>
        <v>0</v>
      </c>
      <c r="I414" s="92">
        <f t="array" ref="I414">SUM(IF(('Dělená - pěstební'!$A$3:$A$19=A414)*('Dělená - pěstební'!$D$1:$AG$1=G414),'Dělená - pěstební'!$D$3:$AG$19))</f>
        <v>0</v>
      </c>
      <c r="J414" s="116" t="str">
        <f>IF(I414=0,"",I414)</f>
        <v/>
      </c>
      <c r="K414" s="93">
        <f>IF(I414=MIN($J$393:$J$422),1,"")</f>
        <v>1</v>
      </c>
    </row>
    <row r="415" spans="1:11" hidden="1">
      <c r="A415" s="87">
        <v>14</v>
      </c>
      <c r="B415" s="88">
        <f>LOOKUP(A415,Seznamy!$A$71:$A$83,Seznamy!$B$71:$B$83)</f>
        <v>226101</v>
      </c>
      <c r="C415" s="89" t="str">
        <f>LOOKUP(A415,Seznamy!$A$47:$A$63,Seznamy!$C$47:$C$63)</f>
        <v>Tanvald</v>
      </c>
      <c r="D415" s="90">
        <f>LOOKUP(A415,Seznamy!$A$47:$A$63,Seznamy!$F$47:$F$63)</f>
        <v>1527</v>
      </c>
      <c r="E415" s="90">
        <f>LOOKUP(A415,Seznamy!$A$47:$A$63,Seznamy!$G$47:$G$63)</f>
        <v>0</v>
      </c>
      <c r="F415" s="91">
        <f>LOOKUP(A415,Seznamy!$A$47:$A$63,Seznamy!$J$47:$J$63)</f>
        <v>60</v>
      </c>
      <c r="G415" s="91">
        <v>23</v>
      </c>
      <c r="H415" s="89">
        <f>LOOKUP(G415,'Dělená - pěstební'!$A$21:$A$50,'Dělená - pěstební'!$B$21:$B$50)</f>
        <v>0</v>
      </c>
      <c r="I415" s="92">
        <f t="array" ref="I415">SUM(IF(('Dělená - pěstební'!$A$3:$A$19=A415)*('Dělená - pěstební'!$D$1:$AG$1=G415),'Dělená - pěstební'!$D$3:$AG$19))</f>
        <v>0</v>
      </c>
      <c r="J415" s="116" t="str">
        <f>IF(I415=0,"",I415)</f>
        <v/>
      </c>
      <c r="K415" s="93">
        <f>IF(I415=MIN($J$393:$J$422),1,"")</f>
        <v>1</v>
      </c>
    </row>
    <row r="416" spans="1:11" hidden="1">
      <c r="A416" s="87">
        <v>14</v>
      </c>
      <c r="B416" s="88">
        <f>LOOKUP(A416,Seznamy!$A$71:$A$83,Seznamy!$B$71:$B$83)</f>
        <v>226101</v>
      </c>
      <c r="C416" s="89" t="str">
        <f>LOOKUP(A416,Seznamy!$A$47:$A$63,Seznamy!$C$47:$C$63)</f>
        <v>Tanvald</v>
      </c>
      <c r="D416" s="90">
        <f>LOOKUP(A416,Seznamy!$A$47:$A$63,Seznamy!$F$47:$F$63)</f>
        <v>1527</v>
      </c>
      <c r="E416" s="90">
        <f>LOOKUP(A416,Seznamy!$A$47:$A$63,Seznamy!$G$47:$G$63)</f>
        <v>0</v>
      </c>
      <c r="F416" s="91">
        <f>LOOKUP(A416,Seznamy!$A$47:$A$63,Seznamy!$J$47:$J$63)</f>
        <v>60</v>
      </c>
      <c r="G416" s="91">
        <v>24</v>
      </c>
      <c r="H416" s="89">
        <f>LOOKUP(G416,'Dělená - pěstební'!$A$21:$A$50,'Dělená - pěstební'!$B$21:$B$50)</f>
        <v>0</v>
      </c>
      <c r="I416" s="92">
        <f t="array" ref="I416">SUM(IF(('Dělená - pěstební'!$A$3:$A$19=A416)*('Dělená - pěstební'!$D$1:$AG$1=G416),'Dělená - pěstební'!$D$3:$AG$19))</f>
        <v>0</v>
      </c>
      <c r="J416" s="116" t="str">
        <f>IF(I416=0,"",I416)</f>
        <v/>
      </c>
      <c r="K416" s="93">
        <f>IF(I416=MIN($J$393:$J$422),1,"")</f>
        <v>1</v>
      </c>
    </row>
    <row r="417" spans="1:11" hidden="1">
      <c r="A417" s="87">
        <v>14</v>
      </c>
      <c r="B417" s="88">
        <f>LOOKUP(A417,Seznamy!$A$71:$A$83,Seznamy!$B$71:$B$83)</f>
        <v>226101</v>
      </c>
      <c r="C417" s="89" t="str">
        <f>LOOKUP(A417,Seznamy!$A$47:$A$63,Seznamy!$C$47:$C$63)</f>
        <v>Tanvald</v>
      </c>
      <c r="D417" s="90">
        <f>LOOKUP(A417,Seznamy!$A$47:$A$63,Seznamy!$F$47:$F$63)</f>
        <v>1527</v>
      </c>
      <c r="E417" s="90">
        <f>LOOKUP(A417,Seznamy!$A$47:$A$63,Seznamy!$G$47:$G$63)</f>
        <v>0</v>
      </c>
      <c r="F417" s="91">
        <f>LOOKUP(A417,Seznamy!$A$47:$A$63,Seznamy!$J$47:$J$63)</f>
        <v>60</v>
      </c>
      <c r="G417" s="91">
        <v>25</v>
      </c>
      <c r="H417" s="89">
        <f>LOOKUP(G417,'Dělená - pěstební'!$A$21:$A$50,'Dělená - pěstební'!$B$21:$B$50)</f>
        <v>0</v>
      </c>
      <c r="I417" s="92">
        <f t="array" ref="I417">SUM(IF(('Dělená - pěstební'!$A$3:$A$19=A417)*('Dělená - pěstební'!$D$1:$AG$1=G417),'Dělená - pěstební'!$D$3:$AG$19))</f>
        <v>0</v>
      </c>
      <c r="J417" s="116" t="str">
        <f>IF(I417=0,"",I417)</f>
        <v/>
      </c>
      <c r="K417" s="93">
        <f>IF(I417=MIN($J$393:$J$422),1,"")</f>
        <v>1</v>
      </c>
    </row>
    <row r="418" spans="1:11" hidden="1">
      <c r="A418" s="87">
        <v>14</v>
      </c>
      <c r="B418" s="88">
        <f>LOOKUP(A418,Seznamy!$A$71:$A$83,Seznamy!$B$71:$B$83)</f>
        <v>226101</v>
      </c>
      <c r="C418" s="89" t="str">
        <f>LOOKUP(A418,Seznamy!$A$47:$A$63,Seznamy!$C$47:$C$63)</f>
        <v>Tanvald</v>
      </c>
      <c r="D418" s="90">
        <f>LOOKUP(A418,Seznamy!$A$47:$A$63,Seznamy!$F$47:$F$63)</f>
        <v>1527</v>
      </c>
      <c r="E418" s="90">
        <f>LOOKUP(A418,Seznamy!$A$47:$A$63,Seznamy!$G$47:$G$63)</f>
        <v>0</v>
      </c>
      <c r="F418" s="91">
        <f>LOOKUP(A418,Seznamy!$A$47:$A$63,Seznamy!$J$47:$J$63)</f>
        <v>60</v>
      </c>
      <c r="G418" s="91">
        <v>26</v>
      </c>
      <c r="H418" s="89">
        <f>LOOKUP(G418,'Dělená - pěstební'!$A$21:$A$50,'Dělená - pěstební'!$B$21:$B$50)</f>
        <v>0</v>
      </c>
      <c r="I418" s="92">
        <f t="array" ref="I418">SUM(IF(('Dělená - pěstební'!$A$3:$A$19=A418)*('Dělená - pěstební'!$D$1:$AG$1=G418),'Dělená - pěstební'!$D$3:$AG$19))</f>
        <v>0</v>
      </c>
      <c r="J418" s="116" t="str">
        <f>IF(I418=0,"",I418)</f>
        <v/>
      </c>
      <c r="K418" s="93">
        <f>IF(I418=MIN($J$393:$J$422),1,"")</f>
        <v>1</v>
      </c>
    </row>
    <row r="419" spans="1:11" hidden="1">
      <c r="A419" s="87">
        <v>14</v>
      </c>
      <c r="B419" s="88">
        <f>LOOKUP(A419,Seznamy!$A$71:$A$83,Seznamy!$B$71:$B$83)</f>
        <v>226101</v>
      </c>
      <c r="C419" s="89" t="str">
        <f>LOOKUP(A419,Seznamy!$A$47:$A$63,Seznamy!$C$47:$C$63)</f>
        <v>Tanvald</v>
      </c>
      <c r="D419" s="90">
        <f>LOOKUP(A419,Seznamy!$A$47:$A$63,Seznamy!$F$47:$F$63)</f>
        <v>1527</v>
      </c>
      <c r="E419" s="90">
        <f>LOOKUP(A419,Seznamy!$A$47:$A$63,Seznamy!$G$47:$G$63)</f>
        <v>0</v>
      </c>
      <c r="F419" s="91">
        <f>LOOKUP(A419,Seznamy!$A$47:$A$63,Seznamy!$J$47:$J$63)</f>
        <v>60</v>
      </c>
      <c r="G419" s="91">
        <v>27</v>
      </c>
      <c r="H419" s="89">
        <f>LOOKUP(G419,'Dělená - pěstební'!$A$21:$A$50,'Dělená - pěstební'!$B$21:$B$50)</f>
        <v>0</v>
      </c>
      <c r="I419" s="92">
        <f t="array" ref="I419">SUM(IF(('Dělená - pěstební'!$A$3:$A$19=A419)*('Dělená - pěstební'!$D$1:$AG$1=G419),'Dělená - pěstební'!$D$3:$AG$19))</f>
        <v>0</v>
      </c>
      <c r="J419" s="116" t="str">
        <f>IF(I419=0,"",I419)</f>
        <v/>
      </c>
      <c r="K419" s="93">
        <f>IF(I419=MIN($J$393:$J$422),1,"")</f>
        <v>1</v>
      </c>
    </row>
    <row r="420" spans="1:11" hidden="1">
      <c r="A420" s="87">
        <v>14</v>
      </c>
      <c r="B420" s="88">
        <f>LOOKUP(A420,Seznamy!$A$71:$A$83,Seznamy!$B$71:$B$83)</f>
        <v>226101</v>
      </c>
      <c r="C420" s="89" t="str">
        <f>LOOKUP(A420,Seznamy!$A$47:$A$63,Seznamy!$C$47:$C$63)</f>
        <v>Tanvald</v>
      </c>
      <c r="D420" s="90">
        <f>LOOKUP(A420,Seznamy!$A$47:$A$63,Seznamy!$F$47:$F$63)</f>
        <v>1527</v>
      </c>
      <c r="E420" s="90">
        <f>LOOKUP(A420,Seznamy!$A$47:$A$63,Seznamy!$G$47:$G$63)</f>
        <v>0</v>
      </c>
      <c r="F420" s="91">
        <f>LOOKUP(A420,Seznamy!$A$47:$A$63,Seznamy!$J$47:$J$63)</f>
        <v>60</v>
      </c>
      <c r="G420" s="91">
        <v>28</v>
      </c>
      <c r="H420" s="89">
        <f>LOOKUP(G420,'Dělená - pěstební'!$A$21:$A$50,'Dělená - pěstební'!$B$21:$B$50)</f>
        <v>0</v>
      </c>
      <c r="I420" s="92">
        <f t="array" ref="I420">SUM(IF(('Dělená - pěstební'!$A$3:$A$19=A420)*('Dělená - pěstební'!$D$1:$AG$1=G420),'Dělená - pěstební'!$D$3:$AG$19))</f>
        <v>0</v>
      </c>
      <c r="J420" s="116" t="str">
        <f>IF(I420=0,"",I420)</f>
        <v/>
      </c>
      <c r="K420" s="93">
        <f>IF(I420=MIN($J$393:$J$422),1,"")</f>
        <v>1</v>
      </c>
    </row>
    <row r="421" spans="1:11" hidden="1">
      <c r="A421" s="87">
        <v>14</v>
      </c>
      <c r="B421" s="88">
        <f>LOOKUP(A421,Seznamy!$A$71:$A$83,Seznamy!$B$71:$B$83)</f>
        <v>226101</v>
      </c>
      <c r="C421" s="89" t="str">
        <f>LOOKUP(A421,Seznamy!$A$47:$A$63,Seznamy!$C$47:$C$63)</f>
        <v>Tanvald</v>
      </c>
      <c r="D421" s="90">
        <f>LOOKUP(A421,Seznamy!$A$47:$A$63,Seznamy!$F$47:$F$63)</f>
        <v>1527</v>
      </c>
      <c r="E421" s="90">
        <f>LOOKUP(A421,Seznamy!$A$47:$A$63,Seznamy!$G$47:$G$63)</f>
        <v>0</v>
      </c>
      <c r="F421" s="91">
        <f>LOOKUP(A421,Seznamy!$A$47:$A$63,Seznamy!$J$47:$J$63)</f>
        <v>60</v>
      </c>
      <c r="G421" s="91">
        <v>29</v>
      </c>
      <c r="H421" s="89">
        <f>LOOKUP(G421,'Dělená - pěstební'!$A$21:$A$50,'Dělená - pěstební'!$B$21:$B$50)</f>
        <v>0</v>
      </c>
      <c r="I421" s="92">
        <f t="array" ref="I421">SUM(IF(('Dělená - pěstební'!$A$3:$A$19=A421)*('Dělená - pěstební'!$D$1:$AG$1=G421),'Dělená - pěstební'!$D$3:$AG$19))</f>
        <v>0</v>
      </c>
      <c r="J421" s="116" t="str">
        <f>IF(I421=0,"",I421)</f>
        <v/>
      </c>
      <c r="K421" s="93">
        <f>IF(I421=MIN($J$393:$J$422),1,"")</f>
        <v>1</v>
      </c>
    </row>
    <row r="422" spans="1:11" hidden="1">
      <c r="A422" s="87">
        <v>14</v>
      </c>
      <c r="B422" s="88">
        <f>LOOKUP(A422,Seznamy!$A$71:$A$83,Seznamy!$B$71:$B$83)</f>
        <v>226101</v>
      </c>
      <c r="C422" s="89" t="str">
        <f>LOOKUP(A422,Seznamy!$A$47:$A$63,Seznamy!$C$47:$C$63)</f>
        <v>Tanvald</v>
      </c>
      <c r="D422" s="90">
        <f>LOOKUP(A422,Seznamy!$A$47:$A$63,Seznamy!$F$47:$F$63)</f>
        <v>1527</v>
      </c>
      <c r="E422" s="90">
        <f>LOOKUP(A422,Seznamy!$A$47:$A$63,Seznamy!$G$47:$G$63)</f>
        <v>0</v>
      </c>
      <c r="F422" s="91">
        <f>LOOKUP(A422,Seznamy!$A$47:$A$63,Seznamy!$J$47:$J$63)</f>
        <v>60</v>
      </c>
      <c r="G422" s="91">
        <v>30</v>
      </c>
      <c r="H422" s="89">
        <f>LOOKUP(G422,'Dělená - pěstební'!$A$21:$A$50,'Dělená - pěstební'!$B$21:$B$50)</f>
        <v>0</v>
      </c>
      <c r="I422" s="92">
        <f t="array" ref="I422">SUM(IF(('Dělená - pěstební'!$A$3:$A$19=A422)*('Dělená - pěstební'!$D$1:$AG$1=G422),'Dělená - pěstební'!$D$3:$AG$19))</f>
        <v>0</v>
      </c>
      <c r="J422" s="116" t="str">
        <f>IF(I422=0,"",I422)</f>
        <v/>
      </c>
      <c r="K422" s="93">
        <f>IF(I422=MIN($J$393:$J$422),1,"")</f>
        <v>1</v>
      </c>
    </row>
    <row r="423" spans="1:11" hidden="1">
      <c r="A423" s="53">
        <v>15</v>
      </c>
      <c r="B423" s="54">
        <f>LOOKUP(A423,Seznamy!$A$71:$A$83,Seznamy!$B$71:$B$83)</f>
        <v>226101</v>
      </c>
      <c r="C423" s="55" t="str">
        <f>LOOKUP(A423,Seznamy!$A$47:$A$63,Seznamy!$C$47:$C$63)</f>
        <v>Tanvald</v>
      </c>
      <c r="D423" s="56">
        <f>LOOKUP(A423,Seznamy!$A$47:$A$63,Seznamy!$F$47:$F$63)</f>
        <v>1527</v>
      </c>
      <c r="E423" s="56">
        <f>LOOKUP(A423,Seznamy!$A$47:$A$63,Seznamy!$G$47:$G$63)</f>
        <v>0</v>
      </c>
      <c r="F423" s="57">
        <f>LOOKUP(A423,Seznamy!$A$47:$A$63,Seznamy!$J$47:$J$63)</f>
        <v>60</v>
      </c>
      <c r="G423" s="57">
        <v>1</v>
      </c>
      <c r="H423" s="55" t="str">
        <f>LOOKUP(G423,'Dělená - pěstební'!$A$21:$A$50,'Dělená - pěstební'!$B$21:$B$50)</f>
        <v>HEDERA ZIMA, spol. s r.o.</v>
      </c>
      <c r="I423" s="58">
        <f t="array" ref="I423">SUM(IF(('Dělená - pěstební'!$A$3:$A$19=A423)*('Dělená - pěstební'!$D$1:$AG$1=G423),'Dělená - pěstební'!$D$3:$AG$19))</f>
        <v>0</v>
      </c>
      <c r="J423" s="115" t="str">
        <f>IF(I423=0,"",I423)</f>
        <v/>
      </c>
      <c r="K423" s="59">
        <f>IF(I423=MIN($J$423:$J$452),1,"")</f>
        <v>1</v>
      </c>
    </row>
    <row r="424" spans="1:11" hidden="1">
      <c r="A424" s="53">
        <v>15</v>
      </c>
      <c r="B424" s="54">
        <f>LOOKUP(A424,Seznamy!$A$71:$A$83,Seznamy!$B$71:$B$83)</f>
        <v>226101</v>
      </c>
      <c r="C424" s="55" t="str">
        <f>LOOKUP(A424,Seznamy!$A$47:$A$63,Seznamy!$C$47:$C$63)</f>
        <v>Tanvald</v>
      </c>
      <c r="D424" s="56">
        <f>LOOKUP(A424,Seznamy!$A$47:$A$63,Seznamy!$F$47:$F$63)</f>
        <v>1527</v>
      </c>
      <c r="E424" s="56">
        <f>LOOKUP(A424,Seznamy!$A$47:$A$63,Seznamy!$G$47:$G$63)</f>
        <v>0</v>
      </c>
      <c r="F424" s="57">
        <f>LOOKUP(A424,Seznamy!$A$47:$A$63,Seznamy!$J$47:$J$63)</f>
        <v>60</v>
      </c>
      <c r="G424" s="57">
        <v>2</v>
      </c>
      <c r="H424" s="55" t="str">
        <f>LOOKUP(G424,'Dělená - pěstební'!$A$21:$A$50,'Dělená - pěstební'!$B$21:$B$50)</f>
        <v>KAISER s.r.o.</v>
      </c>
      <c r="I424" s="58">
        <f t="array" ref="I424">SUM(IF(('Dělená - pěstební'!$A$3:$A$19=A424)*('Dělená - pěstební'!$D$1:$AG$1=G424),'Dělená - pěstební'!$D$3:$AG$19))</f>
        <v>0</v>
      </c>
      <c r="J424" s="115" t="str">
        <f>IF(I424=0,"",I424)</f>
        <v/>
      </c>
      <c r="K424" s="59">
        <f>IF(I424=MIN($J$423:$J$452),1,"")</f>
        <v>1</v>
      </c>
    </row>
    <row r="425" spans="1:11" hidden="1">
      <c r="A425" s="53">
        <v>15</v>
      </c>
      <c r="B425" s="54">
        <f>LOOKUP(A425,Seznamy!$A$71:$A$83,Seznamy!$B$71:$B$83)</f>
        <v>226101</v>
      </c>
      <c r="C425" s="55" t="str">
        <f>LOOKUP(A425,Seznamy!$A$47:$A$63,Seznamy!$C$47:$C$63)</f>
        <v>Tanvald</v>
      </c>
      <c r="D425" s="56">
        <f>LOOKUP(A425,Seznamy!$A$47:$A$63,Seznamy!$F$47:$F$63)</f>
        <v>1527</v>
      </c>
      <c r="E425" s="56">
        <f>LOOKUP(A425,Seznamy!$A$47:$A$63,Seznamy!$G$47:$G$63)</f>
        <v>0</v>
      </c>
      <c r="F425" s="57">
        <f>LOOKUP(A425,Seznamy!$A$47:$A$63,Seznamy!$J$47:$J$63)</f>
        <v>60</v>
      </c>
      <c r="G425" s="57">
        <v>3</v>
      </c>
      <c r="H425" s="55" t="str">
        <f>LOOKUP(G425,'Dělená - pěstební'!$A$21:$A$50,'Dělená - pěstební'!$B$21:$B$50)</f>
        <v>LST a.s.</v>
      </c>
      <c r="I425" s="58">
        <f t="array" ref="I425">SUM(IF(('Dělená - pěstební'!$A$3:$A$19=A425)*('Dělená - pěstební'!$D$1:$AG$1=G425),'Dělená - pěstební'!$D$3:$AG$19))</f>
        <v>0</v>
      </c>
      <c r="J425" s="115" t="str">
        <f>IF(I425=0,"",I425)</f>
        <v/>
      </c>
      <c r="K425" s="59">
        <f>IF(I425=MIN($J$423:$J$452),1,"")</f>
        <v>1</v>
      </c>
    </row>
    <row r="426" spans="1:11" hidden="1">
      <c r="A426" s="53">
        <v>15</v>
      </c>
      <c r="B426" s="54">
        <f>LOOKUP(A426,Seznamy!$A$71:$A$83,Seznamy!$B$71:$B$83)</f>
        <v>226101</v>
      </c>
      <c r="C426" s="55" t="str">
        <f>LOOKUP(A426,Seznamy!$A$47:$A$63,Seznamy!$C$47:$C$63)</f>
        <v>Tanvald</v>
      </c>
      <c r="D426" s="56">
        <f>LOOKUP(A426,Seznamy!$A$47:$A$63,Seznamy!$F$47:$F$63)</f>
        <v>1527</v>
      </c>
      <c r="E426" s="56">
        <f>LOOKUP(A426,Seznamy!$A$47:$A$63,Seznamy!$G$47:$G$63)</f>
        <v>0</v>
      </c>
      <c r="F426" s="57">
        <f>LOOKUP(A426,Seznamy!$A$47:$A$63,Seznamy!$J$47:$J$63)</f>
        <v>60</v>
      </c>
      <c r="G426" s="57">
        <v>4</v>
      </c>
      <c r="H426" s="55" t="str">
        <f>LOOKUP(G426,'Dělená - pěstební'!$A$21:$A$50,'Dělená - pěstební'!$B$21:$B$50)</f>
        <v>ARBOLES s.r.o.</v>
      </c>
      <c r="I426" s="58">
        <f t="array" ref="I426">SUM(IF(('Dělená - pěstební'!$A$3:$A$19=A426)*('Dělená - pěstební'!$D$1:$AG$1=G426),'Dělená - pěstební'!$D$3:$AG$19))</f>
        <v>0</v>
      </c>
      <c r="J426" s="115" t="str">
        <f>IF(I426=0,"",I426)</f>
        <v/>
      </c>
      <c r="K426" s="59">
        <f>IF(I426=MIN($J$423:$J$452),1,"")</f>
        <v>1</v>
      </c>
    </row>
    <row r="427" spans="1:11" hidden="1">
      <c r="A427" s="53">
        <v>15</v>
      </c>
      <c r="B427" s="54">
        <f>LOOKUP(A427,Seznamy!$A$71:$A$83,Seznamy!$B$71:$B$83)</f>
        <v>226101</v>
      </c>
      <c r="C427" s="55" t="str">
        <f>LOOKUP(A427,Seznamy!$A$47:$A$63,Seznamy!$C$47:$C$63)</f>
        <v>Tanvald</v>
      </c>
      <c r="D427" s="56">
        <f>LOOKUP(A427,Seznamy!$A$47:$A$63,Seznamy!$F$47:$F$63)</f>
        <v>1527</v>
      </c>
      <c r="E427" s="56">
        <f>LOOKUP(A427,Seznamy!$A$47:$A$63,Seznamy!$G$47:$G$63)</f>
        <v>0</v>
      </c>
      <c r="F427" s="57">
        <f>LOOKUP(A427,Seznamy!$A$47:$A$63,Seznamy!$J$47:$J$63)</f>
        <v>60</v>
      </c>
      <c r="G427" s="57">
        <v>5</v>
      </c>
      <c r="H427" s="55" t="str">
        <f>LOOKUP(G427,'Dělená - pěstební'!$A$21:$A$50,'Dělená - pěstební'!$B$21:$B$50)</f>
        <v>Marles s.r.o.</v>
      </c>
      <c r="I427" s="58">
        <f t="array" ref="I427">SUM(IF(('Dělená - pěstební'!$A$3:$A$19=A427)*('Dělená - pěstební'!$D$1:$AG$1=G427),'Dělená - pěstební'!$D$3:$AG$19))</f>
        <v>0</v>
      </c>
      <c r="J427" s="115" t="str">
        <f>IF(I427=0,"",I427)</f>
        <v/>
      </c>
      <c r="K427" s="59">
        <f>IF(I427=MIN($J$423:$J$452),1,"")</f>
        <v>1</v>
      </c>
    </row>
    <row r="428" spans="1:11" hidden="1">
      <c r="A428" s="53">
        <v>15</v>
      </c>
      <c r="B428" s="54">
        <f>LOOKUP(A428,Seznamy!$A$71:$A$83,Seznamy!$B$71:$B$83)</f>
        <v>226101</v>
      </c>
      <c r="C428" s="55" t="str">
        <f>LOOKUP(A428,Seznamy!$A$47:$A$63,Seznamy!$C$47:$C$63)</f>
        <v>Tanvald</v>
      </c>
      <c r="D428" s="56">
        <f>LOOKUP(A428,Seznamy!$A$47:$A$63,Seznamy!$F$47:$F$63)</f>
        <v>1527</v>
      </c>
      <c r="E428" s="56">
        <f>LOOKUP(A428,Seznamy!$A$47:$A$63,Seznamy!$G$47:$G$63)</f>
        <v>0</v>
      </c>
      <c r="F428" s="57">
        <f>LOOKUP(A428,Seznamy!$A$47:$A$63,Seznamy!$J$47:$J$63)</f>
        <v>60</v>
      </c>
      <c r="G428" s="57">
        <v>6</v>
      </c>
      <c r="H428" s="55" t="str">
        <f>LOOKUP(G428,'Dělená - pěstební'!$A$21:$A$50,'Dělená - pěstební'!$B$21:$B$50)</f>
        <v>UNILES a.s.</v>
      </c>
      <c r="I428" s="58">
        <f t="array" ref="I428">SUM(IF(('Dělená - pěstební'!$A$3:$A$19=A428)*('Dělená - pěstební'!$D$1:$AG$1=G428),'Dělená - pěstební'!$D$3:$AG$19))</f>
        <v>0</v>
      </c>
      <c r="J428" s="115" t="str">
        <f>IF(I428=0,"",I428)</f>
        <v/>
      </c>
      <c r="K428" s="59">
        <f>IF(I428=MIN($J$423:$J$452),1,"")</f>
        <v>1</v>
      </c>
    </row>
    <row r="429" spans="1:11" hidden="1">
      <c r="A429" s="53">
        <v>15</v>
      </c>
      <c r="B429" s="54">
        <f>LOOKUP(A429,Seznamy!$A$71:$A$83,Seznamy!$B$71:$B$83)</f>
        <v>226101</v>
      </c>
      <c r="C429" s="55" t="str">
        <f>LOOKUP(A429,Seznamy!$A$47:$A$63,Seznamy!$C$47:$C$63)</f>
        <v>Tanvald</v>
      </c>
      <c r="D429" s="56">
        <f>LOOKUP(A429,Seznamy!$A$47:$A$63,Seznamy!$F$47:$F$63)</f>
        <v>1527</v>
      </c>
      <c r="E429" s="56">
        <f>LOOKUP(A429,Seznamy!$A$47:$A$63,Seznamy!$G$47:$G$63)</f>
        <v>0</v>
      </c>
      <c r="F429" s="57">
        <f>LOOKUP(A429,Seznamy!$A$47:$A$63,Seznamy!$J$47:$J$63)</f>
        <v>60</v>
      </c>
      <c r="G429" s="57">
        <v>7</v>
      </c>
      <c r="H429" s="55" t="str">
        <f>LOOKUP(G429,'Dělená - pěstební'!$A$21:$A$50,'Dělená - pěstební'!$B$21:$B$50)</f>
        <v>Jihozápadní dřevařská a.s.</v>
      </c>
      <c r="I429" s="58">
        <f t="array" ref="I429">SUM(IF(('Dělená - pěstební'!$A$3:$A$19=A429)*('Dělená - pěstební'!$D$1:$AG$1=G429),'Dělená - pěstební'!$D$3:$AG$19))</f>
        <v>0</v>
      </c>
      <c r="J429" s="115" t="str">
        <f>IF(I429=0,"",I429)</f>
        <v/>
      </c>
      <c r="K429" s="59">
        <f>IF(I429=MIN($J$423:$J$452),1,"")</f>
        <v>1</v>
      </c>
    </row>
    <row r="430" spans="1:11" hidden="1">
      <c r="A430" s="53">
        <v>15</v>
      </c>
      <c r="B430" s="54">
        <f>LOOKUP(A430,Seznamy!$A$71:$A$83,Seznamy!$B$71:$B$83)</f>
        <v>226101</v>
      </c>
      <c r="C430" s="55" t="str">
        <f>LOOKUP(A430,Seznamy!$A$47:$A$63,Seznamy!$C$47:$C$63)</f>
        <v>Tanvald</v>
      </c>
      <c r="D430" s="56">
        <f>LOOKUP(A430,Seznamy!$A$47:$A$63,Seznamy!$F$47:$F$63)</f>
        <v>1527</v>
      </c>
      <c r="E430" s="56">
        <f>LOOKUP(A430,Seznamy!$A$47:$A$63,Seznamy!$G$47:$G$63)</f>
        <v>0</v>
      </c>
      <c r="F430" s="57">
        <f>LOOKUP(A430,Seznamy!$A$47:$A$63,Seznamy!$J$47:$J$63)</f>
        <v>60</v>
      </c>
      <c r="G430" s="57">
        <v>8</v>
      </c>
      <c r="H430" s="55" t="str">
        <f>LOOKUP(G430,'Dělená - pěstební'!$A$21:$A$50,'Dělená - pěstební'!$B$21:$B$50)</f>
        <v>LESCUS Cetkovice, s.r.o.</v>
      </c>
      <c r="I430" s="58">
        <f t="array" ref="I430">SUM(IF(('Dělená - pěstební'!$A$3:$A$19=A430)*('Dělená - pěstební'!$D$1:$AG$1=G430),'Dělená - pěstební'!$D$3:$AG$19))</f>
        <v>0</v>
      </c>
      <c r="J430" s="115" t="str">
        <f>IF(I430=0,"",I430)</f>
        <v/>
      </c>
      <c r="K430" s="59">
        <f>IF(I430=MIN($J$423:$J$452),1,"")</f>
        <v>1</v>
      </c>
    </row>
    <row r="431" spans="1:11" hidden="1">
      <c r="A431" s="53">
        <v>15</v>
      </c>
      <c r="B431" s="54">
        <f>LOOKUP(A431,Seznamy!$A$71:$A$83,Seznamy!$B$71:$B$83)</f>
        <v>226101</v>
      </c>
      <c r="C431" s="55" t="str">
        <f>LOOKUP(A431,Seznamy!$A$47:$A$63,Seznamy!$C$47:$C$63)</f>
        <v>Tanvald</v>
      </c>
      <c r="D431" s="56">
        <f>LOOKUP(A431,Seznamy!$A$47:$A$63,Seznamy!$F$47:$F$63)</f>
        <v>1527</v>
      </c>
      <c r="E431" s="56">
        <f>LOOKUP(A431,Seznamy!$A$47:$A$63,Seznamy!$G$47:$G$63)</f>
        <v>0</v>
      </c>
      <c r="F431" s="57">
        <f>LOOKUP(A431,Seznamy!$A$47:$A$63,Seznamy!$J$47:$J$63)</f>
        <v>60</v>
      </c>
      <c r="G431" s="57">
        <v>9</v>
      </c>
      <c r="H431" s="55" t="str">
        <f>LOOKUP(G431,'Dělená - pěstební'!$A$21:$A$50,'Dělená - pěstební'!$B$21:$B$50)</f>
        <v>LDF Rožnov a.s.</v>
      </c>
      <c r="I431" s="58">
        <f t="array" ref="I431">SUM(IF(('Dělená - pěstební'!$A$3:$A$19=A431)*('Dělená - pěstební'!$D$1:$AG$1=G431),'Dělená - pěstební'!$D$3:$AG$19))</f>
        <v>0</v>
      </c>
      <c r="J431" s="115" t="str">
        <f>IF(I431=0,"",I431)</f>
        <v/>
      </c>
      <c r="K431" s="59">
        <f>IF(I431=MIN($J$423:$J$452),1,"")</f>
        <v>1</v>
      </c>
    </row>
    <row r="432" spans="1:11" hidden="1">
      <c r="A432" s="53">
        <v>15</v>
      </c>
      <c r="B432" s="54">
        <f>LOOKUP(A432,Seznamy!$A$71:$A$83,Seznamy!$B$71:$B$83)</f>
        <v>226101</v>
      </c>
      <c r="C432" s="55" t="str">
        <f>LOOKUP(A432,Seznamy!$A$47:$A$63,Seznamy!$C$47:$C$63)</f>
        <v>Tanvald</v>
      </c>
      <c r="D432" s="56">
        <f>LOOKUP(A432,Seznamy!$A$47:$A$63,Seznamy!$F$47:$F$63)</f>
        <v>1527</v>
      </c>
      <c r="E432" s="56">
        <f>LOOKUP(A432,Seznamy!$A$47:$A$63,Seznamy!$G$47:$G$63)</f>
        <v>0</v>
      </c>
      <c r="F432" s="57">
        <f>LOOKUP(A432,Seznamy!$A$47:$A$63,Seznamy!$J$47:$J$63)</f>
        <v>60</v>
      </c>
      <c r="G432" s="57">
        <v>10</v>
      </c>
      <c r="H432" s="55" t="str">
        <f>LOOKUP(G432,'Dělená - pěstební'!$A$21:$A$50,'Dělená - pěstební'!$B$21:$B$50)</f>
        <v>Kloboucká lesní s.r.o.</v>
      </c>
      <c r="I432" s="58">
        <f t="array" ref="I432">SUM(IF(('Dělená - pěstební'!$A$3:$A$19=A432)*('Dělená - pěstební'!$D$1:$AG$1=G432),'Dělená - pěstební'!$D$3:$AG$19))</f>
        <v>0</v>
      </c>
      <c r="J432" s="115" t="str">
        <f>IF(I432=0,"",I432)</f>
        <v/>
      </c>
      <c r="K432" s="59">
        <f>IF(I432=MIN($J$423:$J$452),1,"")</f>
        <v>1</v>
      </c>
    </row>
    <row r="433" spans="1:11" hidden="1">
      <c r="A433" s="53">
        <v>15</v>
      </c>
      <c r="B433" s="54">
        <f>LOOKUP(A433,Seznamy!$A$71:$A$83,Seznamy!$B$71:$B$83)</f>
        <v>226101</v>
      </c>
      <c r="C433" s="55" t="str">
        <f>LOOKUP(A433,Seznamy!$A$47:$A$63,Seznamy!$C$47:$C$63)</f>
        <v>Tanvald</v>
      </c>
      <c r="D433" s="56">
        <f>LOOKUP(A433,Seznamy!$A$47:$A$63,Seznamy!$F$47:$F$63)</f>
        <v>1527</v>
      </c>
      <c r="E433" s="56">
        <f>LOOKUP(A433,Seznamy!$A$47:$A$63,Seznamy!$G$47:$G$63)</f>
        <v>0</v>
      </c>
      <c r="F433" s="57">
        <f>LOOKUP(A433,Seznamy!$A$47:$A$63,Seznamy!$J$47:$J$63)</f>
        <v>60</v>
      </c>
      <c r="G433" s="57">
        <v>11</v>
      </c>
      <c r="H433" s="55" t="str">
        <f>LOOKUP(G433,'Dělená - pěstební'!$A$21:$A$50,'Dělená - pěstební'!$B$21:$B$50)</f>
        <v>Opavská lesní a.s.</v>
      </c>
      <c r="I433" s="58">
        <f t="array" ref="I433">SUM(IF(('Dělená - pěstební'!$A$3:$A$19=A433)*('Dělená - pěstební'!$D$1:$AG$1=G433),'Dělená - pěstební'!$D$3:$AG$19))</f>
        <v>0</v>
      </c>
      <c r="J433" s="115" t="str">
        <f>IF(I433=0,"",I433)</f>
        <v/>
      </c>
      <c r="K433" s="59">
        <f>IF(I433=MIN($J$423:$J$452),1,"")</f>
        <v>1</v>
      </c>
    </row>
    <row r="434" spans="1:11" hidden="1">
      <c r="A434" s="53">
        <v>15</v>
      </c>
      <c r="B434" s="54">
        <f>LOOKUP(A434,Seznamy!$A$71:$A$83,Seznamy!$B$71:$B$83)</f>
        <v>226101</v>
      </c>
      <c r="C434" s="55" t="str">
        <f>LOOKUP(A434,Seznamy!$A$47:$A$63,Seznamy!$C$47:$C$63)</f>
        <v>Tanvald</v>
      </c>
      <c r="D434" s="56">
        <f>LOOKUP(A434,Seznamy!$A$47:$A$63,Seznamy!$F$47:$F$63)</f>
        <v>1527</v>
      </c>
      <c r="E434" s="56">
        <f>LOOKUP(A434,Seznamy!$A$47:$A$63,Seznamy!$G$47:$G$63)</f>
        <v>0</v>
      </c>
      <c r="F434" s="57">
        <f>LOOKUP(A434,Seznamy!$A$47:$A$63,Seznamy!$J$47:$J$63)</f>
        <v>60</v>
      </c>
      <c r="G434" s="57">
        <v>12</v>
      </c>
      <c r="H434" s="55" t="str">
        <f>LOOKUP(G434,'Dělená - pěstební'!$A$21:$A$50,'Dělená - pěstební'!$B$21:$B$50)</f>
        <v>Dřevo-Málek s.r.o.</v>
      </c>
      <c r="I434" s="58">
        <f t="array" ref="I434">SUM(IF(('Dělená - pěstební'!$A$3:$A$19=A434)*('Dělená - pěstební'!$D$1:$AG$1=G434),'Dělená - pěstební'!$D$3:$AG$19))</f>
        <v>0</v>
      </c>
      <c r="J434" s="115" t="str">
        <f>IF(I434=0,"",I434)</f>
        <v/>
      </c>
      <c r="K434" s="59">
        <f>IF(I434=MIN($J$423:$J$452),1,"")</f>
        <v>1</v>
      </c>
    </row>
    <row r="435" spans="1:11" hidden="1">
      <c r="A435" s="53">
        <v>15</v>
      </c>
      <c r="B435" s="54">
        <f>LOOKUP(A435,Seznamy!$A$71:$A$83,Seznamy!$B$71:$B$83)</f>
        <v>226101</v>
      </c>
      <c r="C435" s="55" t="str">
        <f>LOOKUP(A435,Seznamy!$A$47:$A$63,Seznamy!$C$47:$C$63)</f>
        <v>Tanvald</v>
      </c>
      <c r="D435" s="56">
        <f>LOOKUP(A435,Seznamy!$A$47:$A$63,Seznamy!$F$47:$F$63)</f>
        <v>1527</v>
      </c>
      <c r="E435" s="56">
        <f>LOOKUP(A435,Seznamy!$A$47:$A$63,Seznamy!$G$47:$G$63)</f>
        <v>0</v>
      </c>
      <c r="F435" s="57">
        <f>LOOKUP(A435,Seznamy!$A$47:$A$63,Seznamy!$J$47:$J$63)</f>
        <v>60</v>
      </c>
      <c r="G435" s="57">
        <v>13</v>
      </c>
      <c r="H435" s="55" t="str">
        <f>LOOKUP(G435,'Dělená - pěstební'!$A$21:$A$50,'Dělená - pěstební'!$B$21:$B$50)</f>
        <v>SOLITERA spol. s r.o.</v>
      </c>
      <c r="I435" s="58">
        <f t="array" ref="I435">SUM(IF(('Dělená - pěstební'!$A$3:$A$19=A435)*('Dělená - pěstební'!$D$1:$AG$1=G435),'Dělená - pěstební'!$D$3:$AG$19))</f>
        <v>0</v>
      </c>
      <c r="J435" s="115" t="str">
        <f>IF(I435=0,"",I435)</f>
        <v/>
      </c>
      <c r="K435" s="59">
        <f>IF(I435=MIN($J$423:$J$452),1,"")</f>
        <v>1</v>
      </c>
    </row>
    <row r="436" spans="1:11" hidden="1">
      <c r="A436" s="53">
        <v>15</v>
      </c>
      <c r="B436" s="54">
        <f>LOOKUP(A436,Seznamy!$A$71:$A$83,Seznamy!$B$71:$B$83)</f>
        <v>226101</v>
      </c>
      <c r="C436" s="55" t="str">
        <f>LOOKUP(A436,Seznamy!$A$47:$A$63,Seznamy!$C$47:$C$63)</f>
        <v>Tanvald</v>
      </c>
      <c r="D436" s="56">
        <f>LOOKUP(A436,Seznamy!$A$47:$A$63,Seznamy!$F$47:$F$63)</f>
        <v>1527</v>
      </c>
      <c r="E436" s="56">
        <f>LOOKUP(A436,Seznamy!$A$47:$A$63,Seznamy!$G$47:$G$63)</f>
        <v>0</v>
      </c>
      <c r="F436" s="57">
        <f>LOOKUP(A436,Seznamy!$A$47:$A$63,Seznamy!$J$47:$J$63)</f>
        <v>60</v>
      </c>
      <c r="G436" s="57">
        <v>14</v>
      </c>
      <c r="H436" s="55" t="str">
        <f>LOOKUP(G436,'Dělená - pěstební'!$A$21:$A$50,'Dělená - pěstební'!$B$21:$B$50)</f>
        <v>KHL-EKO, a.s.</v>
      </c>
      <c r="I436" s="58">
        <f t="array" ref="I436">SUM(IF(('Dělená - pěstební'!$A$3:$A$19=A436)*('Dělená - pěstební'!$D$1:$AG$1=G436),'Dělená - pěstební'!$D$3:$AG$19))</f>
        <v>0</v>
      </c>
      <c r="J436" s="115" t="str">
        <f>IF(I436=0,"",I436)</f>
        <v/>
      </c>
      <c r="K436" s="59">
        <f>IF(I436=MIN($J$423:$J$452),1,"")</f>
        <v>1</v>
      </c>
    </row>
    <row r="437" spans="1:11" hidden="1">
      <c r="A437" s="53">
        <v>15</v>
      </c>
      <c r="B437" s="54">
        <f>LOOKUP(A437,Seznamy!$A$71:$A$83,Seznamy!$B$71:$B$83)</f>
        <v>226101</v>
      </c>
      <c r="C437" s="55" t="str">
        <f>LOOKUP(A437,Seznamy!$A$47:$A$63,Seznamy!$C$47:$C$63)</f>
        <v>Tanvald</v>
      </c>
      <c r="D437" s="56">
        <f>LOOKUP(A437,Seznamy!$A$47:$A$63,Seznamy!$F$47:$F$63)</f>
        <v>1527</v>
      </c>
      <c r="E437" s="56">
        <f>LOOKUP(A437,Seznamy!$A$47:$A$63,Seznamy!$G$47:$G$63)</f>
        <v>0</v>
      </c>
      <c r="F437" s="57">
        <f>LOOKUP(A437,Seznamy!$A$47:$A$63,Seznamy!$J$47:$J$63)</f>
        <v>60</v>
      </c>
      <c r="G437" s="57">
        <v>15</v>
      </c>
      <c r="H437" s="55" t="str">
        <f>LOOKUP(G437,'Dělená - pěstební'!$A$21:$A$50,'Dělená - pěstební'!$B$21:$B$50)</f>
        <v>Lesy Beskydy, a.s.</v>
      </c>
      <c r="I437" s="58">
        <f t="array" ref="I437">SUM(IF(('Dělená - pěstební'!$A$3:$A$19=A437)*('Dělená - pěstební'!$D$1:$AG$1=G437),'Dělená - pěstební'!$D$3:$AG$19))</f>
        <v>0</v>
      </c>
      <c r="J437" s="115" t="str">
        <f>IF(I437=0,"",I437)</f>
        <v/>
      </c>
      <c r="K437" s="59">
        <f>IF(I437=MIN($J$423:$J$452),1,"")</f>
        <v>1</v>
      </c>
    </row>
    <row r="438" spans="1:11" hidden="1">
      <c r="A438" s="53">
        <v>15</v>
      </c>
      <c r="B438" s="54">
        <f>LOOKUP(A438,Seznamy!$A$71:$A$83,Seznamy!$B$71:$B$83)</f>
        <v>226101</v>
      </c>
      <c r="C438" s="55" t="str">
        <f>LOOKUP(A438,Seznamy!$A$47:$A$63,Seznamy!$C$47:$C$63)</f>
        <v>Tanvald</v>
      </c>
      <c r="D438" s="56">
        <f>LOOKUP(A438,Seznamy!$A$47:$A$63,Seznamy!$F$47:$F$63)</f>
        <v>1527</v>
      </c>
      <c r="E438" s="56">
        <f>LOOKUP(A438,Seznamy!$A$47:$A$63,Seznamy!$G$47:$G$63)</f>
        <v>0</v>
      </c>
      <c r="F438" s="57">
        <f>LOOKUP(A438,Seznamy!$A$47:$A$63,Seznamy!$J$47:$J$63)</f>
        <v>60</v>
      </c>
      <c r="G438" s="57">
        <v>16</v>
      </c>
      <c r="H438" s="55" t="str">
        <f>LOOKUP(G438,'Dělená - pěstební'!$A$21:$A$50,'Dělená - pěstební'!$B$21:$B$50)</f>
        <v>Lesní společnost Ledeč nad Sázavou, a.s.</v>
      </c>
      <c r="I438" s="58">
        <f t="array" ref="I438">SUM(IF(('Dělená - pěstební'!$A$3:$A$19=A438)*('Dělená - pěstební'!$D$1:$AG$1=G438),'Dělená - pěstební'!$D$3:$AG$19))</f>
        <v>0</v>
      </c>
      <c r="J438" s="115" t="str">
        <f>IF(I438=0,"",I438)</f>
        <v/>
      </c>
      <c r="K438" s="59">
        <f>IF(I438=MIN($J$423:$J$452),1,"")</f>
        <v>1</v>
      </c>
    </row>
    <row r="439" spans="1:11" hidden="1">
      <c r="A439" s="53">
        <v>15</v>
      </c>
      <c r="B439" s="54">
        <f>LOOKUP(A439,Seznamy!$A$71:$A$83,Seznamy!$B$71:$B$83)</f>
        <v>226101</v>
      </c>
      <c r="C439" s="55" t="str">
        <f>LOOKUP(A439,Seznamy!$A$47:$A$63,Seznamy!$C$47:$C$63)</f>
        <v>Tanvald</v>
      </c>
      <c r="D439" s="56">
        <f>LOOKUP(A439,Seznamy!$A$47:$A$63,Seznamy!$F$47:$F$63)</f>
        <v>1527</v>
      </c>
      <c r="E439" s="56">
        <f>LOOKUP(A439,Seznamy!$A$47:$A$63,Seznamy!$G$47:$G$63)</f>
        <v>0</v>
      </c>
      <c r="F439" s="57">
        <f>LOOKUP(A439,Seznamy!$A$47:$A$63,Seznamy!$J$47:$J$63)</f>
        <v>60</v>
      </c>
      <c r="G439" s="57">
        <v>17</v>
      </c>
      <c r="H439" s="55" t="str">
        <f>LOOKUP(G439,'Dělená - pěstební'!$A$21:$A$50,'Dělená - pěstební'!$B$21:$B$50)</f>
        <v>Jacer-CZ a.s.</v>
      </c>
      <c r="I439" s="58">
        <f t="array" ref="I439">SUM(IF(('Dělená - pěstební'!$A$3:$A$19=A439)*('Dělená - pěstební'!$D$1:$AG$1=G439),'Dělená - pěstební'!$D$3:$AG$19))</f>
        <v>0</v>
      </c>
      <c r="J439" s="115" t="str">
        <f>IF(I439=0,"",I439)</f>
        <v/>
      </c>
      <c r="K439" s="59">
        <f>IF(I439=MIN($J$423:$J$452),1,"")</f>
        <v>1</v>
      </c>
    </row>
    <row r="440" spans="1:11" hidden="1">
      <c r="A440" s="53">
        <v>15</v>
      </c>
      <c r="B440" s="54">
        <f>LOOKUP(A440,Seznamy!$A$71:$A$83,Seznamy!$B$71:$B$83)</f>
        <v>226101</v>
      </c>
      <c r="C440" s="55" t="str">
        <f>LOOKUP(A440,Seznamy!$A$47:$A$63,Seznamy!$C$47:$C$63)</f>
        <v>Tanvald</v>
      </c>
      <c r="D440" s="56">
        <f>LOOKUP(A440,Seznamy!$A$47:$A$63,Seznamy!$F$47:$F$63)</f>
        <v>1527</v>
      </c>
      <c r="E440" s="56">
        <f>LOOKUP(A440,Seznamy!$A$47:$A$63,Seznamy!$G$47:$G$63)</f>
        <v>0</v>
      </c>
      <c r="F440" s="57">
        <f>LOOKUP(A440,Seznamy!$A$47:$A$63,Seznamy!$J$47:$J$63)</f>
        <v>60</v>
      </c>
      <c r="G440" s="57">
        <v>18</v>
      </c>
      <c r="H440" s="55">
        <f>LOOKUP(G440,'Dělená - pěstební'!$A$21:$A$50,'Dělená - pěstební'!$B$21:$B$50)</f>
        <v>0</v>
      </c>
      <c r="I440" s="58">
        <f t="array" ref="I440">SUM(IF(('Dělená - pěstební'!$A$3:$A$19=A440)*('Dělená - pěstební'!$D$1:$AG$1=G440),'Dělená - pěstební'!$D$3:$AG$19))</f>
        <v>0</v>
      </c>
      <c r="J440" s="115" t="str">
        <f>IF(I440=0,"",I440)</f>
        <v/>
      </c>
      <c r="K440" s="59">
        <f>IF(I440=MIN($J$423:$J$452),1,"")</f>
        <v>1</v>
      </c>
    </row>
    <row r="441" spans="1:11" hidden="1">
      <c r="A441" s="53">
        <v>15</v>
      </c>
      <c r="B441" s="54">
        <f>LOOKUP(A441,Seznamy!$A$71:$A$83,Seznamy!$B$71:$B$83)</f>
        <v>226101</v>
      </c>
      <c r="C441" s="55" t="str">
        <f>LOOKUP(A441,Seznamy!$A$47:$A$63,Seznamy!$C$47:$C$63)</f>
        <v>Tanvald</v>
      </c>
      <c r="D441" s="56">
        <f>LOOKUP(A441,Seznamy!$A$47:$A$63,Seznamy!$F$47:$F$63)</f>
        <v>1527</v>
      </c>
      <c r="E441" s="56">
        <f>LOOKUP(A441,Seznamy!$A$47:$A$63,Seznamy!$G$47:$G$63)</f>
        <v>0</v>
      </c>
      <c r="F441" s="57">
        <f>LOOKUP(A441,Seznamy!$A$47:$A$63,Seznamy!$J$47:$J$63)</f>
        <v>60</v>
      </c>
      <c r="G441" s="57">
        <v>19</v>
      </c>
      <c r="H441" s="55">
        <f>LOOKUP(G441,'Dělená - pěstební'!$A$21:$A$50,'Dělená - pěstební'!$B$21:$B$50)</f>
        <v>0</v>
      </c>
      <c r="I441" s="58">
        <f t="array" ref="I441">SUM(IF(('Dělená - pěstební'!$A$3:$A$19=A441)*('Dělená - pěstební'!$D$1:$AG$1=G441),'Dělená - pěstební'!$D$3:$AG$19))</f>
        <v>0</v>
      </c>
      <c r="J441" s="115" t="str">
        <f>IF(I441=0,"",I441)</f>
        <v/>
      </c>
      <c r="K441" s="59">
        <f>IF(I441=MIN($J$423:$J$452),1,"")</f>
        <v>1</v>
      </c>
    </row>
    <row r="442" spans="1:11" hidden="1">
      <c r="A442" s="53">
        <v>15</v>
      </c>
      <c r="B442" s="54">
        <f>LOOKUP(A442,Seznamy!$A$71:$A$83,Seznamy!$B$71:$B$83)</f>
        <v>226101</v>
      </c>
      <c r="C442" s="55" t="str">
        <f>LOOKUP(A442,Seznamy!$A$47:$A$63,Seznamy!$C$47:$C$63)</f>
        <v>Tanvald</v>
      </c>
      <c r="D442" s="56">
        <f>LOOKUP(A442,Seznamy!$A$47:$A$63,Seznamy!$F$47:$F$63)</f>
        <v>1527</v>
      </c>
      <c r="E442" s="56">
        <f>LOOKUP(A442,Seznamy!$A$47:$A$63,Seznamy!$G$47:$G$63)</f>
        <v>0</v>
      </c>
      <c r="F442" s="57">
        <f>LOOKUP(A442,Seznamy!$A$47:$A$63,Seznamy!$J$47:$J$63)</f>
        <v>60</v>
      </c>
      <c r="G442" s="57">
        <v>20</v>
      </c>
      <c r="H442" s="55">
        <f>LOOKUP(G442,'Dělená - pěstební'!$A$21:$A$50,'Dělená - pěstební'!$B$21:$B$50)</f>
        <v>0</v>
      </c>
      <c r="I442" s="58">
        <f t="array" ref="I442">SUM(IF(('Dělená - pěstební'!$A$3:$A$19=A442)*('Dělená - pěstební'!$D$1:$AG$1=G442),'Dělená - pěstební'!$D$3:$AG$19))</f>
        <v>0</v>
      </c>
      <c r="J442" s="115" t="str">
        <f>IF(I442=0,"",I442)</f>
        <v/>
      </c>
      <c r="K442" s="59">
        <f>IF(I442=MIN($J$423:$J$452),1,"")</f>
        <v>1</v>
      </c>
    </row>
    <row r="443" spans="1:11" hidden="1">
      <c r="A443" s="53">
        <v>15</v>
      </c>
      <c r="B443" s="54">
        <f>LOOKUP(A443,Seznamy!$A$71:$A$83,Seznamy!$B$71:$B$83)</f>
        <v>226101</v>
      </c>
      <c r="C443" s="55" t="str">
        <f>LOOKUP(A443,Seznamy!$A$47:$A$63,Seznamy!$C$47:$C$63)</f>
        <v>Tanvald</v>
      </c>
      <c r="D443" s="56">
        <f>LOOKUP(A443,Seznamy!$A$47:$A$63,Seznamy!$F$47:$F$63)</f>
        <v>1527</v>
      </c>
      <c r="E443" s="56">
        <f>LOOKUP(A443,Seznamy!$A$47:$A$63,Seznamy!$G$47:$G$63)</f>
        <v>0</v>
      </c>
      <c r="F443" s="57">
        <f>LOOKUP(A443,Seznamy!$A$47:$A$63,Seznamy!$J$47:$J$63)</f>
        <v>60</v>
      </c>
      <c r="G443" s="57">
        <v>21</v>
      </c>
      <c r="H443" s="55">
        <f>LOOKUP(G443,'Dělená - pěstební'!$A$21:$A$50,'Dělená - pěstební'!$B$21:$B$50)</f>
        <v>0</v>
      </c>
      <c r="I443" s="58">
        <f t="array" ref="I443">SUM(IF(('Dělená - pěstební'!$A$3:$A$19=A443)*('Dělená - pěstební'!$D$1:$AG$1=G443),'Dělená - pěstební'!$D$3:$AG$19))</f>
        <v>0</v>
      </c>
      <c r="J443" s="115" t="str">
        <f>IF(I443=0,"",I443)</f>
        <v/>
      </c>
      <c r="K443" s="59">
        <f>IF(I443=MIN($J$423:$J$452),1,"")</f>
        <v>1</v>
      </c>
    </row>
    <row r="444" spans="1:11" hidden="1">
      <c r="A444" s="53">
        <v>15</v>
      </c>
      <c r="B444" s="54">
        <f>LOOKUP(A444,Seznamy!$A$71:$A$83,Seznamy!$B$71:$B$83)</f>
        <v>226101</v>
      </c>
      <c r="C444" s="55" t="str">
        <f>LOOKUP(A444,Seznamy!$A$47:$A$63,Seznamy!$C$47:$C$63)</f>
        <v>Tanvald</v>
      </c>
      <c r="D444" s="56">
        <f>LOOKUP(A444,Seznamy!$A$47:$A$63,Seznamy!$F$47:$F$63)</f>
        <v>1527</v>
      </c>
      <c r="E444" s="56">
        <f>LOOKUP(A444,Seznamy!$A$47:$A$63,Seznamy!$G$47:$G$63)</f>
        <v>0</v>
      </c>
      <c r="F444" s="57">
        <f>LOOKUP(A444,Seznamy!$A$47:$A$63,Seznamy!$J$47:$J$63)</f>
        <v>60</v>
      </c>
      <c r="G444" s="57">
        <v>22</v>
      </c>
      <c r="H444" s="55">
        <f>LOOKUP(G444,'Dělená - pěstební'!$A$21:$A$50,'Dělená - pěstební'!$B$21:$B$50)</f>
        <v>0</v>
      </c>
      <c r="I444" s="58">
        <f t="array" ref="I444">SUM(IF(('Dělená - pěstební'!$A$3:$A$19=A444)*('Dělená - pěstební'!$D$1:$AG$1=G444),'Dělená - pěstební'!$D$3:$AG$19))</f>
        <v>0</v>
      </c>
      <c r="J444" s="115" t="str">
        <f>IF(I444=0,"",I444)</f>
        <v/>
      </c>
      <c r="K444" s="59">
        <f>IF(I444=MIN($J$423:$J$452),1,"")</f>
        <v>1</v>
      </c>
    </row>
    <row r="445" spans="1:11" hidden="1">
      <c r="A445" s="53">
        <v>15</v>
      </c>
      <c r="B445" s="54">
        <f>LOOKUP(A445,Seznamy!$A$71:$A$83,Seznamy!$B$71:$B$83)</f>
        <v>226101</v>
      </c>
      <c r="C445" s="55" t="str">
        <f>LOOKUP(A445,Seznamy!$A$47:$A$63,Seznamy!$C$47:$C$63)</f>
        <v>Tanvald</v>
      </c>
      <c r="D445" s="56">
        <f>LOOKUP(A445,Seznamy!$A$47:$A$63,Seznamy!$F$47:$F$63)</f>
        <v>1527</v>
      </c>
      <c r="E445" s="56">
        <f>LOOKUP(A445,Seznamy!$A$47:$A$63,Seznamy!$G$47:$G$63)</f>
        <v>0</v>
      </c>
      <c r="F445" s="57">
        <f>LOOKUP(A445,Seznamy!$A$47:$A$63,Seznamy!$J$47:$J$63)</f>
        <v>60</v>
      </c>
      <c r="G445" s="57">
        <v>23</v>
      </c>
      <c r="H445" s="55">
        <f>LOOKUP(G445,'Dělená - pěstební'!$A$21:$A$50,'Dělená - pěstební'!$B$21:$B$50)</f>
        <v>0</v>
      </c>
      <c r="I445" s="58">
        <f t="array" ref="I445">SUM(IF(('Dělená - pěstební'!$A$3:$A$19=A445)*('Dělená - pěstební'!$D$1:$AG$1=G445),'Dělená - pěstební'!$D$3:$AG$19))</f>
        <v>0</v>
      </c>
      <c r="J445" s="115" t="str">
        <f>IF(I445=0,"",I445)</f>
        <v/>
      </c>
      <c r="K445" s="59">
        <f>IF(I445=MIN($J$423:$J$452),1,"")</f>
        <v>1</v>
      </c>
    </row>
    <row r="446" spans="1:11" hidden="1">
      <c r="A446" s="53">
        <v>15</v>
      </c>
      <c r="B446" s="54">
        <f>LOOKUP(A446,Seznamy!$A$71:$A$83,Seznamy!$B$71:$B$83)</f>
        <v>226101</v>
      </c>
      <c r="C446" s="55" t="str">
        <f>LOOKUP(A446,Seznamy!$A$47:$A$63,Seznamy!$C$47:$C$63)</f>
        <v>Tanvald</v>
      </c>
      <c r="D446" s="56">
        <f>LOOKUP(A446,Seznamy!$A$47:$A$63,Seznamy!$F$47:$F$63)</f>
        <v>1527</v>
      </c>
      <c r="E446" s="56">
        <f>LOOKUP(A446,Seznamy!$A$47:$A$63,Seznamy!$G$47:$G$63)</f>
        <v>0</v>
      </c>
      <c r="F446" s="57">
        <f>LOOKUP(A446,Seznamy!$A$47:$A$63,Seznamy!$J$47:$J$63)</f>
        <v>60</v>
      </c>
      <c r="G446" s="57">
        <v>24</v>
      </c>
      <c r="H446" s="55">
        <f>LOOKUP(G446,'Dělená - pěstební'!$A$21:$A$50,'Dělená - pěstební'!$B$21:$B$50)</f>
        <v>0</v>
      </c>
      <c r="I446" s="58">
        <f t="array" ref="I446">SUM(IF(('Dělená - pěstební'!$A$3:$A$19=A446)*('Dělená - pěstební'!$D$1:$AG$1=G446),'Dělená - pěstební'!$D$3:$AG$19))</f>
        <v>0</v>
      </c>
      <c r="J446" s="115" t="str">
        <f>IF(I446=0,"",I446)</f>
        <v/>
      </c>
      <c r="K446" s="59">
        <f>IF(I446=MIN($J$423:$J$452),1,"")</f>
        <v>1</v>
      </c>
    </row>
    <row r="447" spans="1:11" hidden="1">
      <c r="A447" s="53">
        <v>15</v>
      </c>
      <c r="B447" s="54">
        <f>LOOKUP(A447,Seznamy!$A$71:$A$83,Seznamy!$B$71:$B$83)</f>
        <v>226101</v>
      </c>
      <c r="C447" s="55" t="str">
        <f>LOOKUP(A447,Seznamy!$A$47:$A$63,Seznamy!$C$47:$C$63)</f>
        <v>Tanvald</v>
      </c>
      <c r="D447" s="56">
        <f>LOOKUP(A447,Seznamy!$A$47:$A$63,Seznamy!$F$47:$F$63)</f>
        <v>1527</v>
      </c>
      <c r="E447" s="56">
        <f>LOOKUP(A447,Seznamy!$A$47:$A$63,Seznamy!$G$47:$G$63)</f>
        <v>0</v>
      </c>
      <c r="F447" s="57">
        <f>LOOKUP(A447,Seznamy!$A$47:$A$63,Seznamy!$J$47:$J$63)</f>
        <v>60</v>
      </c>
      <c r="G447" s="57">
        <v>25</v>
      </c>
      <c r="H447" s="55">
        <f>LOOKUP(G447,'Dělená - pěstební'!$A$21:$A$50,'Dělená - pěstební'!$B$21:$B$50)</f>
        <v>0</v>
      </c>
      <c r="I447" s="58">
        <f t="array" ref="I447">SUM(IF(('Dělená - pěstební'!$A$3:$A$19=A447)*('Dělená - pěstební'!$D$1:$AG$1=G447),'Dělená - pěstební'!$D$3:$AG$19))</f>
        <v>0</v>
      </c>
      <c r="J447" s="115" t="str">
        <f>IF(I447=0,"",I447)</f>
        <v/>
      </c>
      <c r="K447" s="59">
        <f>IF(I447=MIN($J$423:$J$452),1,"")</f>
        <v>1</v>
      </c>
    </row>
    <row r="448" spans="1:11" hidden="1">
      <c r="A448" s="53">
        <v>15</v>
      </c>
      <c r="B448" s="54">
        <f>LOOKUP(A448,Seznamy!$A$71:$A$83,Seznamy!$B$71:$B$83)</f>
        <v>226101</v>
      </c>
      <c r="C448" s="55" t="str">
        <f>LOOKUP(A448,Seznamy!$A$47:$A$63,Seznamy!$C$47:$C$63)</f>
        <v>Tanvald</v>
      </c>
      <c r="D448" s="56">
        <f>LOOKUP(A448,Seznamy!$A$47:$A$63,Seznamy!$F$47:$F$63)</f>
        <v>1527</v>
      </c>
      <c r="E448" s="56">
        <f>LOOKUP(A448,Seznamy!$A$47:$A$63,Seznamy!$G$47:$G$63)</f>
        <v>0</v>
      </c>
      <c r="F448" s="57">
        <f>LOOKUP(A448,Seznamy!$A$47:$A$63,Seznamy!$J$47:$J$63)</f>
        <v>60</v>
      </c>
      <c r="G448" s="57">
        <v>26</v>
      </c>
      <c r="H448" s="55">
        <f>LOOKUP(G448,'Dělená - pěstební'!$A$21:$A$50,'Dělená - pěstební'!$B$21:$B$50)</f>
        <v>0</v>
      </c>
      <c r="I448" s="58">
        <f t="array" ref="I448">SUM(IF(('Dělená - pěstební'!$A$3:$A$19=A448)*('Dělená - pěstební'!$D$1:$AG$1=G448),'Dělená - pěstební'!$D$3:$AG$19))</f>
        <v>0</v>
      </c>
      <c r="J448" s="115" t="str">
        <f>IF(I448=0,"",I448)</f>
        <v/>
      </c>
      <c r="K448" s="59">
        <f>IF(I448=MIN($J$423:$J$452),1,"")</f>
        <v>1</v>
      </c>
    </row>
    <row r="449" spans="1:11" hidden="1">
      <c r="A449" s="53">
        <v>15</v>
      </c>
      <c r="B449" s="54">
        <f>LOOKUP(A449,Seznamy!$A$71:$A$83,Seznamy!$B$71:$B$83)</f>
        <v>226101</v>
      </c>
      <c r="C449" s="55" t="str">
        <f>LOOKUP(A449,Seznamy!$A$47:$A$63,Seznamy!$C$47:$C$63)</f>
        <v>Tanvald</v>
      </c>
      <c r="D449" s="56">
        <f>LOOKUP(A449,Seznamy!$A$47:$A$63,Seznamy!$F$47:$F$63)</f>
        <v>1527</v>
      </c>
      <c r="E449" s="56">
        <f>LOOKUP(A449,Seznamy!$A$47:$A$63,Seznamy!$G$47:$G$63)</f>
        <v>0</v>
      </c>
      <c r="F449" s="57">
        <f>LOOKUP(A449,Seznamy!$A$47:$A$63,Seznamy!$J$47:$J$63)</f>
        <v>60</v>
      </c>
      <c r="G449" s="57">
        <v>27</v>
      </c>
      <c r="H449" s="55">
        <f>LOOKUP(G449,'Dělená - pěstební'!$A$21:$A$50,'Dělená - pěstební'!$B$21:$B$50)</f>
        <v>0</v>
      </c>
      <c r="I449" s="58">
        <f t="array" ref="I449">SUM(IF(('Dělená - pěstební'!$A$3:$A$19=A449)*('Dělená - pěstební'!$D$1:$AG$1=G449),'Dělená - pěstební'!$D$3:$AG$19))</f>
        <v>0</v>
      </c>
      <c r="J449" s="115" t="str">
        <f>IF(I449=0,"",I449)</f>
        <v/>
      </c>
      <c r="K449" s="59">
        <f>IF(I449=MIN($J$423:$J$452),1,"")</f>
        <v>1</v>
      </c>
    </row>
    <row r="450" spans="1:11" hidden="1">
      <c r="A450" s="53">
        <v>15</v>
      </c>
      <c r="B450" s="54">
        <f>LOOKUP(A450,Seznamy!$A$71:$A$83,Seznamy!$B$71:$B$83)</f>
        <v>226101</v>
      </c>
      <c r="C450" s="55" t="str">
        <f>LOOKUP(A450,Seznamy!$A$47:$A$63,Seznamy!$C$47:$C$63)</f>
        <v>Tanvald</v>
      </c>
      <c r="D450" s="56">
        <f>LOOKUP(A450,Seznamy!$A$47:$A$63,Seznamy!$F$47:$F$63)</f>
        <v>1527</v>
      </c>
      <c r="E450" s="56">
        <f>LOOKUP(A450,Seznamy!$A$47:$A$63,Seznamy!$G$47:$G$63)</f>
        <v>0</v>
      </c>
      <c r="F450" s="57">
        <f>LOOKUP(A450,Seznamy!$A$47:$A$63,Seznamy!$J$47:$J$63)</f>
        <v>60</v>
      </c>
      <c r="G450" s="57">
        <v>28</v>
      </c>
      <c r="H450" s="55">
        <f>LOOKUP(G450,'Dělená - pěstební'!$A$21:$A$50,'Dělená - pěstební'!$B$21:$B$50)</f>
        <v>0</v>
      </c>
      <c r="I450" s="58">
        <f t="array" ref="I450">SUM(IF(('Dělená - pěstební'!$A$3:$A$19=A450)*('Dělená - pěstební'!$D$1:$AG$1=G450),'Dělená - pěstební'!$D$3:$AG$19))</f>
        <v>0</v>
      </c>
      <c r="J450" s="115" t="str">
        <f>IF(I450=0,"",I450)</f>
        <v/>
      </c>
      <c r="K450" s="59">
        <f>IF(I450=MIN($J$423:$J$452),1,"")</f>
        <v>1</v>
      </c>
    </row>
    <row r="451" spans="1:11" hidden="1">
      <c r="A451" s="53">
        <v>15</v>
      </c>
      <c r="B451" s="54">
        <f>LOOKUP(A451,Seznamy!$A$71:$A$83,Seznamy!$B$71:$B$83)</f>
        <v>226101</v>
      </c>
      <c r="C451" s="55" t="str">
        <f>LOOKUP(A451,Seznamy!$A$47:$A$63,Seznamy!$C$47:$C$63)</f>
        <v>Tanvald</v>
      </c>
      <c r="D451" s="56">
        <f>LOOKUP(A451,Seznamy!$A$47:$A$63,Seznamy!$F$47:$F$63)</f>
        <v>1527</v>
      </c>
      <c r="E451" s="56">
        <f>LOOKUP(A451,Seznamy!$A$47:$A$63,Seznamy!$G$47:$G$63)</f>
        <v>0</v>
      </c>
      <c r="F451" s="57">
        <f>LOOKUP(A451,Seznamy!$A$47:$A$63,Seznamy!$J$47:$J$63)</f>
        <v>60</v>
      </c>
      <c r="G451" s="57">
        <v>29</v>
      </c>
      <c r="H451" s="55">
        <f>LOOKUP(G451,'Dělená - pěstební'!$A$21:$A$50,'Dělená - pěstební'!$B$21:$B$50)</f>
        <v>0</v>
      </c>
      <c r="I451" s="58">
        <f t="array" ref="I451">SUM(IF(('Dělená - pěstební'!$A$3:$A$19=A451)*('Dělená - pěstební'!$D$1:$AG$1=G451),'Dělená - pěstební'!$D$3:$AG$19))</f>
        <v>0</v>
      </c>
      <c r="J451" s="115" t="str">
        <f>IF(I451=0,"",I451)</f>
        <v/>
      </c>
      <c r="K451" s="59">
        <f>IF(I451=MIN($J$423:$J$452),1,"")</f>
        <v>1</v>
      </c>
    </row>
    <row r="452" spans="1:11" hidden="1">
      <c r="A452" s="53">
        <v>15</v>
      </c>
      <c r="B452" s="54">
        <f>LOOKUP(A452,Seznamy!$A$71:$A$83,Seznamy!$B$71:$B$83)</f>
        <v>226101</v>
      </c>
      <c r="C452" s="55" t="str">
        <f>LOOKUP(A452,Seznamy!$A$47:$A$63,Seznamy!$C$47:$C$63)</f>
        <v>Tanvald</v>
      </c>
      <c r="D452" s="56">
        <f>LOOKUP(A452,Seznamy!$A$47:$A$63,Seznamy!$F$47:$F$63)</f>
        <v>1527</v>
      </c>
      <c r="E452" s="56">
        <f>LOOKUP(A452,Seznamy!$A$47:$A$63,Seznamy!$G$47:$G$63)</f>
        <v>0</v>
      </c>
      <c r="F452" s="57">
        <f>LOOKUP(A452,Seznamy!$A$47:$A$63,Seznamy!$J$47:$J$63)</f>
        <v>60</v>
      </c>
      <c r="G452" s="57">
        <v>30</v>
      </c>
      <c r="H452" s="55">
        <f>LOOKUP(G452,'Dělená - pěstební'!$A$21:$A$50,'Dělená - pěstební'!$B$21:$B$50)</f>
        <v>0</v>
      </c>
      <c r="I452" s="58">
        <f t="array" ref="I452">SUM(IF(('Dělená - pěstební'!$A$3:$A$19=A452)*('Dělená - pěstební'!$D$1:$AG$1=G452),'Dělená - pěstební'!$D$3:$AG$19))</f>
        <v>0</v>
      </c>
      <c r="J452" s="115" t="str">
        <f>IF(I452=0,"",I452)</f>
        <v/>
      </c>
      <c r="K452" s="59">
        <f>IF(I452=MIN($J$423:$J$452),1,"")</f>
        <v>1</v>
      </c>
    </row>
    <row r="453" spans="1:11" hidden="1">
      <c r="A453" s="87">
        <v>16</v>
      </c>
      <c r="B453" s="88">
        <f>LOOKUP(A453,Seznamy!$A$71:$A$83,Seznamy!$B$71:$B$83)</f>
        <v>226101</v>
      </c>
      <c r="C453" s="89" t="str">
        <f>LOOKUP(A453,Seznamy!$A$47:$A$63,Seznamy!$C$47:$C$63)</f>
        <v>Tanvald</v>
      </c>
      <c r="D453" s="90">
        <f>LOOKUP(A453,Seznamy!$A$47:$A$63,Seznamy!$F$47:$F$63)</f>
        <v>1527</v>
      </c>
      <c r="E453" s="90">
        <f>LOOKUP(A453,Seznamy!$A$47:$A$63,Seznamy!$G$47:$G$63)</f>
        <v>0</v>
      </c>
      <c r="F453" s="91">
        <f>LOOKUP(A453,Seznamy!$A$47:$A$63,Seznamy!$J$47:$J$63)</f>
        <v>60</v>
      </c>
      <c r="G453" s="91">
        <v>1</v>
      </c>
      <c r="H453" s="89" t="str">
        <f>LOOKUP(G453,'Dělená - pěstební'!$A$21:$A$50,'Dělená - pěstební'!$B$21:$B$50)</f>
        <v>HEDERA ZIMA, spol. s r.o.</v>
      </c>
      <c r="I453" s="92">
        <f t="array" ref="I453">SUM(IF(('Dělená - pěstební'!$A$3:$A$19=A453)*('Dělená - pěstební'!$D$1:$AG$1=G453),'Dělená - pěstební'!$D$3:$AG$19))</f>
        <v>0</v>
      </c>
      <c r="J453" s="116" t="str">
        <f>IF(I453=0,"",I453)</f>
        <v/>
      </c>
      <c r="K453" s="93">
        <f>IF(I453=MIN($J$482:$J$4563),1,"")</f>
        <v>1</v>
      </c>
    </row>
    <row r="454" spans="1:11" hidden="1">
      <c r="A454" s="87">
        <v>16</v>
      </c>
      <c r="B454" s="88">
        <f>LOOKUP(A454,Seznamy!$A$71:$A$83,Seznamy!$B$71:$B$83)</f>
        <v>226101</v>
      </c>
      <c r="C454" s="89" t="str">
        <f>LOOKUP(A454,Seznamy!$A$47:$A$63,Seznamy!$C$47:$C$63)</f>
        <v>Tanvald</v>
      </c>
      <c r="D454" s="90">
        <f>LOOKUP(A454,Seznamy!$A$47:$A$63,Seznamy!$F$47:$F$63)</f>
        <v>1527</v>
      </c>
      <c r="E454" s="90">
        <f>LOOKUP(A454,Seznamy!$A$47:$A$63,Seznamy!$G$47:$G$63)</f>
        <v>0</v>
      </c>
      <c r="F454" s="91">
        <f>LOOKUP(A454,Seznamy!$A$47:$A$63,Seznamy!$J$47:$J$63)</f>
        <v>60</v>
      </c>
      <c r="G454" s="91">
        <v>2</v>
      </c>
      <c r="H454" s="89" t="str">
        <f>LOOKUP(G454,'Dělená - pěstební'!$A$21:$A$50,'Dělená - pěstební'!$B$21:$B$50)</f>
        <v>KAISER s.r.o.</v>
      </c>
      <c r="I454" s="92">
        <f t="array" ref="I454">SUM(IF(('Dělená - pěstební'!$A$3:$A$19=A454)*('Dělená - pěstební'!$D$1:$AG$1=G454),'Dělená - pěstební'!$D$3:$AG$19))</f>
        <v>0</v>
      </c>
      <c r="J454" s="116" t="str">
        <f>IF(I454=0,"",I454)</f>
        <v/>
      </c>
      <c r="K454" s="93">
        <f>IF(I454=MIN($J$482:$J$4563),1,"")</f>
        <v>1</v>
      </c>
    </row>
    <row r="455" spans="1:11" hidden="1">
      <c r="A455" s="87">
        <v>16</v>
      </c>
      <c r="B455" s="88">
        <f>LOOKUP(A455,Seznamy!$A$71:$A$83,Seznamy!$B$71:$B$83)</f>
        <v>226101</v>
      </c>
      <c r="C455" s="89" t="str">
        <f>LOOKUP(A455,Seznamy!$A$47:$A$63,Seznamy!$C$47:$C$63)</f>
        <v>Tanvald</v>
      </c>
      <c r="D455" s="90">
        <f>LOOKUP(A455,Seznamy!$A$47:$A$63,Seznamy!$F$47:$F$63)</f>
        <v>1527</v>
      </c>
      <c r="E455" s="90">
        <f>LOOKUP(A455,Seznamy!$A$47:$A$63,Seznamy!$G$47:$G$63)</f>
        <v>0</v>
      </c>
      <c r="F455" s="91">
        <f>LOOKUP(A455,Seznamy!$A$47:$A$63,Seznamy!$J$47:$J$63)</f>
        <v>60</v>
      </c>
      <c r="G455" s="91">
        <v>3</v>
      </c>
      <c r="H455" s="89" t="str">
        <f>LOOKUP(G455,'Dělená - pěstební'!$A$21:$A$50,'Dělená - pěstební'!$B$21:$B$50)</f>
        <v>LST a.s.</v>
      </c>
      <c r="I455" s="92">
        <f t="array" ref="I455">SUM(IF(('Dělená - pěstební'!$A$3:$A$19=A455)*('Dělená - pěstební'!$D$1:$AG$1=G455),'Dělená - pěstební'!$D$3:$AG$19))</f>
        <v>0</v>
      </c>
      <c r="J455" s="116" t="str">
        <f>IF(I455=0,"",I455)</f>
        <v/>
      </c>
      <c r="K455" s="93">
        <f>IF(I455=MIN($J$482:$J$4563),1,"")</f>
        <v>1</v>
      </c>
    </row>
    <row r="456" spans="1:11" hidden="1">
      <c r="A456" s="87">
        <v>16</v>
      </c>
      <c r="B456" s="88">
        <f>LOOKUP(A456,Seznamy!$A$71:$A$83,Seznamy!$B$71:$B$83)</f>
        <v>226101</v>
      </c>
      <c r="C456" s="89" t="str">
        <f>LOOKUP(A456,Seznamy!$A$47:$A$63,Seznamy!$C$47:$C$63)</f>
        <v>Tanvald</v>
      </c>
      <c r="D456" s="90">
        <f>LOOKUP(A456,Seznamy!$A$47:$A$63,Seznamy!$F$47:$F$63)</f>
        <v>1527</v>
      </c>
      <c r="E456" s="90">
        <f>LOOKUP(A456,Seznamy!$A$47:$A$63,Seznamy!$G$47:$G$63)</f>
        <v>0</v>
      </c>
      <c r="F456" s="91">
        <f>LOOKUP(A456,Seznamy!$A$47:$A$63,Seznamy!$J$47:$J$63)</f>
        <v>60</v>
      </c>
      <c r="G456" s="91">
        <v>4</v>
      </c>
      <c r="H456" s="89" t="str">
        <f>LOOKUP(G456,'Dělená - pěstební'!$A$21:$A$50,'Dělená - pěstební'!$B$21:$B$50)</f>
        <v>ARBOLES s.r.o.</v>
      </c>
      <c r="I456" s="92">
        <f t="array" ref="I456">SUM(IF(('Dělená - pěstební'!$A$3:$A$19=A456)*('Dělená - pěstební'!$D$1:$AG$1=G456),'Dělená - pěstební'!$D$3:$AG$19))</f>
        <v>0</v>
      </c>
      <c r="J456" s="116" t="str">
        <f>IF(I456=0,"",I456)</f>
        <v/>
      </c>
      <c r="K456" s="93">
        <f>IF(I456=MIN($J$482:$J$4563),1,"")</f>
        <v>1</v>
      </c>
    </row>
    <row r="457" spans="1:11" hidden="1">
      <c r="A457" s="87">
        <v>16</v>
      </c>
      <c r="B457" s="88">
        <f>LOOKUP(A457,Seznamy!$A$71:$A$83,Seznamy!$B$71:$B$83)</f>
        <v>226101</v>
      </c>
      <c r="C457" s="89" t="str">
        <f>LOOKUP(A457,Seznamy!$A$47:$A$63,Seznamy!$C$47:$C$63)</f>
        <v>Tanvald</v>
      </c>
      <c r="D457" s="90">
        <f>LOOKUP(A457,Seznamy!$A$47:$A$63,Seznamy!$F$47:$F$63)</f>
        <v>1527</v>
      </c>
      <c r="E457" s="90">
        <f>LOOKUP(A457,Seznamy!$A$47:$A$63,Seznamy!$G$47:$G$63)</f>
        <v>0</v>
      </c>
      <c r="F457" s="91">
        <f>LOOKUP(A457,Seznamy!$A$47:$A$63,Seznamy!$J$47:$J$63)</f>
        <v>60</v>
      </c>
      <c r="G457" s="91">
        <v>5</v>
      </c>
      <c r="H457" s="89" t="str">
        <f>LOOKUP(G457,'Dělená - pěstební'!$A$21:$A$50,'Dělená - pěstební'!$B$21:$B$50)</f>
        <v>Marles s.r.o.</v>
      </c>
      <c r="I457" s="92">
        <f t="array" ref="I457">SUM(IF(('Dělená - pěstební'!$A$3:$A$19=A457)*('Dělená - pěstební'!$D$1:$AG$1=G457),'Dělená - pěstební'!$D$3:$AG$19))</f>
        <v>0</v>
      </c>
      <c r="J457" s="116" t="str">
        <f>IF(I457=0,"",I457)</f>
        <v/>
      </c>
      <c r="K457" s="93">
        <f>IF(I457=MIN($J$482:$J$4563),1,"")</f>
        <v>1</v>
      </c>
    </row>
    <row r="458" spans="1:11" hidden="1">
      <c r="A458" s="87">
        <v>16</v>
      </c>
      <c r="B458" s="88">
        <f>LOOKUP(A458,Seznamy!$A$71:$A$83,Seznamy!$B$71:$B$83)</f>
        <v>226101</v>
      </c>
      <c r="C458" s="89" t="str">
        <f>LOOKUP(A458,Seznamy!$A$47:$A$63,Seznamy!$C$47:$C$63)</f>
        <v>Tanvald</v>
      </c>
      <c r="D458" s="90">
        <f>LOOKUP(A458,Seznamy!$A$47:$A$63,Seznamy!$F$47:$F$63)</f>
        <v>1527</v>
      </c>
      <c r="E458" s="90">
        <f>LOOKUP(A458,Seznamy!$A$47:$A$63,Seznamy!$G$47:$G$63)</f>
        <v>0</v>
      </c>
      <c r="F458" s="91">
        <f>LOOKUP(A458,Seznamy!$A$47:$A$63,Seznamy!$J$47:$J$63)</f>
        <v>60</v>
      </c>
      <c r="G458" s="91">
        <v>6</v>
      </c>
      <c r="H458" s="89" t="str">
        <f>LOOKUP(G458,'Dělená - pěstební'!$A$21:$A$50,'Dělená - pěstební'!$B$21:$B$50)</f>
        <v>UNILES a.s.</v>
      </c>
      <c r="I458" s="92">
        <f t="array" ref="I458">SUM(IF(('Dělená - pěstební'!$A$3:$A$19=A458)*('Dělená - pěstební'!$D$1:$AG$1=G458),'Dělená - pěstební'!$D$3:$AG$19))</f>
        <v>0</v>
      </c>
      <c r="J458" s="116" t="str">
        <f>IF(I458=0,"",I458)</f>
        <v/>
      </c>
      <c r="K458" s="93">
        <f>IF(I458=MIN($J$482:$J$4563),1,"")</f>
        <v>1</v>
      </c>
    </row>
    <row r="459" spans="1:11" hidden="1">
      <c r="A459" s="87">
        <v>16</v>
      </c>
      <c r="B459" s="88">
        <f>LOOKUP(A459,Seznamy!$A$71:$A$83,Seznamy!$B$71:$B$83)</f>
        <v>226101</v>
      </c>
      <c r="C459" s="89" t="str">
        <f>LOOKUP(A459,Seznamy!$A$47:$A$63,Seznamy!$C$47:$C$63)</f>
        <v>Tanvald</v>
      </c>
      <c r="D459" s="90">
        <f>LOOKUP(A459,Seznamy!$A$47:$A$63,Seznamy!$F$47:$F$63)</f>
        <v>1527</v>
      </c>
      <c r="E459" s="90">
        <f>LOOKUP(A459,Seznamy!$A$47:$A$63,Seznamy!$G$47:$G$63)</f>
        <v>0</v>
      </c>
      <c r="F459" s="91">
        <f>LOOKUP(A459,Seznamy!$A$47:$A$63,Seznamy!$J$47:$J$63)</f>
        <v>60</v>
      </c>
      <c r="G459" s="91">
        <v>7</v>
      </c>
      <c r="H459" s="89" t="str">
        <f>LOOKUP(G459,'Dělená - pěstební'!$A$21:$A$50,'Dělená - pěstební'!$B$21:$B$50)</f>
        <v>Jihozápadní dřevařská a.s.</v>
      </c>
      <c r="I459" s="92">
        <f t="array" ref="I459">SUM(IF(('Dělená - pěstební'!$A$3:$A$19=A459)*('Dělená - pěstební'!$D$1:$AG$1=G459),'Dělená - pěstební'!$D$3:$AG$19))</f>
        <v>0</v>
      </c>
      <c r="J459" s="116" t="str">
        <f>IF(I459=0,"",I459)</f>
        <v/>
      </c>
      <c r="K459" s="93">
        <f>IF(I459=MIN($J$482:$J$4563),1,"")</f>
        <v>1</v>
      </c>
    </row>
    <row r="460" spans="1:11" hidden="1">
      <c r="A460" s="87">
        <v>16</v>
      </c>
      <c r="B460" s="88">
        <f>LOOKUP(A460,Seznamy!$A$71:$A$83,Seznamy!$B$71:$B$83)</f>
        <v>226101</v>
      </c>
      <c r="C460" s="89" t="str">
        <f>LOOKUP(A460,Seznamy!$A$47:$A$63,Seznamy!$C$47:$C$63)</f>
        <v>Tanvald</v>
      </c>
      <c r="D460" s="90">
        <f>LOOKUP(A460,Seznamy!$A$47:$A$63,Seznamy!$F$47:$F$63)</f>
        <v>1527</v>
      </c>
      <c r="E460" s="90">
        <f>LOOKUP(A460,Seznamy!$A$47:$A$63,Seznamy!$G$47:$G$63)</f>
        <v>0</v>
      </c>
      <c r="F460" s="91">
        <f>LOOKUP(A460,Seznamy!$A$47:$A$63,Seznamy!$J$47:$J$63)</f>
        <v>60</v>
      </c>
      <c r="G460" s="91">
        <v>8</v>
      </c>
      <c r="H460" s="89" t="str">
        <f>LOOKUP(G460,'Dělená - pěstební'!$A$21:$A$50,'Dělená - pěstební'!$B$21:$B$50)</f>
        <v>LESCUS Cetkovice, s.r.o.</v>
      </c>
      <c r="I460" s="92">
        <f t="array" ref="I460">SUM(IF(('Dělená - pěstební'!$A$3:$A$19=A460)*('Dělená - pěstební'!$D$1:$AG$1=G460),'Dělená - pěstební'!$D$3:$AG$19))</f>
        <v>0</v>
      </c>
      <c r="J460" s="116" t="str">
        <f>IF(I460=0,"",I460)</f>
        <v/>
      </c>
      <c r="K460" s="93">
        <f>IF(I460=MIN($J$482:$J$4563),1,"")</f>
        <v>1</v>
      </c>
    </row>
    <row r="461" spans="1:11" hidden="1">
      <c r="A461" s="87">
        <v>16</v>
      </c>
      <c r="B461" s="88">
        <f>LOOKUP(A461,Seznamy!$A$71:$A$83,Seznamy!$B$71:$B$83)</f>
        <v>226101</v>
      </c>
      <c r="C461" s="89" t="str">
        <f>LOOKUP(A461,Seznamy!$A$47:$A$63,Seznamy!$C$47:$C$63)</f>
        <v>Tanvald</v>
      </c>
      <c r="D461" s="90">
        <f>LOOKUP(A461,Seznamy!$A$47:$A$63,Seznamy!$F$47:$F$63)</f>
        <v>1527</v>
      </c>
      <c r="E461" s="90">
        <f>LOOKUP(A461,Seznamy!$A$47:$A$63,Seznamy!$G$47:$G$63)</f>
        <v>0</v>
      </c>
      <c r="F461" s="91">
        <f>LOOKUP(A461,Seznamy!$A$47:$A$63,Seznamy!$J$47:$J$63)</f>
        <v>60</v>
      </c>
      <c r="G461" s="91">
        <v>9</v>
      </c>
      <c r="H461" s="89" t="str">
        <f>LOOKUP(G461,'Dělená - pěstební'!$A$21:$A$50,'Dělená - pěstební'!$B$21:$B$50)</f>
        <v>LDF Rožnov a.s.</v>
      </c>
      <c r="I461" s="92">
        <f t="array" ref="I461">SUM(IF(('Dělená - pěstební'!$A$3:$A$19=A461)*('Dělená - pěstební'!$D$1:$AG$1=G461),'Dělená - pěstební'!$D$3:$AG$19))</f>
        <v>0</v>
      </c>
      <c r="J461" s="116" t="str">
        <f>IF(I461=0,"",I461)</f>
        <v/>
      </c>
      <c r="K461" s="93">
        <f>IF(I461=MIN($J$482:$J$4563),1,"")</f>
        <v>1</v>
      </c>
    </row>
    <row r="462" spans="1:11" hidden="1">
      <c r="A462" s="87">
        <v>16</v>
      </c>
      <c r="B462" s="88">
        <f>LOOKUP(A462,Seznamy!$A$71:$A$83,Seznamy!$B$71:$B$83)</f>
        <v>226101</v>
      </c>
      <c r="C462" s="89" t="str">
        <f>LOOKUP(A462,Seznamy!$A$47:$A$63,Seznamy!$C$47:$C$63)</f>
        <v>Tanvald</v>
      </c>
      <c r="D462" s="90">
        <f>LOOKUP(A462,Seznamy!$A$47:$A$63,Seznamy!$F$47:$F$63)</f>
        <v>1527</v>
      </c>
      <c r="E462" s="90">
        <f>LOOKUP(A462,Seznamy!$A$47:$A$63,Seznamy!$G$47:$G$63)</f>
        <v>0</v>
      </c>
      <c r="F462" s="91">
        <f>LOOKUP(A462,Seznamy!$A$47:$A$63,Seznamy!$J$47:$J$63)</f>
        <v>60</v>
      </c>
      <c r="G462" s="91">
        <v>10</v>
      </c>
      <c r="H462" s="89" t="str">
        <f>LOOKUP(G462,'Dělená - pěstební'!$A$21:$A$50,'Dělená - pěstební'!$B$21:$B$50)</f>
        <v>Kloboucká lesní s.r.o.</v>
      </c>
      <c r="I462" s="92">
        <f t="array" ref="I462">SUM(IF(('Dělená - pěstební'!$A$3:$A$19=A462)*('Dělená - pěstební'!$D$1:$AG$1=G462),'Dělená - pěstební'!$D$3:$AG$19))</f>
        <v>0</v>
      </c>
      <c r="J462" s="116" t="str">
        <f>IF(I462=0,"",I462)</f>
        <v/>
      </c>
      <c r="K462" s="93">
        <f>IF(I462=MIN($J$482:$J$4563),1,"")</f>
        <v>1</v>
      </c>
    </row>
    <row r="463" spans="1:11" hidden="1">
      <c r="A463" s="87">
        <v>16</v>
      </c>
      <c r="B463" s="88">
        <f>LOOKUP(A463,Seznamy!$A$71:$A$83,Seznamy!$B$71:$B$83)</f>
        <v>226101</v>
      </c>
      <c r="C463" s="89" t="str">
        <f>LOOKUP(A463,Seznamy!$A$47:$A$63,Seznamy!$C$47:$C$63)</f>
        <v>Tanvald</v>
      </c>
      <c r="D463" s="90">
        <f>LOOKUP(A463,Seznamy!$A$47:$A$63,Seznamy!$F$47:$F$63)</f>
        <v>1527</v>
      </c>
      <c r="E463" s="90">
        <f>LOOKUP(A463,Seznamy!$A$47:$A$63,Seznamy!$G$47:$G$63)</f>
        <v>0</v>
      </c>
      <c r="F463" s="91">
        <f>LOOKUP(A463,Seznamy!$A$47:$A$63,Seznamy!$J$47:$J$63)</f>
        <v>60</v>
      </c>
      <c r="G463" s="91">
        <v>11</v>
      </c>
      <c r="H463" s="89" t="str">
        <f>LOOKUP(G463,'Dělená - pěstební'!$A$21:$A$50,'Dělená - pěstební'!$B$21:$B$50)</f>
        <v>Opavská lesní a.s.</v>
      </c>
      <c r="I463" s="92">
        <f t="array" ref="I463">SUM(IF(('Dělená - pěstební'!$A$3:$A$19=A463)*('Dělená - pěstební'!$D$1:$AG$1=G463),'Dělená - pěstební'!$D$3:$AG$19))</f>
        <v>0</v>
      </c>
      <c r="J463" s="116" t="str">
        <f>IF(I463=0,"",I463)</f>
        <v/>
      </c>
      <c r="K463" s="93">
        <f>IF(I463=MIN($J$482:$J$4563),1,"")</f>
        <v>1</v>
      </c>
    </row>
    <row r="464" spans="1:11" hidden="1">
      <c r="A464" s="87">
        <v>16</v>
      </c>
      <c r="B464" s="88">
        <f>LOOKUP(A464,Seznamy!$A$71:$A$83,Seznamy!$B$71:$B$83)</f>
        <v>226101</v>
      </c>
      <c r="C464" s="89" t="str">
        <f>LOOKUP(A464,Seznamy!$A$47:$A$63,Seznamy!$C$47:$C$63)</f>
        <v>Tanvald</v>
      </c>
      <c r="D464" s="90">
        <f>LOOKUP(A464,Seznamy!$A$47:$A$63,Seznamy!$F$47:$F$63)</f>
        <v>1527</v>
      </c>
      <c r="E464" s="90">
        <f>LOOKUP(A464,Seznamy!$A$47:$A$63,Seznamy!$G$47:$G$63)</f>
        <v>0</v>
      </c>
      <c r="F464" s="91">
        <f>LOOKUP(A464,Seznamy!$A$47:$A$63,Seznamy!$J$47:$J$63)</f>
        <v>60</v>
      </c>
      <c r="G464" s="91">
        <v>12</v>
      </c>
      <c r="H464" s="89" t="str">
        <f>LOOKUP(G464,'Dělená - pěstební'!$A$21:$A$50,'Dělená - pěstební'!$B$21:$B$50)</f>
        <v>Dřevo-Málek s.r.o.</v>
      </c>
      <c r="I464" s="92">
        <f t="array" ref="I464">SUM(IF(('Dělená - pěstební'!$A$3:$A$19=A464)*('Dělená - pěstební'!$D$1:$AG$1=G464),'Dělená - pěstební'!$D$3:$AG$19))</f>
        <v>0</v>
      </c>
      <c r="J464" s="116" t="str">
        <f>IF(I464=0,"",I464)</f>
        <v/>
      </c>
      <c r="K464" s="93">
        <f>IF(I464=MIN($J$482:$J$4563),1,"")</f>
        <v>1</v>
      </c>
    </row>
    <row r="465" spans="1:11" hidden="1">
      <c r="A465" s="87">
        <v>16</v>
      </c>
      <c r="B465" s="88">
        <f>LOOKUP(A465,Seznamy!$A$71:$A$83,Seznamy!$B$71:$B$83)</f>
        <v>226101</v>
      </c>
      <c r="C465" s="89" t="str">
        <f>LOOKUP(A465,Seznamy!$A$47:$A$63,Seznamy!$C$47:$C$63)</f>
        <v>Tanvald</v>
      </c>
      <c r="D465" s="90">
        <f>LOOKUP(A465,Seznamy!$A$47:$A$63,Seznamy!$F$47:$F$63)</f>
        <v>1527</v>
      </c>
      <c r="E465" s="90">
        <f>LOOKUP(A465,Seznamy!$A$47:$A$63,Seznamy!$G$47:$G$63)</f>
        <v>0</v>
      </c>
      <c r="F465" s="91">
        <f>LOOKUP(A465,Seznamy!$A$47:$A$63,Seznamy!$J$47:$J$63)</f>
        <v>60</v>
      </c>
      <c r="G465" s="91">
        <v>13</v>
      </c>
      <c r="H465" s="89" t="str">
        <f>LOOKUP(G465,'Dělená - pěstební'!$A$21:$A$50,'Dělená - pěstební'!$B$21:$B$50)</f>
        <v>SOLITERA spol. s r.o.</v>
      </c>
      <c r="I465" s="92">
        <f t="array" ref="I465">SUM(IF(('Dělená - pěstební'!$A$3:$A$19=A465)*('Dělená - pěstební'!$D$1:$AG$1=G465),'Dělená - pěstební'!$D$3:$AG$19))</f>
        <v>0</v>
      </c>
      <c r="J465" s="116" t="str">
        <f>IF(I465=0,"",I465)</f>
        <v/>
      </c>
      <c r="K465" s="93">
        <f>IF(I465=MIN($J$482:$J$4563),1,"")</f>
        <v>1</v>
      </c>
    </row>
    <row r="466" spans="1:11" hidden="1">
      <c r="A466" s="87">
        <v>16</v>
      </c>
      <c r="B466" s="88">
        <f>LOOKUP(A466,Seznamy!$A$71:$A$83,Seznamy!$B$71:$B$83)</f>
        <v>226101</v>
      </c>
      <c r="C466" s="89" t="str">
        <f>LOOKUP(A466,Seznamy!$A$47:$A$63,Seznamy!$C$47:$C$63)</f>
        <v>Tanvald</v>
      </c>
      <c r="D466" s="90">
        <f>LOOKUP(A466,Seznamy!$A$47:$A$63,Seznamy!$F$47:$F$63)</f>
        <v>1527</v>
      </c>
      <c r="E466" s="90">
        <f>LOOKUP(A466,Seznamy!$A$47:$A$63,Seznamy!$G$47:$G$63)</f>
        <v>0</v>
      </c>
      <c r="F466" s="91">
        <f>LOOKUP(A466,Seznamy!$A$47:$A$63,Seznamy!$J$47:$J$63)</f>
        <v>60</v>
      </c>
      <c r="G466" s="91">
        <v>14</v>
      </c>
      <c r="H466" s="89" t="str">
        <f>LOOKUP(G466,'Dělená - pěstební'!$A$21:$A$50,'Dělená - pěstební'!$B$21:$B$50)</f>
        <v>KHL-EKO, a.s.</v>
      </c>
      <c r="I466" s="92">
        <f t="array" ref="I466">SUM(IF(('Dělená - pěstební'!$A$3:$A$19=A466)*('Dělená - pěstební'!$D$1:$AG$1=G466),'Dělená - pěstební'!$D$3:$AG$19))</f>
        <v>0</v>
      </c>
      <c r="J466" s="116" t="str">
        <f>IF(I466=0,"",I466)</f>
        <v/>
      </c>
      <c r="K466" s="93">
        <f>IF(I466=MIN($J$482:$J$4563),1,"")</f>
        <v>1</v>
      </c>
    </row>
    <row r="467" spans="1:11" hidden="1">
      <c r="A467" s="87">
        <v>16</v>
      </c>
      <c r="B467" s="88">
        <f>LOOKUP(A467,Seznamy!$A$71:$A$83,Seznamy!$B$71:$B$83)</f>
        <v>226101</v>
      </c>
      <c r="C467" s="89" t="str">
        <f>LOOKUP(A467,Seznamy!$A$47:$A$63,Seznamy!$C$47:$C$63)</f>
        <v>Tanvald</v>
      </c>
      <c r="D467" s="90">
        <f>LOOKUP(A467,Seznamy!$A$47:$A$63,Seznamy!$F$47:$F$63)</f>
        <v>1527</v>
      </c>
      <c r="E467" s="90">
        <f>LOOKUP(A467,Seznamy!$A$47:$A$63,Seznamy!$G$47:$G$63)</f>
        <v>0</v>
      </c>
      <c r="F467" s="91">
        <f>LOOKUP(A467,Seznamy!$A$47:$A$63,Seznamy!$J$47:$J$63)</f>
        <v>60</v>
      </c>
      <c r="G467" s="91">
        <v>15</v>
      </c>
      <c r="H467" s="89" t="str">
        <f>LOOKUP(G467,'Dělená - pěstební'!$A$21:$A$50,'Dělená - pěstební'!$B$21:$B$50)</f>
        <v>Lesy Beskydy, a.s.</v>
      </c>
      <c r="I467" s="92">
        <f t="array" ref="I467">SUM(IF(('Dělená - pěstební'!$A$3:$A$19=A467)*('Dělená - pěstební'!$D$1:$AG$1=G467),'Dělená - pěstební'!$D$3:$AG$19))</f>
        <v>0</v>
      </c>
      <c r="J467" s="116" t="str">
        <f>IF(I467=0,"",I467)</f>
        <v/>
      </c>
      <c r="K467" s="93">
        <f>IF(I467=MIN($J$482:$J$4563),1,"")</f>
        <v>1</v>
      </c>
    </row>
    <row r="468" spans="1:11" hidden="1">
      <c r="A468" s="87">
        <v>16</v>
      </c>
      <c r="B468" s="88">
        <f>LOOKUP(A468,Seznamy!$A$71:$A$83,Seznamy!$B$71:$B$83)</f>
        <v>226101</v>
      </c>
      <c r="C468" s="89" t="str">
        <f>LOOKUP(A468,Seznamy!$A$47:$A$63,Seznamy!$C$47:$C$63)</f>
        <v>Tanvald</v>
      </c>
      <c r="D468" s="90">
        <f>LOOKUP(A468,Seznamy!$A$47:$A$63,Seznamy!$F$47:$F$63)</f>
        <v>1527</v>
      </c>
      <c r="E468" s="90">
        <f>LOOKUP(A468,Seznamy!$A$47:$A$63,Seznamy!$G$47:$G$63)</f>
        <v>0</v>
      </c>
      <c r="F468" s="91">
        <f>LOOKUP(A468,Seznamy!$A$47:$A$63,Seznamy!$J$47:$J$63)</f>
        <v>60</v>
      </c>
      <c r="G468" s="91">
        <v>16</v>
      </c>
      <c r="H468" s="89" t="str">
        <f>LOOKUP(G468,'Dělená - pěstební'!$A$21:$A$50,'Dělená - pěstební'!$B$21:$B$50)</f>
        <v>Lesní společnost Ledeč nad Sázavou, a.s.</v>
      </c>
      <c r="I468" s="92">
        <f t="array" ref="I468">SUM(IF(('Dělená - pěstební'!$A$3:$A$19=A468)*('Dělená - pěstební'!$D$1:$AG$1=G468),'Dělená - pěstební'!$D$3:$AG$19))</f>
        <v>0</v>
      </c>
      <c r="J468" s="116" t="str">
        <f>IF(I468=0,"",I468)</f>
        <v/>
      </c>
      <c r="K468" s="93">
        <f>IF(I468=MIN($J$482:$J$4563),1,"")</f>
        <v>1</v>
      </c>
    </row>
    <row r="469" spans="1:11" hidden="1">
      <c r="A469" s="87">
        <v>16</v>
      </c>
      <c r="B469" s="88">
        <f>LOOKUP(A469,Seznamy!$A$71:$A$83,Seznamy!$B$71:$B$83)</f>
        <v>226101</v>
      </c>
      <c r="C469" s="89" t="str">
        <f>LOOKUP(A469,Seznamy!$A$47:$A$63,Seznamy!$C$47:$C$63)</f>
        <v>Tanvald</v>
      </c>
      <c r="D469" s="90">
        <f>LOOKUP(A469,Seznamy!$A$47:$A$63,Seznamy!$F$47:$F$63)</f>
        <v>1527</v>
      </c>
      <c r="E469" s="90">
        <f>LOOKUP(A469,Seznamy!$A$47:$A$63,Seznamy!$G$47:$G$63)</f>
        <v>0</v>
      </c>
      <c r="F469" s="91">
        <f>LOOKUP(A469,Seznamy!$A$47:$A$63,Seznamy!$J$47:$J$63)</f>
        <v>60</v>
      </c>
      <c r="G469" s="91">
        <v>17</v>
      </c>
      <c r="H469" s="89" t="str">
        <f>LOOKUP(G469,'Dělená - pěstební'!$A$21:$A$50,'Dělená - pěstební'!$B$21:$B$50)</f>
        <v>Jacer-CZ a.s.</v>
      </c>
      <c r="I469" s="92">
        <f t="array" ref="I469">SUM(IF(('Dělená - pěstební'!$A$3:$A$19=A469)*('Dělená - pěstební'!$D$1:$AG$1=G469),'Dělená - pěstební'!$D$3:$AG$19))</f>
        <v>0</v>
      </c>
      <c r="J469" s="116" t="str">
        <f>IF(I469=0,"",I469)</f>
        <v/>
      </c>
      <c r="K469" s="93">
        <f>IF(I469=MIN($J$482:$J$4563),1,"")</f>
        <v>1</v>
      </c>
    </row>
    <row r="470" spans="1:11" hidden="1">
      <c r="A470" s="87">
        <v>16</v>
      </c>
      <c r="B470" s="88">
        <f>LOOKUP(A470,Seznamy!$A$71:$A$83,Seznamy!$B$71:$B$83)</f>
        <v>226101</v>
      </c>
      <c r="C470" s="89" t="str">
        <f>LOOKUP(A470,Seznamy!$A$47:$A$63,Seznamy!$C$47:$C$63)</f>
        <v>Tanvald</v>
      </c>
      <c r="D470" s="90">
        <f>LOOKUP(A470,Seznamy!$A$47:$A$63,Seznamy!$F$47:$F$63)</f>
        <v>1527</v>
      </c>
      <c r="E470" s="90">
        <f>LOOKUP(A470,Seznamy!$A$47:$A$63,Seznamy!$G$47:$G$63)</f>
        <v>0</v>
      </c>
      <c r="F470" s="91">
        <f>LOOKUP(A470,Seznamy!$A$47:$A$63,Seznamy!$J$47:$J$63)</f>
        <v>60</v>
      </c>
      <c r="G470" s="91">
        <v>18</v>
      </c>
      <c r="H470" s="89">
        <f>LOOKUP(G470,'Dělená - pěstební'!$A$21:$A$50,'Dělená - pěstební'!$B$21:$B$50)</f>
        <v>0</v>
      </c>
      <c r="I470" s="92">
        <f t="array" ref="I470">SUM(IF(('Dělená - pěstební'!$A$3:$A$19=A470)*('Dělená - pěstební'!$D$1:$AG$1=G470),'Dělená - pěstební'!$D$3:$AG$19))</f>
        <v>0</v>
      </c>
      <c r="J470" s="116" t="str">
        <f>IF(I470=0,"",I470)</f>
        <v/>
      </c>
      <c r="K470" s="93">
        <f>IF(I470=MIN($J$482:$J$4563),1,"")</f>
        <v>1</v>
      </c>
    </row>
    <row r="471" spans="1:11" hidden="1">
      <c r="A471" s="87">
        <v>16</v>
      </c>
      <c r="B471" s="88">
        <f>LOOKUP(A471,Seznamy!$A$71:$A$83,Seznamy!$B$71:$B$83)</f>
        <v>226101</v>
      </c>
      <c r="C471" s="89" t="str">
        <f>LOOKUP(A471,Seznamy!$A$47:$A$63,Seznamy!$C$47:$C$63)</f>
        <v>Tanvald</v>
      </c>
      <c r="D471" s="90">
        <f>LOOKUP(A471,Seznamy!$A$47:$A$63,Seznamy!$F$47:$F$63)</f>
        <v>1527</v>
      </c>
      <c r="E471" s="90">
        <f>LOOKUP(A471,Seznamy!$A$47:$A$63,Seznamy!$G$47:$G$63)</f>
        <v>0</v>
      </c>
      <c r="F471" s="91">
        <f>LOOKUP(A471,Seznamy!$A$47:$A$63,Seznamy!$J$47:$J$63)</f>
        <v>60</v>
      </c>
      <c r="G471" s="91">
        <v>19</v>
      </c>
      <c r="H471" s="89">
        <f>LOOKUP(G471,'Dělená - pěstební'!$A$21:$A$50,'Dělená - pěstební'!$B$21:$B$50)</f>
        <v>0</v>
      </c>
      <c r="I471" s="92">
        <f t="array" ref="I471">SUM(IF(('Dělená - pěstební'!$A$3:$A$19=A471)*('Dělená - pěstební'!$D$1:$AG$1=G471),'Dělená - pěstební'!$D$3:$AG$19))</f>
        <v>0</v>
      </c>
      <c r="J471" s="116" t="str">
        <f>IF(I471=0,"",I471)</f>
        <v/>
      </c>
      <c r="K471" s="93">
        <f>IF(I471=MIN($J$482:$J$4563),1,"")</f>
        <v>1</v>
      </c>
    </row>
    <row r="472" spans="1:11" hidden="1">
      <c r="A472" s="87">
        <v>16</v>
      </c>
      <c r="B472" s="88">
        <f>LOOKUP(A472,Seznamy!$A$71:$A$83,Seznamy!$B$71:$B$83)</f>
        <v>226101</v>
      </c>
      <c r="C472" s="89" t="str">
        <f>LOOKUP(A472,Seznamy!$A$47:$A$63,Seznamy!$C$47:$C$63)</f>
        <v>Tanvald</v>
      </c>
      <c r="D472" s="90">
        <f>LOOKUP(A472,Seznamy!$A$47:$A$63,Seznamy!$F$47:$F$63)</f>
        <v>1527</v>
      </c>
      <c r="E472" s="90">
        <f>LOOKUP(A472,Seznamy!$A$47:$A$63,Seznamy!$G$47:$G$63)</f>
        <v>0</v>
      </c>
      <c r="F472" s="91">
        <f>LOOKUP(A472,Seznamy!$A$47:$A$63,Seznamy!$J$47:$J$63)</f>
        <v>60</v>
      </c>
      <c r="G472" s="91">
        <v>20</v>
      </c>
      <c r="H472" s="89">
        <f>LOOKUP(G472,'Dělená - pěstební'!$A$21:$A$50,'Dělená - pěstební'!$B$21:$B$50)</f>
        <v>0</v>
      </c>
      <c r="I472" s="92">
        <f t="array" ref="I472">SUM(IF(('Dělená - pěstební'!$A$3:$A$19=A472)*('Dělená - pěstební'!$D$1:$AG$1=G472),'Dělená - pěstební'!$D$3:$AG$19))</f>
        <v>0</v>
      </c>
      <c r="J472" s="116" t="str">
        <f>IF(I472=0,"",I472)</f>
        <v/>
      </c>
      <c r="K472" s="93">
        <f>IF(I472=MIN($J$482:$J$4563),1,"")</f>
        <v>1</v>
      </c>
    </row>
    <row r="473" spans="1:11" hidden="1">
      <c r="A473" s="87">
        <v>16</v>
      </c>
      <c r="B473" s="88">
        <f>LOOKUP(A473,Seznamy!$A$71:$A$83,Seznamy!$B$71:$B$83)</f>
        <v>226101</v>
      </c>
      <c r="C473" s="89" t="str">
        <f>LOOKUP(A473,Seznamy!$A$47:$A$63,Seznamy!$C$47:$C$63)</f>
        <v>Tanvald</v>
      </c>
      <c r="D473" s="90">
        <f>LOOKUP(A473,Seznamy!$A$47:$A$63,Seznamy!$F$47:$F$63)</f>
        <v>1527</v>
      </c>
      <c r="E473" s="90">
        <f>LOOKUP(A473,Seznamy!$A$47:$A$63,Seznamy!$G$47:$G$63)</f>
        <v>0</v>
      </c>
      <c r="F473" s="91">
        <f>LOOKUP(A473,Seznamy!$A$47:$A$63,Seznamy!$J$47:$J$63)</f>
        <v>60</v>
      </c>
      <c r="G473" s="91">
        <v>21</v>
      </c>
      <c r="H473" s="89">
        <f>LOOKUP(G473,'Dělená - pěstební'!$A$21:$A$50,'Dělená - pěstební'!$B$21:$B$50)</f>
        <v>0</v>
      </c>
      <c r="I473" s="92">
        <f t="array" ref="I473">SUM(IF(('Dělená - pěstební'!$A$3:$A$19=A473)*('Dělená - pěstební'!$D$1:$AG$1=G473),'Dělená - pěstební'!$D$3:$AG$19))</f>
        <v>0</v>
      </c>
      <c r="J473" s="116" t="str">
        <f>IF(I473=0,"",I473)</f>
        <v/>
      </c>
      <c r="K473" s="93">
        <f>IF(I473=MIN($J$482:$J$4563),1,"")</f>
        <v>1</v>
      </c>
    </row>
    <row r="474" spans="1:11" hidden="1">
      <c r="A474" s="87">
        <v>16</v>
      </c>
      <c r="B474" s="88">
        <f>LOOKUP(A474,Seznamy!$A$71:$A$83,Seznamy!$B$71:$B$83)</f>
        <v>226101</v>
      </c>
      <c r="C474" s="89" t="str">
        <f>LOOKUP(A474,Seznamy!$A$47:$A$63,Seznamy!$C$47:$C$63)</f>
        <v>Tanvald</v>
      </c>
      <c r="D474" s="90">
        <f>LOOKUP(A474,Seznamy!$A$47:$A$63,Seznamy!$F$47:$F$63)</f>
        <v>1527</v>
      </c>
      <c r="E474" s="90">
        <f>LOOKUP(A474,Seznamy!$A$47:$A$63,Seznamy!$G$47:$G$63)</f>
        <v>0</v>
      </c>
      <c r="F474" s="91">
        <f>LOOKUP(A474,Seznamy!$A$47:$A$63,Seznamy!$J$47:$J$63)</f>
        <v>60</v>
      </c>
      <c r="G474" s="91">
        <v>22</v>
      </c>
      <c r="H474" s="89">
        <f>LOOKUP(G474,'Dělená - pěstební'!$A$21:$A$50,'Dělená - pěstební'!$B$21:$B$50)</f>
        <v>0</v>
      </c>
      <c r="I474" s="92">
        <f t="array" ref="I474">SUM(IF(('Dělená - pěstební'!$A$3:$A$19=A474)*('Dělená - pěstební'!$D$1:$AG$1=G474),'Dělená - pěstební'!$D$3:$AG$19))</f>
        <v>0</v>
      </c>
      <c r="J474" s="116" t="str">
        <f>IF(I474=0,"",I474)</f>
        <v/>
      </c>
      <c r="K474" s="93">
        <f>IF(I474=MIN($J$482:$J$4563),1,"")</f>
        <v>1</v>
      </c>
    </row>
    <row r="475" spans="1:11" hidden="1">
      <c r="A475" s="87">
        <v>16</v>
      </c>
      <c r="B475" s="88">
        <f>LOOKUP(A475,Seznamy!$A$71:$A$83,Seznamy!$B$71:$B$83)</f>
        <v>226101</v>
      </c>
      <c r="C475" s="89" t="str">
        <f>LOOKUP(A475,Seznamy!$A$47:$A$63,Seznamy!$C$47:$C$63)</f>
        <v>Tanvald</v>
      </c>
      <c r="D475" s="90">
        <f>LOOKUP(A475,Seznamy!$A$47:$A$63,Seznamy!$F$47:$F$63)</f>
        <v>1527</v>
      </c>
      <c r="E475" s="90">
        <f>LOOKUP(A475,Seznamy!$A$47:$A$63,Seznamy!$G$47:$G$63)</f>
        <v>0</v>
      </c>
      <c r="F475" s="91">
        <f>LOOKUP(A475,Seznamy!$A$47:$A$63,Seznamy!$J$47:$J$63)</f>
        <v>60</v>
      </c>
      <c r="G475" s="91">
        <v>23</v>
      </c>
      <c r="H475" s="89">
        <f>LOOKUP(G475,'Dělená - pěstební'!$A$21:$A$50,'Dělená - pěstební'!$B$21:$B$50)</f>
        <v>0</v>
      </c>
      <c r="I475" s="92">
        <f t="array" ref="I475">SUM(IF(('Dělená - pěstební'!$A$3:$A$19=A475)*('Dělená - pěstební'!$D$1:$AG$1=G475),'Dělená - pěstební'!$D$3:$AG$19))</f>
        <v>0</v>
      </c>
      <c r="J475" s="116" t="str">
        <f>IF(I475=0,"",I475)</f>
        <v/>
      </c>
      <c r="K475" s="93">
        <f>IF(I475=MIN($J$482:$J$4563),1,"")</f>
        <v>1</v>
      </c>
    </row>
    <row r="476" spans="1:11" hidden="1">
      <c r="A476" s="87">
        <v>16</v>
      </c>
      <c r="B476" s="88">
        <f>LOOKUP(A476,Seznamy!$A$71:$A$83,Seznamy!$B$71:$B$83)</f>
        <v>226101</v>
      </c>
      <c r="C476" s="89" t="str">
        <f>LOOKUP(A476,Seznamy!$A$47:$A$63,Seznamy!$C$47:$C$63)</f>
        <v>Tanvald</v>
      </c>
      <c r="D476" s="90">
        <f>LOOKUP(A476,Seznamy!$A$47:$A$63,Seznamy!$F$47:$F$63)</f>
        <v>1527</v>
      </c>
      <c r="E476" s="90">
        <f>LOOKUP(A476,Seznamy!$A$47:$A$63,Seznamy!$G$47:$G$63)</f>
        <v>0</v>
      </c>
      <c r="F476" s="91">
        <f>LOOKUP(A476,Seznamy!$A$47:$A$63,Seznamy!$J$47:$J$63)</f>
        <v>60</v>
      </c>
      <c r="G476" s="91">
        <v>24</v>
      </c>
      <c r="H476" s="89">
        <f>LOOKUP(G476,'Dělená - pěstební'!$A$21:$A$50,'Dělená - pěstební'!$B$21:$B$50)</f>
        <v>0</v>
      </c>
      <c r="I476" s="92">
        <f t="array" ref="I476">SUM(IF(('Dělená - pěstební'!$A$3:$A$19=A476)*('Dělená - pěstební'!$D$1:$AG$1=G476),'Dělená - pěstební'!$D$3:$AG$19))</f>
        <v>0</v>
      </c>
      <c r="J476" s="116" t="str">
        <f>IF(I476=0,"",I476)</f>
        <v/>
      </c>
      <c r="K476" s="93">
        <f>IF(I476=MIN($J$482:$J$4563),1,"")</f>
        <v>1</v>
      </c>
    </row>
    <row r="477" spans="1:11" hidden="1">
      <c r="A477" s="87">
        <v>16</v>
      </c>
      <c r="B477" s="88">
        <f>LOOKUP(A477,Seznamy!$A$71:$A$83,Seznamy!$B$71:$B$83)</f>
        <v>226101</v>
      </c>
      <c r="C477" s="89" t="str">
        <f>LOOKUP(A477,Seznamy!$A$47:$A$63,Seznamy!$C$47:$C$63)</f>
        <v>Tanvald</v>
      </c>
      <c r="D477" s="90">
        <f>LOOKUP(A477,Seznamy!$A$47:$A$63,Seznamy!$F$47:$F$63)</f>
        <v>1527</v>
      </c>
      <c r="E477" s="90">
        <f>LOOKUP(A477,Seznamy!$A$47:$A$63,Seznamy!$G$47:$G$63)</f>
        <v>0</v>
      </c>
      <c r="F477" s="91">
        <f>LOOKUP(A477,Seznamy!$A$47:$A$63,Seznamy!$J$47:$J$63)</f>
        <v>60</v>
      </c>
      <c r="G477" s="91">
        <v>25</v>
      </c>
      <c r="H477" s="89">
        <f>LOOKUP(G477,'Dělená - pěstební'!$A$21:$A$50,'Dělená - pěstební'!$B$21:$B$50)</f>
        <v>0</v>
      </c>
      <c r="I477" s="92">
        <f t="array" ref="I477">SUM(IF(('Dělená - pěstební'!$A$3:$A$19=A477)*('Dělená - pěstební'!$D$1:$AG$1=G477),'Dělená - pěstební'!$D$3:$AG$19))</f>
        <v>0</v>
      </c>
      <c r="J477" s="116" t="str">
        <f>IF(I477=0,"",I477)</f>
        <v/>
      </c>
      <c r="K477" s="93">
        <f>IF(I477=MIN($J$482:$J$4563),1,"")</f>
        <v>1</v>
      </c>
    </row>
    <row r="478" spans="1:11" hidden="1">
      <c r="A478" s="87">
        <v>16</v>
      </c>
      <c r="B478" s="88">
        <f>LOOKUP(A478,Seznamy!$A$71:$A$83,Seznamy!$B$71:$B$83)</f>
        <v>226101</v>
      </c>
      <c r="C478" s="89" t="str">
        <f>LOOKUP(A478,Seznamy!$A$47:$A$63,Seznamy!$C$47:$C$63)</f>
        <v>Tanvald</v>
      </c>
      <c r="D478" s="90">
        <f>LOOKUP(A478,Seznamy!$A$47:$A$63,Seznamy!$F$47:$F$63)</f>
        <v>1527</v>
      </c>
      <c r="E478" s="90">
        <f>LOOKUP(A478,Seznamy!$A$47:$A$63,Seznamy!$G$47:$G$63)</f>
        <v>0</v>
      </c>
      <c r="F478" s="91">
        <f>LOOKUP(A478,Seznamy!$A$47:$A$63,Seznamy!$J$47:$J$63)</f>
        <v>60</v>
      </c>
      <c r="G478" s="91">
        <v>26</v>
      </c>
      <c r="H478" s="89">
        <f>LOOKUP(G478,'Dělená - pěstební'!$A$21:$A$50,'Dělená - pěstební'!$B$21:$B$50)</f>
        <v>0</v>
      </c>
      <c r="I478" s="92">
        <f t="array" ref="I478">SUM(IF(('Dělená - pěstební'!$A$3:$A$19=A478)*('Dělená - pěstební'!$D$1:$AG$1=G478),'Dělená - pěstební'!$D$3:$AG$19))</f>
        <v>0</v>
      </c>
      <c r="J478" s="116" t="str">
        <f>IF(I478=0,"",I478)</f>
        <v/>
      </c>
      <c r="K478" s="93">
        <f>IF(I478=MIN($J$482:$J$4563),1,"")</f>
        <v>1</v>
      </c>
    </row>
    <row r="479" spans="1:11" hidden="1">
      <c r="A479" s="87">
        <v>16</v>
      </c>
      <c r="B479" s="88">
        <f>LOOKUP(A479,Seznamy!$A$71:$A$83,Seznamy!$B$71:$B$83)</f>
        <v>226101</v>
      </c>
      <c r="C479" s="89" t="str">
        <f>LOOKUP(A479,Seznamy!$A$47:$A$63,Seznamy!$C$47:$C$63)</f>
        <v>Tanvald</v>
      </c>
      <c r="D479" s="90">
        <f>LOOKUP(A479,Seznamy!$A$47:$A$63,Seznamy!$F$47:$F$63)</f>
        <v>1527</v>
      </c>
      <c r="E479" s="90">
        <f>LOOKUP(A479,Seznamy!$A$47:$A$63,Seznamy!$G$47:$G$63)</f>
        <v>0</v>
      </c>
      <c r="F479" s="91">
        <f>LOOKUP(A479,Seznamy!$A$47:$A$63,Seznamy!$J$47:$J$63)</f>
        <v>60</v>
      </c>
      <c r="G479" s="91">
        <v>27</v>
      </c>
      <c r="H479" s="89">
        <f>LOOKUP(G479,'Dělená - pěstební'!$A$21:$A$50,'Dělená - pěstební'!$B$21:$B$50)</f>
        <v>0</v>
      </c>
      <c r="I479" s="92">
        <f t="array" ref="I479">SUM(IF(('Dělená - pěstební'!$A$3:$A$19=A479)*('Dělená - pěstební'!$D$1:$AG$1=G479),'Dělená - pěstební'!$D$3:$AG$19))</f>
        <v>0</v>
      </c>
      <c r="J479" s="116" t="str">
        <f>IF(I479=0,"",I479)</f>
        <v/>
      </c>
      <c r="K479" s="93">
        <f>IF(I479=MIN($J$482:$J$4563),1,"")</f>
        <v>1</v>
      </c>
    </row>
    <row r="480" spans="1:11" hidden="1">
      <c r="A480" s="87">
        <v>16</v>
      </c>
      <c r="B480" s="88">
        <f>LOOKUP(A480,Seznamy!$A$71:$A$83,Seznamy!$B$71:$B$83)</f>
        <v>226101</v>
      </c>
      <c r="C480" s="89" t="str">
        <f>LOOKUP(A480,Seznamy!$A$47:$A$63,Seznamy!$C$47:$C$63)</f>
        <v>Tanvald</v>
      </c>
      <c r="D480" s="90">
        <f>LOOKUP(A480,Seznamy!$A$47:$A$63,Seznamy!$F$47:$F$63)</f>
        <v>1527</v>
      </c>
      <c r="E480" s="90">
        <f>LOOKUP(A480,Seznamy!$A$47:$A$63,Seznamy!$G$47:$G$63)</f>
        <v>0</v>
      </c>
      <c r="F480" s="91">
        <f>LOOKUP(A480,Seznamy!$A$47:$A$63,Seznamy!$J$47:$J$63)</f>
        <v>60</v>
      </c>
      <c r="G480" s="91">
        <v>28</v>
      </c>
      <c r="H480" s="89">
        <f>LOOKUP(G480,'Dělená - pěstební'!$A$21:$A$50,'Dělená - pěstební'!$B$21:$B$50)</f>
        <v>0</v>
      </c>
      <c r="I480" s="92">
        <f t="array" ref="I480">SUM(IF(('Dělená - pěstební'!$A$3:$A$19=A480)*('Dělená - pěstební'!$D$1:$AG$1=G480),'Dělená - pěstební'!$D$3:$AG$19))</f>
        <v>0</v>
      </c>
      <c r="J480" s="116" t="str">
        <f>IF(I480=0,"",I480)</f>
        <v/>
      </c>
      <c r="K480" s="93">
        <f>IF(I480=MIN($J$482:$J$4563),1,"")</f>
        <v>1</v>
      </c>
    </row>
    <row r="481" spans="1:11" hidden="1">
      <c r="A481" s="87">
        <v>16</v>
      </c>
      <c r="B481" s="88">
        <f>LOOKUP(A481,Seznamy!$A$71:$A$83,Seznamy!$B$71:$B$83)</f>
        <v>226101</v>
      </c>
      <c r="C481" s="89" t="str">
        <f>LOOKUP(A481,Seznamy!$A$47:$A$63,Seznamy!$C$47:$C$63)</f>
        <v>Tanvald</v>
      </c>
      <c r="D481" s="90">
        <f>LOOKUP(A481,Seznamy!$A$47:$A$63,Seznamy!$F$47:$F$63)</f>
        <v>1527</v>
      </c>
      <c r="E481" s="90">
        <f>LOOKUP(A481,Seznamy!$A$47:$A$63,Seznamy!$G$47:$G$63)</f>
        <v>0</v>
      </c>
      <c r="F481" s="91">
        <f>LOOKUP(A481,Seznamy!$A$47:$A$63,Seznamy!$J$47:$J$63)</f>
        <v>60</v>
      </c>
      <c r="G481" s="91">
        <v>29</v>
      </c>
      <c r="H481" s="89">
        <f>LOOKUP(G481,'Dělená - pěstební'!$A$21:$A$50,'Dělená - pěstební'!$B$21:$B$50)</f>
        <v>0</v>
      </c>
      <c r="I481" s="92">
        <f t="array" ref="I481">SUM(IF(('Dělená - pěstební'!$A$3:$A$19=A481)*('Dělená - pěstební'!$D$1:$AG$1=G481),'Dělená - pěstební'!$D$3:$AG$19))</f>
        <v>0</v>
      </c>
      <c r="J481" s="116" t="str">
        <f>IF(I481=0,"",I481)</f>
        <v/>
      </c>
      <c r="K481" s="93">
        <f>IF(I481=MIN($J$482:$J$4563),1,"")</f>
        <v>1</v>
      </c>
    </row>
    <row r="482" spans="1:11" hidden="1">
      <c r="A482" s="87">
        <v>16</v>
      </c>
      <c r="B482" s="88">
        <f>LOOKUP(A482,Seznamy!$A$71:$A$83,Seznamy!$B$71:$B$83)</f>
        <v>226101</v>
      </c>
      <c r="C482" s="89" t="str">
        <f>LOOKUP(A482,Seznamy!$A$47:$A$63,Seznamy!$C$47:$C$63)</f>
        <v>Tanvald</v>
      </c>
      <c r="D482" s="90">
        <f>LOOKUP(A482,Seznamy!$A$47:$A$63,Seznamy!$F$47:$F$63)</f>
        <v>1527</v>
      </c>
      <c r="E482" s="90">
        <f>LOOKUP(A482,Seznamy!$A$47:$A$63,Seznamy!$G$47:$G$63)</f>
        <v>0</v>
      </c>
      <c r="F482" s="91">
        <f>LOOKUP(A482,Seznamy!$A$47:$A$63,Seznamy!$J$47:$J$63)</f>
        <v>60</v>
      </c>
      <c r="G482" s="91">
        <v>30</v>
      </c>
      <c r="H482" s="89">
        <f>LOOKUP(G482,'Dělená - pěstební'!$A$21:$A$50,'Dělená - pěstební'!$B$21:$B$50)</f>
        <v>0</v>
      </c>
      <c r="I482" s="92">
        <f t="array" ref="I482">SUM(IF(('Dělená - pěstební'!$A$3:$A$19=A482)*('Dělená - pěstební'!$D$1:$AG$1=G482),'Dělená - pěstební'!$D$3:$AG$19))</f>
        <v>0</v>
      </c>
      <c r="J482" s="116" t="str">
        <f>IF(I482=0,"",I482)</f>
        <v/>
      </c>
      <c r="K482" s="93">
        <f>IF(I482=MIN($J$482:$J$4563),1,"")</f>
        <v>1</v>
      </c>
    </row>
    <row r="483" spans="1:11" hidden="1">
      <c r="A483" s="53">
        <v>17</v>
      </c>
      <c r="B483" s="54">
        <f>LOOKUP(A483,Seznamy!$A$71:$A$83,Seznamy!$B$71:$B$83)</f>
        <v>226101</v>
      </c>
      <c r="C483" s="55" t="str">
        <f>LOOKUP(A483,Seznamy!$A$47:$A$63,Seznamy!$C$47:$C$63)</f>
        <v>Tanvald</v>
      </c>
      <c r="D483" s="56">
        <f>LOOKUP(A483,Seznamy!$A$47:$A$63,Seznamy!$F$47:$F$63)</f>
        <v>1527</v>
      </c>
      <c r="E483" s="56">
        <f>LOOKUP(A483,Seznamy!$A$47:$A$63,Seznamy!$G$47:$G$63)</f>
        <v>0</v>
      </c>
      <c r="F483" s="57">
        <f>LOOKUP(A483,Seznamy!$A$47:$A$63,Seznamy!$J$47:$J$63)</f>
        <v>60</v>
      </c>
      <c r="G483" s="57">
        <v>1</v>
      </c>
      <c r="H483" s="55" t="str">
        <f>LOOKUP(G483,'Dělená - pěstební'!$A$21:$A$50,'Dělená - pěstební'!$B$21:$B$50)</f>
        <v>HEDERA ZIMA, spol. s r.o.</v>
      </c>
      <c r="I483" s="58">
        <f t="array" ref="I483">SUM(IF(('Dělená - pěstební'!$A$3:$A$19=A483)*('Dělená - pěstební'!$D$1:$AG$1=G483),'Dělená - pěstební'!$D$3:$AG$19))</f>
        <v>0</v>
      </c>
      <c r="J483" s="115" t="str">
        <f>IF(I483=0,"",I483)</f>
        <v/>
      </c>
      <c r="K483" s="59">
        <f>IF(I483=MIN($J$483:$J$512),1,"")</f>
        <v>1</v>
      </c>
    </row>
    <row r="484" spans="1:11" hidden="1">
      <c r="A484" s="53">
        <v>17</v>
      </c>
      <c r="B484" s="54">
        <f>LOOKUP(A484,Seznamy!$A$71:$A$83,Seznamy!$B$71:$B$83)</f>
        <v>226101</v>
      </c>
      <c r="C484" s="55" t="str">
        <f>LOOKUP(A484,Seznamy!$A$47:$A$63,Seznamy!$C$47:$C$63)</f>
        <v>Tanvald</v>
      </c>
      <c r="D484" s="56">
        <f>LOOKUP(A484,Seznamy!$A$47:$A$63,Seznamy!$F$47:$F$63)</f>
        <v>1527</v>
      </c>
      <c r="E484" s="56">
        <f>LOOKUP(A484,Seznamy!$A$47:$A$63,Seznamy!$G$47:$G$63)</f>
        <v>0</v>
      </c>
      <c r="F484" s="57">
        <f>LOOKUP(A484,Seznamy!$A$47:$A$63,Seznamy!$J$47:$J$63)</f>
        <v>60</v>
      </c>
      <c r="G484" s="57">
        <v>2</v>
      </c>
      <c r="H484" s="55" t="str">
        <f>LOOKUP(G484,'Dělená - pěstební'!$A$21:$A$50,'Dělená - pěstební'!$B$21:$B$50)</f>
        <v>KAISER s.r.o.</v>
      </c>
      <c r="I484" s="58">
        <f t="array" ref="I484">SUM(IF(('Dělená - pěstební'!$A$3:$A$19=A484)*('Dělená - pěstební'!$D$1:$AG$1=G484),'Dělená - pěstební'!$D$3:$AG$19))</f>
        <v>0</v>
      </c>
      <c r="J484" s="115" t="str">
        <f>IF(I484=0,"",I484)</f>
        <v/>
      </c>
      <c r="K484" s="59">
        <f>IF(I484=MIN($J$483:$J$512),1,"")</f>
        <v>1</v>
      </c>
    </row>
    <row r="485" spans="1:11" hidden="1">
      <c r="A485" s="53">
        <v>17</v>
      </c>
      <c r="B485" s="54">
        <f>LOOKUP(A485,Seznamy!$A$71:$A$83,Seznamy!$B$71:$B$83)</f>
        <v>226101</v>
      </c>
      <c r="C485" s="55" t="str">
        <f>LOOKUP(A485,Seznamy!$A$47:$A$63,Seznamy!$C$47:$C$63)</f>
        <v>Tanvald</v>
      </c>
      <c r="D485" s="56">
        <f>LOOKUP(A485,Seznamy!$A$47:$A$63,Seznamy!$F$47:$F$63)</f>
        <v>1527</v>
      </c>
      <c r="E485" s="56">
        <f>LOOKUP(A485,Seznamy!$A$47:$A$63,Seznamy!$G$47:$G$63)</f>
        <v>0</v>
      </c>
      <c r="F485" s="57">
        <f>LOOKUP(A485,Seznamy!$A$47:$A$63,Seznamy!$J$47:$J$63)</f>
        <v>60</v>
      </c>
      <c r="G485" s="57">
        <v>3</v>
      </c>
      <c r="H485" s="55" t="str">
        <f>LOOKUP(G485,'Dělená - pěstební'!$A$21:$A$50,'Dělená - pěstební'!$B$21:$B$50)</f>
        <v>LST a.s.</v>
      </c>
      <c r="I485" s="58">
        <f t="array" ref="I485">SUM(IF(('Dělená - pěstební'!$A$3:$A$19=A485)*('Dělená - pěstební'!$D$1:$AG$1=G485),'Dělená - pěstební'!$D$3:$AG$19))</f>
        <v>0</v>
      </c>
      <c r="J485" s="115" t="str">
        <f>IF(I485=0,"",I485)</f>
        <v/>
      </c>
      <c r="K485" s="59">
        <f>IF(I485=MIN($J$483:$J$512),1,"")</f>
        <v>1</v>
      </c>
    </row>
    <row r="486" spans="1:11" hidden="1">
      <c r="A486" s="53">
        <v>17</v>
      </c>
      <c r="B486" s="54">
        <f>LOOKUP(A486,Seznamy!$A$71:$A$83,Seznamy!$B$71:$B$83)</f>
        <v>226101</v>
      </c>
      <c r="C486" s="55" t="str">
        <f>LOOKUP(A486,Seznamy!$A$47:$A$63,Seznamy!$C$47:$C$63)</f>
        <v>Tanvald</v>
      </c>
      <c r="D486" s="56">
        <f>LOOKUP(A486,Seznamy!$A$47:$A$63,Seznamy!$F$47:$F$63)</f>
        <v>1527</v>
      </c>
      <c r="E486" s="56">
        <f>LOOKUP(A486,Seznamy!$A$47:$A$63,Seznamy!$G$47:$G$63)</f>
        <v>0</v>
      </c>
      <c r="F486" s="57">
        <f>LOOKUP(A486,Seznamy!$A$47:$A$63,Seznamy!$J$47:$J$63)</f>
        <v>60</v>
      </c>
      <c r="G486" s="57">
        <v>4</v>
      </c>
      <c r="H486" s="55" t="str">
        <f>LOOKUP(G486,'Dělená - pěstební'!$A$21:$A$50,'Dělená - pěstební'!$B$21:$B$50)</f>
        <v>ARBOLES s.r.o.</v>
      </c>
      <c r="I486" s="58">
        <f t="array" ref="I486">SUM(IF(('Dělená - pěstební'!$A$3:$A$19=A486)*('Dělená - pěstební'!$D$1:$AG$1=G486),'Dělená - pěstební'!$D$3:$AG$19))</f>
        <v>0</v>
      </c>
      <c r="J486" s="115" t="str">
        <f>IF(I486=0,"",I486)</f>
        <v/>
      </c>
      <c r="K486" s="59">
        <f>IF(I486=MIN($J$483:$J$512),1,"")</f>
        <v>1</v>
      </c>
    </row>
    <row r="487" spans="1:11" hidden="1">
      <c r="A487" s="53">
        <v>17</v>
      </c>
      <c r="B487" s="54">
        <f>LOOKUP(A487,Seznamy!$A$71:$A$83,Seznamy!$B$71:$B$83)</f>
        <v>226101</v>
      </c>
      <c r="C487" s="55" t="str">
        <f>LOOKUP(A487,Seznamy!$A$47:$A$63,Seznamy!$C$47:$C$63)</f>
        <v>Tanvald</v>
      </c>
      <c r="D487" s="56">
        <f>LOOKUP(A487,Seznamy!$A$47:$A$63,Seznamy!$F$47:$F$63)</f>
        <v>1527</v>
      </c>
      <c r="E487" s="56">
        <f>LOOKUP(A487,Seznamy!$A$47:$A$63,Seznamy!$G$47:$G$63)</f>
        <v>0</v>
      </c>
      <c r="F487" s="57">
        <f>LOOKUP(A487,Seznamy!$A$47:$A$63,Seznamy!$J$47:$J$63)</f>
        <v>60</v>
      </c>
      <c r="G487" s="57">
        <v>5</v>
      </c>
      <c r="H487" s="55" t="str">
        <f>LOOKUP(G487,'Dělená - pěstební'!$A$21:$A$50,'Dělená - pěstební'!$B$21:$B$50)</f>
        <v>Marles s.r.o.</v>
      </c>
      <c r="I487" s="58">
        <f t="array" ref="I487">SUM(IF(('Dělená - pěstební'!$A$3:$A$19=A487)*('Dělená - pěstební'!$D$1:$AG$1=G487),'Dělená - pěstební'!$D$3:$AG$19))</f>
        <v>0</v>
      </c>
      <c r="J487" s="115" t="str">
        <f>IF(I487=0,"",I487)</f>
        <v/>
      </c>
      <c r="K487" s="59">
        <f>IF(I487=MIN($J$483:$J$512),1,"")</f>
        <v>1</v>
      </c>
    </row>
    <row r="488" spans="1:11" hidden="1">
      <c r="A488" s="53">
        <v>17</v>
      </c>
      <c r="B488" s="54">
        <f>LOOKUP(A488,Seznamy!$A$71:$A$83,Seznamy!$B$71:$B$83)</f>
        <v>226101</v>
      </c>
      <c r="C488" s="55" t="str">
        <f>LOOKUP(A488,Seznamy!$A$47:$A$63,Seznamy!$C$47:$C$63)</f>
        <v>Tanvald</v>
      </c>
      <c r="D488" s="56">
        <f>LOOKUP(A488,Seznamy!$A$47:$A$63,Seznamy!$F$47:$F$63)</f>
        <v>1527</v>
      </c>
      <c r="E488" s="56">
        <f>LOOKUP(A488,Seznamy!$A$47:$A$63,Seznamy!$G$47:$G$63)</f>
        <v>0</v>
      </c>
      <c r="F488" s="57">
        <f>LOOKUP(A488,Seznamy!$A$47:$A$63,Seznamy!$J$47:$J$63)</f>
        <v>60</v>
      </c>
      <c r="G488" s="57">
        <v>6</v>
      </c>
      <c r="H488" s="55" t="str">
        <f>LOOKUP(G488,'Dělená - pěstební'!$A$21:$A$50,'Dělená - pěstební'!$B$21:$B$50)</f>
        <v>UNILES a.s.</v>
      </c>
      <c r="I488" s="58">
        <f t="array" ref="I488">SUM(IF(('Dělená - pěstební'!$A$3:$A$19=A488)*('Dělená - pěstební'!$D$1:$AG$1=G488),'Dělená - pěstební'!$D$3:$AG$19))</f>
        <v>0</v>
      </c>
      <c r="J488" s="115" t="str">
        <f>IF(I488=0,"",I488)</f>
        <v/>
      </c>
      <c r="K488" s="59">
        <f>IF(I488=MIN($J$483:$J$512),1,"")</f>
        <v>1</v>
      </c>
    </row>
    <row r="489" spans="1:11" hidden="1">
      <c r="A489" s="53">
        <v>17</v>
      </c>
      <c r="B489" s="54">
        <f>LOOKUP(A489,Seznamy!$A$71:$A$83,Seznamy!$B$71:$B$83)</f>
        <v>226101</v>
      </c>
      <c r="C489" s="55" t="str">
        <f>LOOKUP(A489,Seznamy!$A$47:$A$63,Seznamy!$C$47:$C$63)</f>
        <v>Tanvald</v>
      </c>
      <c r="D489" s="56">
        <f>LOOKUP(A489,Seznamy!$A$47:$A$63,Seznamy!$F$47:$F$63)</f>
        <v>1527</v>
      </c>
      <c r="E489" s="56">
        <f>LOOKUP(A489,Seznamy!$A$47:$A$63,Seznamy!$G$47:$G$63)</f>
        <v>0</v>
      </c>
      <c r="F489" s="57">
        <f>LOOKUP(A489,Seznamy!$A$47:$A$63,Seznamy!$J$47:$J$63)</f>
        <v>60</v>
      </c>
      <c r="G489" s="57">
        <v>7</v>
      </c>
      <c r="H489" s="55" t="str">
        <f>LOOKUP(G489,'Dělená - pěstební'!$A$21:$A$50,'Dělená - pěstební'!$B$21:$B$50)</f>
        <v>Jihozápadní dřevařská a.s.</v>
      </c>
      <c r="I489" s="58">
        <f t="array" ref="I489">SUM(IF(('Dělená - pěstební'!$A$3:$A$19=A489)*('Dělená - pěstební'!$D$1:$AG$1=G489),'Dělená - pěstební'!$D$3:$AG$19))</f>
        <v>0</v>
      </c>
      <c r="J489" s="115" t="str">
        <f>IF(I489=0,"",I489)</f>
        <v/>
      </c>
      <c r="K489" s="59">
        <f>IF(I489=MIN($J$483:$J$512),1,"")</f>
        <v>1</v>
      </c>
    </row>
    <row r="490" spans="1:11" hidden="1">
      <c r="A490" s="53">
        <v>17</v>
      </c>
      <c r="B490" s="54">
        <f>LOOKUP(A490,Seznamy!$A$71:$A$83,Seznamy!$B$71:$B$83)</f>
        <v>226101</v>
      </c>
      <c r="C490" s="55" t="str">
        <f>LOOKUP(A490,Seznamy!$A$47:$A$63,Seznamy!$C$47:$C$63)</f>
        <v>Tanvald</v>
      </c>
      <c r="D490" s="56">
        <f>LOOKUP(A490,Seznamy!$A$47:$A$63,Seznamy!$F$47:$F$63)</f>
        <v>1527</v>
      </c>
      <c r="E490" s="56">
        <f>LOOKUP(A490,Seznamy!$A$47:$A$63,Seznamy!$G$47:$G$63)</f>
        <v>0</v>
      </c>
      <c r="F490" s="57">
        <f>LOOKUP(A490,Seznamy!$A$47:$A$63,Seznamy!$J$47:$J$63)</f>
        <v>60</v>
      </c>
      <c r="G490" s="57">
        <v>8</v>
      </c>
      <c r="H490" s="55" t="str">
        <f>LOOKUP(G490,'Dělená - pěstební'!$A$21:$A$50,'Dělená - pěstební'!$B$21:$B$50)</f>
        <v>LESCUS Cetkovice, s.r.o.</v>
      </c>
      <c r="I490" s="58">
        <f t="array" ref="I490">SUM(IF(('Dělená - pěstební'!$A$3:$A$19=A490)*('Dělená - pěstební'!$D$1:$AG$1=G490),'Dělená - pěstební'!$D$3:$AG$19))</f>
        <v>0</v>
      </c>
      <c r="J490" s="115" t="str">
        <f>IF(I490=0,"",I490)</f>
        <v/>
      </c>
      <c r="K490" s="59">
        <f>IF(I490=MIN($J$483:$J$512),1,"")</f>
        <v>1</v>
      </c>
    </row>
    <row r="491" spans="1:11" hidden="1">
      <c r="A491" s="53">
        <v>17</v>
      </c>
      <c r="B491" s="54">
        <f>LOOKUP(A491,Seznamy!$A$71:$A$83,Seznamy!$B$71:$B$83)</f>
        <v>226101</v>
      </c>
      <c r="C491" s="55" t="str">
        <f>LOOKUP(A491,Seznamy!$A$47:$A$63,Seznamy!$C$47:$C$63)</f>
        <v>Tanvald</v>
      </c>
      <c r="D491" s="56">
        <f>LOOKUP(A491,Seznamy!$A$47:$A$63,Seznamy!$F$47:$F$63)</f>
        <v>1527</v>
      </c>
      <c r="E491" s="56">
        <f>LOOKUP(A491,Seznamy!$A$47:$A$63,Seznamy!$G$47:$G$63)</f>
        <v>0</v>
      </c>
      <c r="F491" s="57">
        <f>LOOKUP(A491,Seznamy!$A$47:$A$63,Seznamy!$J$47:$J$63)</f>
        <v>60</v>
      </c>
      <c r="G491" s="57">
        <v>9</v>
      </c>
      <c r="H491" s="55" t="str">
        <f>LOOKUP(G491,'Dělená - pěstební'!$A$21:$A$50,'Dělená - pěstební'!$B$21:$B$50)</f>
        <v>LDF Rožnov a.s.</v>
      </c>
      <c r="I491" s="58">
        <f t="array" ref="I491">SUM(IF(('Dělená - pěstební'!$A$3:$A$19=A491)*('Dělená - pěstební'!$D$1:$AG$1=G491),'Dělená - pěstební'!$D$3:$AG$19))</f>
        <v>0</v>
      </c>
      <c r="J491" s="115" t="str">
        <f>IF(I491=0,"",I491)</f>
        <v/>
      </c>
      <c r="K491" s="59">
        <f>IF(I491=MIN($J$483:$J$512),1,"")</f>
        <v>1</v>
      </c>
    </row>
    <row r="492" spans="1:11" hidden="1">
      <c r="A492" s="53">
        <v>17</v>
      </c>
      <c r="B492" s="54">
        <f>LOOKUP(A492,Seznamy!$A$71:$A$83,Seznamy!$B$71:$B$83)</f>
        <v>226101</v>
      </c>
      <c r="C492" s="55" t="str">
        <f>LOOKUP(A492,Seznamy!$A$47:$A$63,Seznamy!$C$47:$C$63)</f>
        <v>Tanvald</v>
      </c>
      <c r="D492" s="56">
        <f>LOOKUP(A492,Seznamy!$A$47:$A$63,Seznamy!$F$47:$F$63)</f>
        <v>1527</v>
      </c>
      <c r="E492" s="56">
        <f>LOOKUP(A492,Seznamy!$A$47:$A$63,Seznamy!$G$47:$G$63)</f>
        <v>0</v>
      </c>
      <c r="F492" s="57">
        <f>LOOKUP(A492,Seznamy!$A$47:$A$63,Seznamy!$J$47:$J$63)</f>
        <v>60</v>
      </c>
      <c r="G492" s="57">
        <v>10</v>
      </c>
      <c r="H492" s="55" t="str">
        <f>LOOKUP(G492,'Dělená - pěstební'!$A$21:$A$50,'Dělená - pěstební'!$B$21:$B$50)</f>
        <v>Kloboucká lesní s.r.o.</v>
      </c>
      <c r="I492" s="58">
        <f t="array" ref="I492">SUM(IF(('Dělená - pěstební'!$A$3:$A$19=A492)*('Dělená - pěstební'!$D$1:$AG$1=G492),'Dělená - pěstební'!$D$3:$AG$19))</f>
        <v>0</v>
      </c>
      <c r="J492" s="115" t="str">
        <f>IF(I492=0,"",I492)</f>
        <v/>
      </c>
      <c r="K492" s="59">
        <f>IF(I492=MIN($J$483:$J$512),1,"")</f>
        <v>1</v>
      </c>
    </row>
    <row r="493" spans="1:11" hidden="1">
      <c r="A493" s="53">
        <v>17</v>
      </c>
      <c r="B493" s="54">
        <f>LOOKUP(A493,Seznamy!$A$71:$A$83,Seznamy!$B$71:$B$83)</f>
        <v>226101</v>
      </c>
      <c r="C493" s="55" t="str">
        <f>LOOKUP(A493,Seznamy!$A$47:$A$63,Seznamy!$C$47:$C$63)</f>
        <v>Tanvald</v>
      </c>
      <c r="D493" s="56">
        <f>LOOKUP(A493,Seznamy!$A$47:$A$63,Seznamy!$F$47:$F$63)</f>
        <v>1527</v>
      </c>
      <c r="E493" s="56">
        <f>LOOKUP(A493,Seznamy!$A$47:$A$63,Seznamy!$G$47:$G$63)</f>
        <v>0</v>
      </c>
      <c r="F493" s="57">
        <f>LOOKUP(A493,Seznamy!$A$47:$A$63,Seznamy!$J$47:$J$63)</f>
        <v>60</v>
      </c>
      <c r="G493" s="57">
        <v>11</v>
      </c>
      <c r="H493" s="55" t="str">
        <f>LOOKUP(G493,'Dělená - pěstební'!$A$21:$A$50,'Dělená - pěstební'!$B$21:$B$50)</f>
        <v>Opavská lesní a.s.</v>
      </c>
      <c r="I493" s="58">
        <f t="array" ref="I493">SUM(IF(('Dělená - pěstební'!$A$3:$A$19=A493)*('Dělená - pěstební'!$D$1:$AG$1=G493),'Dělená - pěstební'!$D$3:$AG$19))</f>
        <v>0</v>
      </c>
      <c r="J493" s="115" t="str">
        <f>IF(I493=0,"",I493)</f>
        <v/>
      </c>
      <c r="K493" s="59">
        <f>IF(I493=MIN($J$483:$J$512),1,"")</f>
        <v>1</v>
      </c>
    </row>
    <row r="494" spans="1:11" hidden="1">
      <c r="A494" s="53">
        <v>17</v>
      </c>
      <c r="B494" s="54">
        <f>LOOKUP(A494,Seznamy!$A$71:$A$83,Seznamy!$B$71:$B$83)</f>
        <v>226101</v>
      </c>
      <c r="C494" s="55" t="str">
        <f>LOOKUP(A494,Seznamy!$A$47:$A$63,Seznamy!$C$47:$C$63)</f>
        <v>Tanvald</v>
      </c>
      <c r="D494" s="56">
        <f>LOOKUP(A494,Seznamy!$A$47:$A$63,Seznamy!$F$47:$F$63)</f>
        <v>1527</v>
      </c>
      <c r="E494" s="56">
        <f>LOOKUP(A494,Seznamy!$A$47:$A$63,Seznamy!$G$47:$G$63)</f>
        <v>0</v>
      </c>
      <c r="F494" s="57">
        <f>LOOKUP(A494,Seznamy!$A$47:$A$63,Seznamy!$J$47:$J$63)</f>
        <v>60</v>
      </c>
      <c r="G494" s="57">
        <v>12</v>
      </c>
      <c r="H494" s="55" t="str">
        <f>LOOKUP(G494,'Dělená - pěstební'!$A$21:$A$50,'Dělená - pěstební'!$B$21:$B$50)</f>
        <v>Dřevo-Málek s.r.o.</v>
      </c>
      <c r="I494" s="58">
        <f t="array" ref="I494">SUM(IF(('Dělená - pěstební'!$A$3:$A$19=A494)*('Dělená - pěstební'!$D$1:$AG$1=G494),'Dělená - pěstební'!$D$3:$AG$19))</f>
        <v>0</v>
      </c>
      <c r="J494" s="115" t="str">
        <f>IF(I494=0,"",I494)</f>
        <v/>
      </c>
      <c r="K494" s="59">
        <f>IF(I494=MIN($J$483:$J$512),1,"")</f>
        <v>1</v>
      </c>
    </row>
    <row r="495" spans="1:11" hidden="1">
      <c r="A495" s="53">
        <v>17</v>
      </c>
      <c r="B495" s="54">
        <f>LOOKUP(A495,Seznamy!$A$71:$A$83,Seznamy!$B$71:$B$83)</f>
        <v>226101</v>
      </c>
      <c r="C495" s="55" t="str">
        <f>LOOKUP(A495,Seznamy!$A$47:$A$63,Seznamy!$C$47:$C$63)</f>
        <v>Tanvald</v>
      </c>
      <c r="D495" s="56">
        <f>LOOKUP(A495,Seznamy!$A$47:$A$63,Seznamy!$F$47:$F$63)</f>
        <v>1527</v>
      </c>
      <c r="E495" s="56">
        <f>LOOKUP(A495,Seznamy!$A$47:$A$63,Seznamy!$G$47:$G$63)</f>
        <v>0</v>
      </c>
      <c r="F495" s="57">
        <f>LOOKUP(A495,Seznamy!$A$47:$A$63,Seznamy!$J$47:$J$63)</f>
        <v>60</v>
      </c>
      <c r="G495" s="57">
        <v>13</v>
      </c>
      <c r="H495" s="55" t="str">
        <f>LOOKUP(G495,'Dělená - pěstební'!$A$21:$A$50,'Dělená - pěstební'!$B$21:$B$50)</f>
        <v>SOLITERA spol. s r.o.</v>
      </c>
      <c r="I495" s="58">
        <f t="array" ref="I495">SUM(IF(('Dělená - pěstební'!$A$3:$A$19=A495)*('Dělená - pěstební'!$D$1:$AG$1=G495),'Dělená - pěstební'!$D$3:$AG$19))</f>
        <v>0</v>
      </c>
      <c r="J495" s="115" t="str">
        <f>IF(I495=0,"",I495)</f>
        <v/>
      </c>
      <c r="K495" s="59">
        <f>IF(I495=MIN($J$483:$J$512),1,"")</f>
        <v>1</v>
      </c>
    </row>
    <row r="496" spans="1:11" hidden="1">
      <c r="A496" s="53">
        <v>17</v>
      </c>
      <c r="B496" s="54">
        <f>LOOKUP(A496,Seznamy!$A$71:$A$83,Seznamy!$B$71:$B$83)</f>
        <v>226101</v>
      </c>
      <c r="C496" s="55" t="str">
        <f>LOOKUP(A496,Seznamy!$A$47:$A$63,Seznamy!$C$47:$C$63)</f>
        <v>Tanvald</v>
      </c>
      <c r="D496" s="56">
        <f>LOOKUP(A496,Seznamy!$A$47:$A$63,Seznamy!$F$47:$F$63)</f>
        <v>1527</v>
      </c>
      <c r="E496" s="56">
        <f>LOOKUP(A496,Seznamy!$A$47:$A$63,Seznamy!$G$47:$G$63)</f>
        <v>0</v>
      </c>
      <c r="F496" s="57">
        <f>LOOKUP(A496,Seznamy!$A$47:$A$63,Seznamy!$J$47:$J$63)</f>
        <v>60</v>
      </c>
      <c r="G496" s="57">
        <v>14</v>
      </c>
      <c r="H496" s="55" t="str">
        <f>LOOKUP(G496,'Dělená - pěstební'!$A$21:$A$50,'Dělená - pěstební'!$B$21:$B$50)</f>
        <v>KHL-EKO, a.s.</v>
      </c>
      <c r="I496" s="58">
        <f t="array" ref="I496">SUM(IF(('Dělená - pěstební'!$A$3:$A$19=A496)*('Dělená - pěstební'!$D$1:$AG$1=G496),'Dělená - pěstební'!$D$3:$AG$19))</f>
        <v>0</v>
      </c>
      <c r="J496" s="115" t="str">
        <f>IF(I496=0,"",I496)</f>
        <v/>
      </c>
      <c r="K496" s="59">
        <f>IF(I496=MIN($J$483:$J$512),1,"")</f>
        <v>1</v>
      </c>
    </row>
    <row r="497" spans="1:11" hidden="1">
      <c r="A497" s="53">
        <v>17</v>
      </c>
      <c r="B497" s="54">
        <f>LOOKUP(A497,Seznamy!$A$71:$A$83,Seznamy!$B$71:$B$83)</f>
        <v>226101</v>
      </c>
      <c r="C497" s="55" t="str">
        <f>LOOKUP(A497,Seznamy!$A$47:$A$63,Seznamy!$C$47:$C$63)</f>
        <v>Tanvald</v>
      </c>
      <c r="D497" s="56">
        <f>LOOKUP(A497,Seznamy!$A$47:$A$63,Seznamy!$F$47:$F$63)</f>
        <v>1527</v>
      </c>
      <c r="E497" s="56">
        <f>LOOKUP(A497,Seznamy!$A$47:$A$63,Seznamy!$G$47:$G$63)</f>
        <v>0</v>
      </c>
      <c r="F497" s="57">
        <f>LOOKUP(A497,Seznamy!$A$47:$A$63,Seznamy!$J$47:$J$63)</f>
        <v>60</v>
      </c>
      <c r="G497" s="57">
        <v>15</v>
      </c>
      <c r="H497" s="55" t="str">
        <f>LOOKUP(G497,'Dělená - pěstební'!$A$21:$A$50,'Dělená - pěstební'!$B$21:$B$50)</f>
        <v>Lesy Beskydy, a.s.</v>
      </c>
      <c r="I497" s="58">
        <f t="array" ref="I497">SUM(IF(('Dělená - pěstební'!$A$3:$A$19=A497)*('Dělená - pěstební'!$D$1:$AG$1=G497),'Dělená - pěstební'!$D$3:$AG$19))</f>
        <v>0</v>
      </c>
      <c r="J497" s="115" t="str">
        <f>IF(I497=0,"",I497)</f>
        <v/>
      </c>
      <c r="K497" s="59">
        <f>IF(I497=MIN($J$483:$J$512),1,"")</f>
        <v>1</v>
      </c>
    </row>
    <row r="498" spans="1:11" hidden="1">
      <c r="A498" s="53">
        <v>17</v>
      </c>
      <c r="B498" s="54">
        <f>LOOKUP(A498,Seznamy!$A$71:$A$83,Seznamy!$B$71:$B$83)</f>
        <v>226101</v>
      </c>
      <c r="C498" s="55" t="str">
        <f>LOOKUP(A498,Seznamy!$A$47:$A$63,Seznamy!$C$47:$C$63)</f>
        <v>Tanvald</v>
      </c>
      <c r="D498" s="56">
        <f>LOOKUP(A498,Seznamy!$A$47:$A$63,Seznamy!$F$47:$F$63)</f>
        <v>1527</v>
      </c>
      <c r="E498" s="56">
        <f>LOOKUP(A498,Seznamy!$A$47:$A$63,Seznamy!$G$47:$G$63)</f>
        <v>0</v>
      </c>
      <c r="F498" s="57">
        <f>LOOKUP(A498,Seznamy!$A$47:$A$63,Seznamy!$J$47:$J$63)</f>
        <v>60</v>
      </c>
      <c r="G498" s="57">
        <v>16</v>
      </c>
      <c r="H498" s="55" t="str">
        <f>LOOKUP(G498,'Dělená - pěstební'!$A$21:$A$50,'Dělená - pěstební'!$B$21:$B$50)</f>
        <v>Lesní společnost Ledeč nad Sázavou, a.s.</v>
      </c>
      <c r="I498" s="58">
        <f t="array" ref="I498">SUM(IF(('Dělená - pěstební'!$A$3:$A$19=A498)*('Dělená - pěstební'!$D$1:$AG$1=G498),'Dělená - pěstební'!$D$3:$AG$19))</f>
        <v>0</v>
      </c>
      <c r="J498" s="115" t="str">
        <f>IF(I498=0,"",I498)</f>
        <v/>
      </c>
      <c r="K498" s="59">
        <f>IF(I498=MIN($J$483:$J$512),1,"")</f>
        <v>1</v>
      </c>
    </row>
    <row r="499" spans="1:11" hidden="1">
      <c r="A499" s="53">
        <v>17</v>
      </c>
      <c r="B499" s="54">
        <f>LOOKUP(A499,Seznamy!$A$71:$A$83,Seznamy!$B$71:$B$83)</f>
        <v>226101</v>
      </c>
      <c r="C499" s="55" t="str">
        <f>LOOKUP(A499,Seznamy!$A$47:$A$63,Seznamy!$C$47:$C$63)</f>
        <v>Tanvald</v>
      </c>
      <c r="D499" s="56">
        <f>LOOKUP(A499,Seznamy!$A$47:$A$63,Seznamy!$F$47:$F$63)</f>
        <v>1527</v>
      </c>
      <c r="E499" s="56">
        <f>LOOKUP(A499,Seznamy!$A$47:$A$63,Seznamy!$G$47:$G$63)</f>
        <v>0</v>
      </c>
      <c r="F499" s="57">
        <f>LOOKUP(A499,Seznamy!$A$47:$A$63,Seznamy!$J$47:$J$63)</f>
        <v>60</v>
      </c>
      <c r="G499" s="57">
        <v>17</v>
      </c>
      <c r="H499" s="55" t="str">
        <f>LOOKUP(G499,'Dělená - pěstební'!$A$21:$A$50,'Dělená - pěstební'!$B$21:$B$50)</f>
        <v>Jacer-CZ a.s.</v>
      </c>
      <c r="I499" s="58">
        <f t="array" ref="I499">SUM(IF(('Dělená - pěstební'!$A$3:$A$19=A499)*('Dělená - pěstební'!$D$1:$AG$1=G499),'Dělená - pěstební'!$D$3:$AG$19))</f>
        <v>0</v>
      </c>
      <c r="J499" s="115" t="str">
        <f>IF(I499=0,"",I499)</f>
        <v/>
      </c>
      <c r="K499" s="59">
        <f>IF(I499=MIN($J$483:$J$512),1,"")</f>
        <v>1</v>
      </c>
    </row>
    <row r="500" spans="1:11" hidden="1">
      <c r="A500" s="53">
        <v>17</v>
      </c>
      <c r="B500" s="54">
        <f>LOOKUP(A500,Seznamy!$A$71:$A$83,Seznamy!$B$71:$B$83)</f>
        <v>226101</v>
      </c>
      <c r="C500" s="55" t="str">
        <f>LOOKUP(A500,Seznamy!$A$47:$A$63,Seznamy!$C$47:$C$63)</f>
        <v>Tanvald</v>
      </c>
      <c r="D500" s="56">
        <f>LOOKUP(A500,Seznamy!$A$47:$A$63,Seznamy!$F$47:$F$63)</f>
        <v>1527</v>
      </c>
      <c r="E500" s="56">
        <f>LOOKUP(A500,Seznamy!$A$47:$A$63,Seznamy!$G$47:$G$63)</f>
        <v>0</v>
      </c>
      <c r="F500" s="57">
        <f>LOOKUP(A500,Seznamy!$A$47:$A$63,Seznamy!$J$47:$J$63)</f>
        <v>60</v>
      </c>
      <c r="G500" s="57">
        <v>18</v>
      </c>
      <c r="H500" s="55">
        <f>LOOKUP(G500,'Dělená - pěstební'!$A$21:$A$50,'Dělená - pěstební'!$B$21:$B$50)</f>
        <v>0</v>
      </c>
      <c r="I500" s="58">
        <f t="array" ref="I500">SUM(IF(('Dělená - pěstební'!$A$3:$A$19=A500)*('Dělená - pěstební'!$D$1:$AG$1=G500),'Dělená - pěstební'!$D$3:$AG$19))</f>
        <v>0</v>
      </c>
      <c r="J500" s="115" t="str">
        <f>IF(I500=0,"",I500)</f>
        <v/>
      </c>
      <c r="K500" s="59">
        <f>IF(I500=MIN($J$483:$J$512),1,"")</f>
        <v>1</v>
      </c>
    </row>
    <row r="501" spans="1:11" hidden="1">
      <c r="A501" s="53">
        <v>17</v>
      </c>
      <c r="B501" s="54">
        <f>LOOKUP(A501,Seznamy!$A$71:$A$83,Seznamy!$B$71:$B$83)</f>
        <v>226101</v>
      </c>
      <c r="C501" s="55" t="str">
        <f>LOOKUP(A501,Seznamy!$A$47:$A$63,Seznamy!$C$47:$C$63)</f>
        <v>Tanvald</v>
      </c>
      <c r="D501" s="56">
        <f>LOOKUP(A501,Seznamy!$A$47:$A$63,Seznamy!$F$47:$F$63)</f>
        <v>1527</v>
      </c>
      <c r="E501" s="56">
        <f>LOOKUP(A501,Seznamy!$A$47:$A$63,Seznamy!$G$47:$G$63)</f>
        <v>0</v>
      </c>
      <c r="F501" s="57">
        <f>LOOKUP(A501,Seznamy!$A$47:$A$63,Seznamy!$J$47:$J$63)</f>
        <v>60</v>
      </c>
      <c r="G501" s="57">
        <v>19</v>
      </c>
      <c r="H501" s="55">
        <f>LOOKUP(G501,'Dělená - pěstební'!$A$21:$A$50,'Dělená - pěstební'!$B$21:$B$50)</f>
        <v>0</v>
      </c>
      <c r="I501" s="58">
        <f t="array" ref="I501">SUM(IF(('Dělená - pěstební'!$A$3:$A$19=A501)*('Dělená - pěstební'!$D$1:$AG$1=G501),'Dělená - pěstební'!$D$3:$AG$19))</f>
        <v>0</v>
      </c>
      <c r="J501" s="115" t="str">
        <f>IF(I501=0,"",I501)</f>
        <v/>
      </c>
      <c r="K501" s="59">
        <f>IF(I501=MIN($J$483:$J$512),1,"")</f>
        <v>1</v>
      </c>
    </row>
    <row r="502" spans="1:11" hidden="1">
      <c r="A502" s="53">
        <v>17</v>
      </c>
      <c r="B502" s="54">
        <f>LOOKUP(A502,Seznamy!$A$71:$A$83,Seznamy!$B$71:$B$83)</f>
        <v>226101</v>
      </c>
      <c r="C502" s="55" t="str">
        <f>LOOKUP(A502,Seznamy!$A$47:$A$63,Seznamy!$C$47:$C$63)</f>
        <v>Tanvald</v>
      </c>
      <c r="D502" s="56">
        <f>LOOKUP(A502,Seznamy!$A$47:$A$63,Seznamy!$F$47:$F$63)</f>
        <v>1527</v>
      </c>
      <c r="E502" s="56">
        <f>LOOKUP(A502,Seznamy!$A$47:$A$63,Seznamy!$G$47:$G$63)</f>
        <v>0</v>
      </c>
      <c r="F502" s="57">
        <f>LOOKUP(A502,Seznamy!$A$47:$A$63,Seznamy!$J$47:$J$63)</f>
        <v>60</v>
      </c>
      <c r="G502" s="57">
        <v>20</v>
      </c>
      <c r="H502" s="55">
        <f>LOOKUP(G502,'Dělená - pěstební'!$A$21:$A$50,'Dělená - pěstební'!$B$21:$B$50)</f>
        <v>0</v>
      </c>
      <c r="I502" s="58">
        <f t="array" ref="I502">SUM(IF(('Dělená - pěstební'!$A$3:$A$19=A502)*('Dělená - pěstební'!$D$1:$AG$1=G502),'Dělená - pěstební'!$D$3:$AG$19))</f>
        <v>0</v>
      </c>
      <c r="J502" s="115" t="str">
        <f>IF(I502=0,"",I502)</f>
        <v/>
      </c>
      <c r="K502" s="59">
        <f>IF(I502=MIN($J$483:$J$512),1,"")</f>
        <v>1</v>
      </c>
    </row>
    <row r="503" spans="1:11" hidden="1">
      <c r="A503" s="53">
        <v>17</v>
      </c>
      <c r="B503" s="54">
        <f>LOOKUP(A503,Seznamy!$A$71:$A$83,Seznamy!$B$71:$B$83)</f>
        <v>226101</v>
      </c>
      <c r="C503" s="55" t="str">
        <f>LOOKUP(A503,Seznamy!$A$47:$A$63,Seznamy!$C$47:$C$63)</f>
        <v>Tanvald</v>
      </c>
      <c r="D503" s="56">
        <f>LOOKUP(A503,Seznamy!$A$47:$A$63,Seznamy!$F$47:$F$63)</f>
        <v>1527</v>
      </c>
      <c r="E503" s="56">
        <f>LOOKUP(A503,Seznamy!$A$47:$A$63,Seznamy!$G$47:$G$63)</f>
        <v>0</v>
      </c>
      <c r="F503" s="57">
        <f>LOOKUP(A503,Seznamy!$A$47:$A$63,Seznamy!$J$47:$J$63)</f>
        <v>60</v>
      </c>
      <c r="G503" s="57">
        <v>21</v>
      </c>
      <c r="H503" s="55">
        <f>LOOKUP(G503,'Dělená - pěstební'!$A$21:$A$50,'Dělená - pěstební'!$B$21:$B$50)</f>
        <v>0</v>
      </c>
      <c r="I503" s="58">
        <f t="array" ref="I503">SUM(IF(('Dělená - pěstební'!$A$3:$A$19=A503)*('Dělená - pěstební'!$D$1:$AG$1=G503),'Dělená - pěstební'!$D$3:$AG$19))</f>
        <v>0</v>
      </c>
      <c r="J503" s="115" t="str">
        <f>IF(I503=0,"",I503)</f>
        <v/>
      </c>
      <c r="K503" s="59">
        <f>IF(I503=MIN($J$483:$J$512),1,"")</f>
        <v>1</v>
      </c>
    </row>
    <row r="504" spans="1:11" hidden="1">
      <c r="A504" s="53">
        <v>17</v>
      </c>
      <c r="B504" s="54">
        <f>LOOKUP(A504,Seznamy!$A$71:$A$83,Seznamy!$B$71:$B$83)</f>
        <v>226101</v>
      </c>
      <c r="C504" s="55" t="str">
        <f>LOOKUP(A504,Seznamy!$A$47:$A$63,Seznamy!$C$47:$C$63)</f>
        <v>Tanvald</v>
      </c>
      <c r="D504" s="56">
        <f>LOOKUP(A504,Seznamy!$A$47:$A$63,Seznamy!$F$47:$F$63)</f>
        <v>1527</v>
      </c>
      <c r="E504" s="56">
        <f>LOOKUP(A504,Seznamy!$A$47:$A$63,Seznamy!$G$47:$G$63)</f>
        <v>0</v>
      </c>
      <c r="F504" s="57">
        <f>LOOKUP(A504,Seznamy!$A$47:$A$63,Seznamy!$J$47:$J$63)</f>
        <v>60</v>
      </c>
      <c r="G504" s="57">
        <v>22</v>
      </c>
      <c r="H504" s="55">
        <f>LOOKUP(G504,'Dělená - pěstební'!$A$21:$A$50,'Dělená - pěstební'!$B$21:$B$50)</f>
        <v>0</v>
      </c>
      <c r="I504" s="58">
        <f t="array" ref="I504">SUM(IF(('Dělená - pěstební'!$A$3:$A$19=A504)*('Dělená - pěstební'!$D$1:$AG$1=G504),'Dělená - pěstební'!$D$3:$AG$19))</f>
        <v>0</v>
      </c>
      <c r="J504" s="115" t="str">
        <f>IF(I504=0,"",I504)</f>
        <v/>
      </c>
      <c r="K504" s="59">
        <f>IF(I504=MIN($J$483:$J$512),1,"")</f>
        <v>1</v>
      </c>
    </row>
    <row r="505" spans="1:11" hidden="1">
      <c r="A505" s="53">
        <v>17</v>
      </c>
      <c r="B505" s="54">
        <f>LOOKUP(A505,Seznamy!$A$71:$A$83,Seznamy!$B$71:$B$83)</f>
        <v>226101</v>
      </c>
      <c r="C505" s="55" t="str">
        <f>LOOKUP(A505,Seznamy!$A$47:$A$63,Seznamy!$C$47:$C$63)</f>
        <v>Tanvald</v>
      </c>
      <c r="D505" s="56">
        <f>LOOKUP(A505,Seznamy!$A$47:$A$63,Seznamy!$F$47:$F$63)</f>
        <v>1527</v>
      </c>
      <c r="E505" s="56">
        <f>LOOKUP(A505,Seznamy!$A$47:$A$63,Seznamy!$G$47:$G$63)</f>
        <v>0</v>
      </c>
      <c r="F505" s="57">
        <f>LOOKUP(A505,Seznamy!$A$47:$A$63,Seznamy!$J$47:$J$63)</f>
        <v>60</v>
      </c>
      <c r="G505" s="57">
        <v>23</v>
      </c>
      <c r="H505" s="55">
        <f>LOOKUP(G505,'Dělená - pěstební'!$A$21:$A$50,'Dělená - pěstební'!$B$21:$B$50)</f>
        <v>0</v>
      </c>
      <c r="I505" s="58">
        <f t="array" ref="I505">SUM(IF(('Dělená - pěstební'!$A$3:$A$19=A505)*('Dělená - pěstební'!$D$1:$AG$1=G505),'Dělená - pěstební'!$D$3:$AG$19))</f>
        <v>0</v>
      </c>
      <c r="J505" s="115" t="str">
        <f>IF(I505=0,"",I505)</f>
        <v/>
      </c>
      <c r="K505" s="59">
        <f>IF(I505=MIN($J$483:$J$512),1,"")</f>
        <v>1</v>
      </c>
    </row>
    <row r="506" spans="1:11" hidden="1">
      <c r="A506" s="53">
        <v>17</v>
      </c>
      <c r="B506" s="54">
        <f>LOOKUP(A506,Seznamy!$A$71:$A$83,Seznamy!$B$71:$B$83)</f>
        <v>226101</v>
      </c>
      <c r="C506" s="55" t="str">
        <f>LOOKUP(A506,Seznamy!$A$47:$A$63,Seznamy!$C$47:$C$63)</f>
        <v>Tanvald</v>
      </c>
      <c r="D506" s="56">
        <f>LOOKUP(A506,Seznamy!$A$47:$A$63,Seznamy!$F$47:$F$63)</f>
        <v>1527</v>
      </c>
      <c r="E506" s="56">
        <f>LOOKUP(A506,Seznamy!$A$47:$A$63,Seznamy!$G$47:$G$63)</f>
        <v>0</v>
      </c>
      <c r="F506" s="57">
        <f>LOOKUP(A506,Seznamy!$A$47:$A$63,Seznamy!$J$47:$J$63)</f>
        <v>60</v>
      </c>
      <c r="G506" s="57">
        <v>24</v>
      </c>
      <c r="H506" s="55">
        <f>LOOKUP(G506,'Dělená - pěstební'!$A$21:$A$50,'Dělená - pěstební'!$B$21:$B$50)</f>
        <v>0</v>
      </c>
      <c r="I506" s="58">
        <f t="array" ref="I506">SUM(IF(('Dělená - pěstební'!$A$3:$A$19=A506)*('Dělená - pěstební'!$D$1:$AG$1=G506),'Dělená - pěstební'!$D$3:$AG$19))</f>
        <v>0</v>
      </c>
      <c r="J506" s="115" t="str">
        <f>IF(I506=0,"",I506)</f>
        <v/>
      </c>
      <c r="K506" s="59">
        <f>IF(I506=MIN($J$483:$J$512),1,"")</f>
        <v>1</v>
      </c>
    </row>
    <row r="507" spans="1:11" hidden="1">
      <c r="A507" s="53">
        <v>17</v>
      </c>
      <c r="B507" s="54">
        <f>LOOKUP(A507,Seznamy!$A$71:$A$83,Seznamy!$B$71:$B$83)</f>
        <v>226101</v>
      </c>
      <c r="C507" s="55" t="str">
        <f>LOOKUP(A507,Seznamy!$A$47:$A$63,Seznamy!$C$47:$C$63)</f>
        <v>Tanvald</v>
      </c>
      <c r="D507" s="56">
        <f>LOOKUP(A507,Seznamy!$A$47:$A$63,Seznamy!$F$47:$F$63)</f>
        <v>1527</v>
      </c>
      <c r="E507" s="56">
        <f>LOOKUP(A507,Seznamy!$A$47:$A$63,Seznamy!$G$47:$G$63)</f>
        <v>0</v>
      </c>
      <c r="F507" s="57">
        <f>LOOKUP(A507,Seznamy!$A$47:$A$63,Seznamy!$J$47:$J$63)</f>
        <v>60</v>
      </c>
      <c r="G507" s="57">
        <v>25</v>
      </c>
      <c r="H507" s="55">
        <f>LOOKUP(G507,'Dělená - pěstební'!$A$21:$A$50,'Dělená - pěstební'!$B$21:$B$50)</f>
        <v>0</v>
      </c>
      <c r="I507" s="58">
        <f t="array" ref="I507">SUM(IF(('Dělená - pěstební'!$A$3:$A$19=A507)*('Dělená - pěstební'!$D$1:$AG$1=G507),'Dělená - pěstební'!$D$3:$AG$19))</f>
        <v>0</v>
      </c>
      <c r="J507" s="115" t="str">
        <f>IF(I507=0,"",I507)</f>
        <v/>
      </c>
      <c r="K507" s="59">
        <f>IF(I507=MIN($J$483:$J$512),1,"")</f>
        <v>1</v>
      </c>
    </row>
    <row r="508" spans="1:11" hidden="1">
      <c r="A508" s="53">
        <v>17</v>
      </c>
      <c r="B508" s="54">
        <f>LOOKUP(A508,Seznamy!$A$71:$A$83,Seznamy!$B$71:$B$83)</f>
        <v>226101</v>
      </c>
      <c r="C508" s="55" t="str">
        <f>LOOKUP(A508,Seznamy!$A$47:$A$63,Seznamy!$C$47:$C$63)</f>
        <v>Tanvald</v>
      </c>
      <c r="D508" s="56">
        <f>LOOKUP(A508,Seznamy!$A$47:$A$63,Seznamy!$F$47:$F$63)</f>
        <v>1527</v>
      </c>
      <c r="E508" s="56">
        <f>LOOKUP(A508,Seznamy!$A$47:$A$63,Seznamy!$G$47:$G$63)</f>
        <v>0</v>
      </c>
      <c r="F508" s="57">
        <f>LOOKUP(A508,Seznamy!$A$47:$A$63,Seznamy!$J$47:$J$63)</f>
        <v>60</v>
      </c>
      <c r="G508" s="57">
        <v>26</v>
      </c>
      <c r="H508" s="55">
        <f>LOOKUP(G508,'Dělená - pěstební'!$A$21:$A$50,'Dělená - pěstební'!$B$21:$B$50)</f>
        <v>0</v>
      </c>
      <c r="I508" s="58">
        <f t="array" ref="I508">SUM(IF(('Dělená - pěstební'!$A$3:$A$19=A508)*('Dělená - pěstební'!$D$1:$AG$1=G508),'Dělená - pěstební'!$D$3:$AG$19))</f>
        <v>0</v>
      </c>
      <c r="J508" s="115" t="str">
        <f>IF(I508=0,"",I508)</f>
        <v/>
      </c>
      <c r="K508" s="59">
        <f>IF(I508=MIN($J$483:$J$512),1,"")</f>
        <v>1</v>
      </c>
    </row>
    <row r="509" spans="1:11" hidden="1">
      <c r="A509" s="53">
        <v>17</v>
      </c>
      <c r="B509" s="54">
        <f>LOOKUP(A509,Seznamy!$A$71:$A$83,Seznamy!$B$71:$B$83)</f>
        <v>226101</v>
      </c>
      <c r="C509" s="55" t="str">
        <f>LOOKUP(A509,Seznamy!$A$47:$A$63,Seznamy!$C$47:$C$63)</f>
        <v>Tanvald</v>
      </c>
      <c r="D509" s="56">
        <f>LOOKUP(A509,Seznamy!$A$47:$A$63,Seznamy!$F$47:$F$63)</f>
        <v>1527</v>
      </c>
      <c r="E509" s="56">
        <f>LOOKUP(A509,Seznamy!$A$47:$A$63,Seznamy!$G$47:$G$63)</f>
        <v>0</v>
      </c>
      <c r="F509" s="57">
        <f>LOOKUP(A509,Seznamy!$A$47:$A$63,Seznamy!$J$47:$J$63)</f>
        <v>60</v>
      </c>
      <c r="G509" s="57">
        <v>27</v>
      </c>
      <c r="H509" s="55">
        <f>LOOKUP(G509,'Dělená - pěstební'!$A$21:$A$50,'Dělená - pěstební'!$B$21:$B$50)</f>
        <v>0</v>
      </c>
      <c r="I509" s="58">
        <f t="array" ref="I509">SUM(IF(('Dělená - pěstební'!$A$3:$A$19=A509)*('Dělená - pěstební'!$D$1:$AG$1=G509),'Dělená - pěstební'!$D$3:$AG$19))</f>
        <v>0</v>
      </c>
      <c r="J509" s="115" t="str">
        <f>IF(I509=0,"",I509)</f>
        <v/>
      </c>
      <c r="K509" s="59">
        <f>IF(I509=MIN($J$483:$J$512),1,"")</f>
        <v>1</v>
      </c>
    </row>
    <row r="510" spans="1:11" hidden="1">
      <c r="A510" s="53">
        <v>17</v>
      </c>
      <c r="B510" s="54">
        <f>LOOKUP(A510,Seznamy!$A$71:$A$83,Seznamy!$B$71:$B$83)</f>
        <v>226101</v>
      </c>
      <c r="C510" s="55" t="str">
        <f>LOOKUP(A510,Seznamy!$A$47:$A$63,Seznamy!$C$47:$C$63)</f>
        <v>Tanvald</v>
      </c>
      <c r="D510" s="56">
        <f>LOOKUP(A510,Seznamy!$A$47:$A$63,Seznamy!$F$47:$F$63)</f>
        <v>1527</v>
      </c>
      <c r="E510" s="56">
        <f>LOOKUP(A510,Seznamy!$A$47:$A$63,Seznamy!$G$47:$G$63)</f>
        <v>0</v>
      </c>
      <c r="F510" s="57">
        <f>LOOKUP(A510,Seznamy!$A$47:$A$63,Seznamy!$J$47:$J$63)</f>
        <v>60</v>
      </c>
      <c r="G510" s="57">
        <v>28</v>
      </c>
      <c r="H510" s="55">
        <f>LOOKUP(G510,'Dělená - pěstební'!$A$21:$A$50,'Dělená - pěstební'!$B$21:$B$50)</f>
        <v>0</v>
      </c>
      <c r="I510" s="58">
        <f t="array" ref="I510">SUM(IF(('Dělená - pěstební'!$A$3:$A$19=A510)*('Dělená - pěstební'!$D$1:$AG$1=G510),'Dělená - pěstební'!$D$3:$AG$19))</f>
        <v>0</v>
      </c>
      <c r="J510" s="115" t="str">
        <f>IF(I510=0,"",I510)</f>
        <v/>
      </c>
      <c r="K510" s="59">
        <f>IF(I510=MIN($J$483:$J$512),1,"")</f>
        <v>1</v>
      </c>
    </row>
    <row r="511" spans="1:11" hidden="1">
      <c r="A511" s="53">
        <v>17</v>
      </c>
      <c r="B511" s="54">
        <f>LOOKUP(A511,Seznamy!$A$71:$A$83,Seznamy!$B$71:$B$83)</f>
        <v>226101</v>
      </c>
      <c r="C511" s="55" t="str">
        <f>LOOKUP(A511,Seznamy!$A$47:$A$63,Seznamy!$C$47:$C$63)</f>
        <v>Tanvald</v>
      </c>
      <c r="D511" s="56">
        <f>LOOKUP(A511,Seznamy!$A$47:$A$63,Seznamy!$F$47:$F$63)</f>
        <v>1527</v>
      </c>
      <c r="E511" s="56">
        <f>LOOKUP(A511,Seznamy!$A$47:$A$63,Seznamy!$G$47:$G$63)</f>
        <v>0</v>
      </c>
      <c r="F511" s="57">
        <f>LOOKUP(A511,Seznamy!$A$47:$A$63,Seznamy!$J$47:$J$63)</f>
        <v>60</v>
      </c>
      <c r="G511" s="57">
        <v>29</v>
      </c>
      <c r="H511" s="55">
        <f>LOOKUP(G511,'Dělená - pěstební'!$A$21:$A$50,'Dělená - pěstební'!$B$21:$B$50)</f>
        <v>0</v>
      </c>
      <c r="I511" s="58">
        <f t="array" ref="I511">SUM(IF(('Dělená - pěstební'!$A$3:$A$19=A511)*('Dělená - pěstební'!$D$1:$AG$1=G511),'Dělená - pěstební'!$D$3:$AG$19))</f>
        <v>0</v>
      </c>
      <c r="J511" s="115" t="str">
        <f>IF(I511=0,"",I511)</f>
        <v/>
      </c>
      <c r="K511" s="59">
        <f>IF(I511=MIN($J$483:$J$512),1,"")</f>
        <v>1</v>
      </c>
    </row>
    <row r="512" spans="1:11" hidden="1">
      <c r="A512" s="53">
        <v>17</v>
      </c>
      <c r="B512" s="54">
        <f>LOOKUP(A512,Seznamy!$A$71:$A$83,Seznamy!$B$71:$B$83)</f>
        <v>226101</v>
      </c>
      <c r="C512" s="55" t="str">
        <f>LOOKUP(A512,Seznamy!$A$47:$A$63,Seznamy!$C$47:$C$63)</f>
        <v>Tanvald</v>
      </c>
      <c r="D512" s="56">
        <f>LOOKUP(A512,Seznamy!$A$47:$A$63,Seznamy!$F$47:$F$63)</f>
        <v>1527</v>
      </c>
      <c r="E512" s="56">
        <f>LOOKUP(A512,Seznamy!$A$47:$A$63,Seznamy!$G$47:$G$63)</f>
        <v>0</v>
      </c>
      <c r="F512" s="57">
        <f>LOOKUP(A512,Seznamy!$A$47:$A$63,Seznamy!$J$47:$J$63)</f>
        <v>60</v>
      </c>
      <c r="G512" s="57">
        <v>30</v>
      </c>
      <c r="H512" s="55">
        <f>LOOKUP(G512,'Dělená - pěstební'!$A$21:$A$50,'Dělená - pěstební'!$B$21:$B$50)</f>
        <v>0</v>
      </c>
      <c r="I512" s="58">
        <f t="array" ref="I512">SUM(IF(('Dělená - pěstební'!$A$3:$A$19=A512)*('Dělená - pěstební'!$D$1:$AG$1=G512),'Dělená - pěstební'!$D$3:$AG$19))</f>
        <v>0</v>
      </c>
      <c r="J512" s="115" t="str">
        <f>IF(I512=0,"",I512)</f>
        <v/>
      </c>
      <c r="K512" s="59">
        <f>IF(I512=MIN($J$483:$J$512),1,"")</f>
        <v>1</v>
      </c>
    </row>
  </sheetData>
  <autoFilter ref="A2:K512">
    <filterColumn colId="8">
      <filters>
        <filter val="10 663 712"/>
        <filter val="12 839 538"/>
        <filter val="121 935 800"/>
        <filter val="15 066 396"/>
        <filter val="21 145 815"/>
        <filter val="22 170 380"/>
        <filter val="23 437 680"/>
        <filter val="23 715 415"/>
        <filter val="23 902 975"/>
        <filter val="24 861 570"/>
        <filter val="24 966 463"/>
        <filter val="25 417 821"/>
        <filter val="25 911 886"/>
        <filter val="26 347 750"/>
        <filter val="26 363 892"/>
        <filter val="27 047 290"/>
        <filter val="31 336 629"/>
        <filter val="31 686 053"/>
        <filter val="34 251 140"/>
        <filter val="34 253 640"/>
        <filter val="34 717 650"/>
        <filter val="36 920 250"/>
        <filter val="37 087 650"/>
        <filter val="38 353 077"/>
        <filter val="40 868 750"/>
        <filter val="40 881 395"/>
        <filter val="41 546 764"/>
        <filter val="42 324 492"/>
        <filter val="42 655 224"/>
        <filter val="42 904 620"/>
        <filter val="43 155 045"/>
        <filter val="43 209 367"/>
        <filter val="43 775 425"/>
        <filter val="43 905 120"/>
        <filter val="44 971 675"/>
        <filter val="44 986 600"/>
        <filter val="46 234 435"/>
        <filter val="46 247 200"/>
        <filter val="46 381 572"/>
        <filter val="47 460 478"/>
        <filter val="47 619 428"/>
        <filter val="48 759 960"/>
        <filter val="49 976 445"/>
        <filter val="52 154 440"/>
        <filter val="54 118 640"/>
        <filter val="58 809 656"/>
        <filter val="64 166 135"/>
        <filter val="67 436 300"/>
        <filter val="74 619 850"/>
        <filter val="78 125 555"/>
      </filters>
    </filterColumn>
    <filterColumn colId="9"/>
    <sortState ref="A3:J394">
      <sortCondition ref="A2:A512"/>
    </sortState>
  </autoFilter>
  <sortState ref="A3:K512">
    <sortCondition ref="A3:A512"/>
    <sortCondition ref="I3:I51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6" fitToHeight="4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26"/>
  <sheetViews>
    <sheetView showGridLines="0" workbookViewId="0"/>
  </sheetViews>
  <sheetFormatPr defaultRowHeight="15"/>
  <cols>
    <col min="1" max="1" width="39.140625" bestFit="1" customWidth="1"/>
    <col min="2" max="2" width="10.85546875" customWidth="1"/>
    <col min="3" max="3" width="12" customWidth="1"/>
    <col min="4" max="4" width="17" customWidth="1"/>
    <col min="5" max="5" width="14.140625" bestFit="1" customWidth="1"/>
  </cols>
  <sheetData>
    <row r="1" spans="1:4" s="37" customFormat="1">
      <c r="A1" s="35" t="s">
        <v>42</v>
      </c>
      <c r="B1" s="36">
        <v>1</v>
      </c>
    </row>
    <row r="3" spans="1:4">
      <c r="B3" s="61" t="s">
        <v>40</v>
      </c>
    </row>
    <row r="4" spans="1:4">
      <c r="A4" s="60" t="s">
        <v>50</v>
      </c>
      <c r="B4" s="34" t="s">
        <v>33</v>
      </c>
      <c r="C4" s="34" t="s">
        <v>34</v>
      </c>
      <c r="D4" s="34" t="s">
        <v>46</v>
      </c>
    </row>
    <row r="5" spans="1:4">
      <c r="A5" s="21" t="s">
        <v>68</v>
      </c>
      <c r="B5" s="20">
        <v>10639</v>
      </c>
      <c r="C5" s="20">
        <v>0</v>
      </c>
      <c r="D5" s="20">
        <v>70162604</v>
      </c>
    </row>
    <row r="6" spans="1:4">
      <c r="A6" s="117" t="s">
        <v>104</v>
      </c>
      <c r="B6" s="20">
        <v>3600</v>
      </c>
      <c r="C6" s="20">
        <v>0</v>
      </c>
      <c r="D6" s="20">
        <v>21145815</v>
      </c>
    </row>
    <row r="7" spans="1:4">
      <c r="A7" s="117" t="s">
        <v>105</v>
      </c>
      <c r="B7" s="20">
        <v>2617</v>
      </c>
      <c r="C7" s="20">
        <v>0</v>
      </c>
      <c r="D7" s="20">
        <v>10663712</v>
      </c>
    </row>
    <row r="8" spans="1:4">
      <c r="A8" s="117" t="s">
        <v>106</v>
      </c>
      <c r="B8" s="20">
        <v>4422</v>
      </c>
      <c r="C8" s="20">
        <v>0</v>
      </c>
      <c r="D8" s="20">
        <v>38353077</v>
      </c>
    </row>
    <row r="9" spans="1:4">
      <c r="A9" s="21" t="s">
        <v>22</v>
      </c>
      <c r="B9" s="20">
        <v>8444</v>
      </c>
      <c r="C9" s="20">
        <v>0</v>
      </c>
      <c r="D9" s="20">
        <v>77408685</v>
      </c>
    </row>
    <row r="10" spans="1:4">
      <c r="A10" s="117" t="s">
        <v>109</v>
      </c>
      <c r="B10" s="20">
        <v>3394</v>
      </c>
      <c r="C10" s="20">
        <v>0</v>
      </c>
      <c r="D10" s="20">
        <v>34253640</v>
      </c>
    </row>
    <row r="11" spans="1:4">
      <c r="A11" s="117" t="s">
        <v>110</v>
      </c>
      <c r="B11" s="20">
        <v>5050</v>
      </c>
      <c r="C11" s="20">
        <v>0</v>
      </c>
      <c r="D11" s="20">
        <v>43155045</v>
      </c>
    </row>
    <row r="12" spans="1:4">
      <c r="A12" s="21" t="s">
        <v>24</v>
      </c>
      <c r="B12" s="20">
        <v>5063</v>
      </c>
      <c r="C12" s="20">
        <v>0</v>
      </c>
      <c r="D12" s="20">
        <v>68594054</v>
      </c>
    </row>
    <row r="13" spans="1:4">
      <c r="A13" s="117" t="s">
        <v>103</v>
      </c>
      <c r="B13" s="20">
        <v>3153</v>
      </c>
      <c r="C13" s="20">
        <v>0</v>
      </c>
      <c r="D13" s="20">
        <v>41546764</v>
      </c>
    </row>
    <row r="14" spans="1:4">
      <c r="A14" s="117" t="s">
        <v>80</v>
      </c>
      <c r="B14" s="20">
        <v>1910</v>
      </c>
      <c r="C14" s="20">
        <v>0</v>
      </c>
      <c r="D14" s="20">
        <v>27047290</v>
      </c>
    </row>
    <row r="15" spans="1:4">
      <c r="A15" s="21" t="s">
        <v>67</v>
      </c>
      <c r="B15" s="20">
        <v>4618</v>
      </c>
      <c r="C15" s="20">
        <v>0</v>
      </c>
      <c r="D15" s="20">
        <v>42904620</v>
      </c>
    </row>
    <row r="16" spans="1:4">
      <c r="A16" s="117" t="s">
        <v>102</v>
      </c>
      <c r="B16" s="20">
        <v>4618</v>
      </c>
      <c r="C16" s="20">
        <v>0</v>
      </c>
      <c r="D16" s="20">
        <v>42904620</v>
      </c>
    </row>
    <row r="17" spans="1:4">
      <c r="A17" s="21" t="s">
        <v>21</v>
      </c>
      <c r="B17" s="20">
        <v>3156</v>
      </c>
      <c r="C17" s="20">
        <v>0</v>
      </c>
      <c r="D17" s="20">
        <v>47618390</v>
      </c>
    </row>
    <row r="18" spans="1:4">
      <c r="A18" s="117" t="s">
        <v>111</v>
      </c>
      <c r="B18" s="20">
        <v>1629</v>
      </c>
      <c r="C18" s="20">
        <v>0</v>
      </c>
      <c r="D18" s="20">
        <v>23902975</v>
      </c>
    </row>
    <row r="19" spans="1:4">
      <c r="A19" s="117" t="s">
        <v>97</v>
      </c>
      <c r="B19" s="20">
        <v>1527</v>
      </c>
      <c r="C19" s="20">
        <v>0</v>
      </c>
      <c r="D19" s="20">
        <v>23715415</v>
      </c>
    </row>
    <row r="20" spans="1:4">
      <c r="A20" s="21" t="s">
        <v>18</v>
      </c>
      <c r="B20" s="20">
        <v>2438</v>
      </c>
      <c r="C20" s="20">
        <v>0</v>
      </c>
      <c r="D20" s="20">
        <v>25911886</v>
      </c>
    </row>
    <row r="21" spans="1:4">
      <c r="A21" s="117" t="s">
        <v>107</v>
      </c>
      <c r="B21" s="20">
        <v>2438</v>
      </c>
      <c r="C21" s="20">
        <v>0</v>
      </c>
      <c r="D21" s="20">
        <v>25911886</v>
      </c>
    </row>
    <row r="22" spans="1:4">
      <c r="A22" s="21" t="s">
        <v>55</v>
      </c>
      <c r="B22" s="20">
        <v>2139</v>
      </c>
      <c r="C22" s="20">
        <v>0</v>
      </c>
      <c r="D22" s="20">
        <v>31686053</v>
      </c>
    </row>
    <row r="23" spans="1:4">
      <c r="A23" s="117" t="s">
        <v>101</v>
      </c>
      <c r="B23" s="20">
        <v>2139</v>
      </c>
      <c r="C23" s="20">
        <v>0</v>
      </c>
      <c r="D23" s="20">
        <v>31686053</v>
      </c>
    </row>
    <row r="24" spans="1:4">
      <c r="A24" s="21" t="s">
        <v>124</v>
      </c>
      <c r="B24" s="20">
        <v>1196</v>
      </c>
      <c r="C24" s="20">
        <v>0</v>
      </c>
      <c r="D24" s="20">
        <v>22170380</v>
      </c>
    </row>
    <row r="25" spans="1:4">
      <c r="A25" s="117" t="s">
        <v>108</v>
      </c>
      <c r="B25" s="20">
        <v>1196</v>
      </c>
      <c r="C25" s="20">
        <v>0</v>
      </c>
      <c r="D25" s="20">
        <v>22170380</v>
      </c>
    </row>
    <row r="26" spans="1:4">
      <c r="A26" s="21" t="s">
        <v>39</v>
      </c>
      <c r="B26" s="20">
        <v>37693</v>
      </c>
      <c r="C26" s="20">
        <v>0</v>
      </c>
      <c r="D26" s="20">
        <v>386456672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4294967294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G45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5"/>
  <cols>
    <col min="1" max="1" width="2.7109375" bestFit="1" customWidth="1"/>
    <col min="2" max="2" width="8.42578125" customWidth="1"/>
    <col min="3" max="3" width="13.42578125" bestFit="1" customWidth="1"/>
    <col min="4" max="4" width="2" bestFit="1" customWidth="1"/>
    <col min="5" max="5" width="10.5703125" bestFit="1" customWidth="1"/>
    <col min="6" max="7" width="11.5703125" bestFit="1" customWidth="1"/>
    <col min="8" max="8" width="11.42578125" bestFit="1" customWidth="1"/>
    <col min="9" max="9" width="10.5703125" bestFit="1" customWidth="1"/>
    <col min="10" max="10" width="14.7109375" customWidth="1"/>
    <col min="11" max="11" width="14.7109375" bestFit="1" customWidth="1"/>
    <col min="12" max="12" width="11.5703125" bestFit="1" customWidth="1"/>
    <col min="13" max="13" width="13.140625" bestFit="1" customWidth="1"/>
    <col min="14" max="16" width="10.5703125" bestFit="1" customWidth="1"/>
    <col min="17" max="17" width="11.5703125" bestFit="1" customWidth="1"/>
    <col min="18" max="18" width="10.5703125" bestFit="1" customWidth="1"/>
    <col min="19" max="19" width="15.7109375" bestFit="1" customWidth="1"/>
    <col min="20" max="20" width="10.5703125" bestFit="1" customWidth="1"/>
    <col min="21" max="21" width="11" bestFit="1" customWidth="1"/>
    <col min="22" max="22" width="10.5703125" bestFit="1" customWidth="1"/>
    <col min="23" max="33" width="3" bestFit="1" customWidth="1"/>
  </cols>
  <sheetData>
    <row r="1" spans="1:33">
      <c r="A1" s="50" t="s">
        <v>37</v>
      </c>
      <c r="B1" s="50" t="s">
        <v>38</v>
      </c>
      <c r="C1" s="50" t="s">
        <v>53</v>
      </c>
      <c r="D1" s="50">
        <v>1</v>
      </c>
      <c r="E1" s="50">
        <v>2</v>
      </c>
      <c r="F1" s="50">
        <v>3</v>
      </c>
      <c r="G1" s="50">
        <v>4</v>
      </c>
      <c r="H1" s="50">
        <v>5</v>
      </c>
      <c r="I1" s="50">
        <v>6</v>
      </c>
      <c r="J1" s="50">
        <v>7</v>
      </c>
      <c r="K1" s="50">
        <v>8</v>
      </c>
      <c r="L1" s="50">
        <v>9</v>
      </c>
      <c r="M1" s="50">
        <v>10</v>
      </c>
      <c r="N1" s="50">
        <v>11</v>
      </c>
      <c r="O1" s="50">
        <v>12</v>
      </c>
      <c r="P1" s="50">
        <v>13</v>
      </c>
      <c r="Q1" s="50">
        <v>14</v>
      </c>
      <c r="R1" s="50">
        <v>15</v>
      </c>
      <c r="S1" s="50">
        <v>16</v>
      </c>
      <c r="T1" s="50">
        <v>17</v>
      </c>
      <c r="U1" s="50">
        <v>18</v>
      </c>
      <c r="V1" s="50">
        <v>19</v>
      </c>
      <c r="W1" s="50">
        <v>20</v>
      </c>
      <c r="X1" s="50">
        <v>21</v>
      </c>
      <c r="Y1" s="50">
        <v>22</v>
      </c>
      <c r="Z1" s="50">
        <v>23</v>
      </c>
      <c r="AA1" s="50">
        <v>24</v>
      </c>
      <c r="AB1" s="50">
        <v>25</v>
      </c>
      <c r="AC1" s="50">
        <v>26</v>
      </c>
      <c r="AD1" s="50">
        <v>27</v>
      </c>
      <c r="AE1" s="50">
        <v>28</v>
      </c>
      <c r="AF1" s="50">
        <v>29</v>
      </c>
      <c r="AG1" s="50">
        <v>30</v>
      </c>
    </row>
    <row r="2" spans="1:33" s="19" customFormat="1" ht="45">
      <c r="A2" s="18" t="s">
        <v>13</v>
      </c>
      <c r="B2" s="18" t="s">
        <v>0</v>
      </c>
      <c r="C2" s="18" t="s">
        <v>14</v>
      </c>
      <c r="D2" s="18">
        <f t="shared" ref="D2:AG2" si="0">LOOKUP(D1,$A$16:$A$45,$B$16:$B$45)</f>
        <v>0</v>
      </c>
      <c r="E2" s="18" t="str">
        <f t="shared" si="0"/>
        <v>KAISER s.r.o.</v>
      </c>
      <c r="F2" s="18" t="str">
        <f t="shared" si="0"/>
        <v>ACLESIA, spol. s r.o.</v>
      </c>
      <c r="G2" s="18" t="str">
        <f t="shared" si="0"/>
        <v>LST a.s.</v>
      </c>
      <c r="H2" s="18" t="str">
        <f t="shared" si="0"/>
        <v>T.E.P. HOLZ, s.r.o.</v>
      </c>
      <c r="I2" s="18" t="str">
        <f t="shared" si="0"/>
        <v>Milan Maršalík</v>
      </c>
      <c r="J2" s="18" t="str">
        <f t="shared" si="0"/>
        <v>Stora Enso Wood Products Planá s.r.o.</v>
      </c>
      <c r="K2" s="18" t="str">
        <f t="shared" si="0"/>
        <v>Stora Enso Wood Products Ždírec s.r.o.</v>
      </c>
      <c r="L2" s="18" t="str">
        <f t="shared" si="0"/>
        <v>UNILES a.s.</v>
      </c>
      <c r="M2" s="18" t="str">
        <f t="shared" si="0"/>
        <v>Jihozápadní dřevařská a.s.</v>
      </c>
      <c r="N2" s="18" t="str">
        <f t="shared" si="0"/>
        <v>LDF Rožnov a.s.</v>
      </c>
      <c r="O2" s="18" t="str">
        <f t="shared" si="0"/>
        <v>Kloboucká lesní s.r.o.</v>
      </c>
      <c r="P2" s="18" t="str">
        <f t="shared" si="0"/>
        <v>Drevo-Málek s.r.o.</v>
      </c>
      <c r="Q2" s="18" t="str">
        <f t="shared" si="0"/>
        <v>SOLITERA spol. s r.o.</v>
      </c>
      <c r="R2" s="18" t="str">
        <f t="shared" si="0"/>
        <v>Lesy Beskydy, a.s.</v>
      </c>
      <c r="S2" s="18" t="str">
        <f t="shared" si="0"/>
        <v>Lesní společnost Ledeč nad Sázavou, a.s.</v>
      </c>
      <c r="T2" s="18" t="str">
        <f t="shared" si="0"/>
        <v>Pradědský lesní závod, a.s.</v>
      </c>
      <c r="U2" s="18" t="str">
        <f t="shared" si="0"/>
        <v>HEDERA ZIMA, spol. s r.o.</v>
      </c>
      <c r="V2" s="18" t="str">
        <f t="shared" si="0"/>
        <v>JACER - CZ a.s.</v>
      </c>
      <c r="W2" s="18">
        <f t="shared" si="0"/>
        <v>0</v>
      </c>
      <c r="X2" s="18">
        <f t="shared" si="0"/>
        <v>0</v>
      </c>
      <c r="Y2" s="18">
        <f t="shared" si="0"/>
        <v>0</v>
      </c>
      <c r="Z2" s="18">
        <f t="shared" si="0"/>
        <v>0</v>
      </c>
      <c r="AA2" s="18">
        <f t="shared" si="0"/>
        <v>0</v>
      </c>
      <c r="AB2" s="18">
        <f t="shared" si="0"/>
        <v>0</v>
      </c>
      <c r="AC2" s="18">
        <f t="shared" si="0"/>
        <v>0</v>
      </c>
      <c r="AD2" s="18">
        <f t="shared" si="0"/>
        <v>0</v>
      </c>
      <c r="AE2" s="18">
        <f t="shared" si="0"/>
        <v>0</v>
      </c>
      <c r="AF2" s="18">
        <f t="shared" si="0"/>
        <v>0</v>
      </c>
      <c r="AG2" s="18">
        <f t="shared" si="0"/>
        <v>0</v>
      </c>
    </row>
    <row r="3" spans="1:33" ht="17.25" customHeight="1">
      <c r="A3" s="17">
        <v>1</v>
      </c>
      <c r="B3" s="17">
        <v>109052</v>
      </c>
      <c r="C3" s="74" t="s">
        <v>101</v>
      </c>
      <c r="D3" s="75"/>
      <c r="E3" s="75"/>
      <c r="F3" s="75"/>
      <c r="G3" s="75"/>
      <c r="H3" s="75"/>
      <c r="I3" s="75"/>
      <c r="J3" s="75"/>
      <c r="K3" s="75"/>
      <c r="L3" s="75">
        <v>-3841600</v>
      </c>
      <c r="M3" s="75"/>
      <c r="N3" s="75">
        <v>-10978015</v>
      </c>
      <c r="O3" s="75"/>
      <c r="P3" s="75"/>
      <c r="Q3" s="75"/>
      <c r="R3" s="75">
        <v>-12415960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3" ht="17.25" customHeight="1">
      <c r="A4" s="76">
        <v>2</v>
      </c>
      <c r="B4" s="76">
        <v>122258</v>
      </c>
      <c r="C4" s="77" t="s">
        <v>102</v>
      </c>
      <c r="D4" s="78"/>
      <c r="E4" s="78"/>
      <c r="F4" s="78"/>
      <c r="G4" s="78"/>
      <c r="H4" s="78"/>
      <c r="I4" s="78"/>
      <c r="J4" s="78"/>
      <c r="K4" s="78"/>
      <c r="L4" s="78">
        <v>4037692</v>
      </c>
      <c r="M4" s="78"/>
      <c r="N4" s="78"/>
      <c r="O4" s="78">
        <v>-61628809</v>
      </c>
      <c r="P4" s="78">
        <v>-84964505</v>
      </c>
      <c r="Q4" s="78"/>
      <c r="R4" s="78"/>
      <c r="S4" s="78"/>
      <c r="T4" s="78">
        <v>-29938411</v>
      </c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 ht="17.25" customHeight="1">
      <c r="A5" s="17">
        <v>3</v>
      </c>
      <c r="B5" s="17">
        <v>155015</v>
      </c>
      <c r="C5" s="74" t="s">
        <v>103</v>
      </c>
      <c r="D5" s="75"/>
      <c r="E5" s="75"/>
      <c r="F5" s="75"/>
      <c r="G5" s="75"/>
      <c r="H5" s="75"/>
      <c r="I5" s="75"/>
      <c r="J5" s="75"/>
      <c r="K5" s="75">
        <v>-81930819</v>
      </c>
      <c r="L5" s="75">
        <v>-91061683</v>
      </c>
      <c r="M5" s="75"/>
      <c r="N5" s="75"/>
      <c r="O5" s="75"/>
      <c r="P5" s="75"/>
      <c r="Q5" s="75"/>
      <c r="R5" s="75"/>
      <c r="S5" s="75">
        <v>-111081680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 ht="17.25" customHeight="1">
      <c r="A6" s="76">
        <v>4</v>
      </c>
      <c r="B6" s="76">
        <v>164012</v>
      </c>
      <c r="C6" s="77" t="s">
        <v>112</v>
      </c>
      <c r="D6" s="78"/>
      <c r="E6" s="78"/>
      <c r="F6" s="78"/>
      <c r="G6" s="78"/>
      <c r="H6" s="78"/>
      <c r="I6" s="78"/>
      <c r="J6" s="78"/>
      <c r="K6" s="78">
        <v>-72759960</v>
      </c>
      <c r="L6" s="78">
        <v>-64704810</v>
      </c>
      <c r="M6" s="78"/>
      <c r="N6" s="78"/>
      <c r="O6" s="78"/>
      <c r="P6" s="78"/>
      <c r="Q6" s="78"/>
      <c r="R6" s="78"/>
      <c r="S6" s="78">
        <v>-69526800</v>
      </c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ht="17.25" customHeight="1">
      <c r="A7" s="17">
        <v>5</v>
      </c>
      <c r="B7" s="17">
        <v>179208</v>
      </c>
      <c r="C7" s="74" t="s">
        <v>104</v>
      </c>
      <c r="D7" s="75"/>
      <c r="E7" s="75"/>
      <c r="F7" s="75"/>
      <c r="G7" s="75"/>
      <c r="H7" s="75"/>
      <c r="I7" s="75">
        <v>-35833770</v>
      </c>
      <c r="J7" s="75"/>
      <c r="K7" s="75"/>
      <c r="L7" s="75">
        <v>-43034636</v>
      </c>
      <c r="M7" s="75"/>
      <c r="N7" s="75"/>
      <c r="O7" s="75">
        <v>-32388903</v>
      </c>
      <c r="P7" s="75"/>
      <c r="Q7" s="75"/>
      <c r="R7" s="75"/>
      <c r="S7" s="75"/>
      <c r="T7" s="75"/>
      <c r="U7" s="75"/>
      <c r="V7" s="75">
        <v>-34486750</v>
      </c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33" ht="17.25" customHeight="1">
      <c r="A8" s="76">
        <v>6</v>
      </c>
      <c r="B8" s="76">
        <v>181012</v>
      </c>
      <c r="C8" s="77" t="s">
        <v>105</v>
      </c>
      <c r="D8" s="78"/>
      <c r="E8" s="78"/>
      <c r="F8" s="78"/>
      <c r="G8" s="78"/>
      <c r="H8" s="78"/>
      <c r="I8" s="78"/>
      <c r="J8" s="78"/>
      <c r="K8" s="78"/>
      <c r="L8" s="78">
        <v>-2839288</v>
      </c>
      <c r="M8" s="78"/>
      <c r="N8" s="78"/>
      <c r="O8" s="78">
        <v>-1455509</v>
      </c>
      <c r="P8" s="78"/>
      <c r="Q8" s="78"/>
      <c r="R8" s="78"/>
      <c r="S8" s="78"/>
      <c r="T8" s="78"/>
      <c r="U8" s="78"/>
      <c r="V8" s="78">
        <v>-7661411</v>
      </c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 ht="17.25" customHeight="1">
      <c r="A9" s="17">
        <v>7</v>
      </c>
      <c r="B9" s="17">
        <v>182007</v>
      </c>
      <c r="C9" s="74" t="s">
        <v>106</v>
      </c>
      <c r="D9" s="75"/>
      <c r="E9" s="75"/>
      <c r="F9" s="75"/>
      <c r="G9" s="75"/>
      <c r="H9" s="75"/>
      <c r="I9" s="75"/>
      <c r="J9" s="75"/>
      <c r="K9" s="75"/>
      <c r="L9" s="75">
        <v>-87505414</v>
      </c>
      <c r="M9" s="75"/>
      <c r="N9" s="75"/>
      <c r="O9" s="75">
        <v>-72999004</v>
      </c>
      <c r="P9" s="75"/>
      <c r="Q9" s="75">
        <v>-77207680</v>
      </c>
      <c r="R9" s="75"/>
      <c r="S9" s="75"/>
      <c r="T9" s="75"/>
      <c r="U9" s="75">
        <v>-88950530</v>
      </c>
      <c r="V9" s="75">
        <v>-71348960</v>
      </c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</row>
    <row r="10" spans="1:33" ht="17.25" customHeight="1">
      <c r="A10" s="76">
        <v>8</v>
      </c>
      <c r="B10" s="76">
        <v>194004</v>
      </c>
      <c r="C10" s="77" t="s">
        <v>107</v>
      </c>
      <c r="D10" s="78"/>
      <c r="E10" s="78"/>
      <c r="F10" s="78"/>
      <c r="G10" s="78"/>
      <c r="H10" s="78">
        <v>-30107880</v>
      </c>
      <c r="I10" s="78"/>
      <c r="J10" s="78">
        <v>-26990426</v>
      </c>
      <c r="K10" s="78"/>
      <c r="L10" s="78">
        <v>-25477387</v>
      </c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ht="17.25" customHeight="1">
      <c r="A11" s="17">
        <v>9</v>
      </c>
      <c r="B11" s="17">
        <v>212048</v>
      </c>
      <c r="C11" s="74" t="s">
        <v>109</v>
      </c>
      <c r="D11" s="75"/>
      <c r="E11" s="75">
        <v>-56253167</v>
      </c>
      <c r="F11" s="75">
        <v>-31117213</v>
      </c>
      <c r="G11" s="75"/>
      <c r="H11" s="75"/>
      <c r="I11" s="75">
        <v>-47124010</v>
      </c>
      <c r="J11" s="75"/>
      <c r="K11" s="75"/>
      <c r="L11" s="75">
        <v>-37955907</v>
      </c>
      <c r="M11" s="75">
        <v>-40032555</v>
      </c>
      <c r="N11" s="75"/>
      <c r="O11" s="75">
        <v>-44023609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</row>
    <row r="12" spans="1:33" ht="17.25" customHeight="1">
      <c r="A12" s="76">
        <v>10</v>
      </c>
      <c r="B12" s="76">
        <v>226101</v>
      </c>
      <c r="C12" s="77" t="s">
        <v>110</v>
      </c>
      <c r="D12" s="78"/>
      <c r="E12" s="78"/>
      <c r="F12" s="78">
        <v>-134039484</v>
      </c>
      <c r="G12" s="78">
        <v>-130376059</v>
      </c>
      <c r="H12" s="78"/>
      <c r="I12" s="78"/>
      <c r="J12" s="78"/>
      <c r="K12" s="78"/>
      <c r="L12" s="78">
        <v>-157984822</v>
      </c>
      <c r="M12" s="78">
        <v>-125000069</v>
      </c>
      <c r="N12" s="78"/>
      <c r="O12" s="78"/>
      <c r="P12" s="78"/>
      <c r="Q12" s="78">
        <v>-151480130</v>
      </c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ht="17.25" customHeight="1">
      <c r="A13" s="17"/>
      <c r="B13" s="17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1:33" ht="17.25" customHeight="1">
      <c r="A14" s="76"/>
      <c r="B14" s="76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6" spans="1:33" s="73" customFormat="1" ht="11.25">
      <c r="A16" s="73">
        <v>1</v>
      </c>
    </row>
    <row r="17" spans="1:2" s="73" customFormat="1" ht="11.25">
      <c r="A17" s="73">
        <v>2</v>
      </c>
      <c r="B17" s="73" t="s">
        <v>60</v>
      </c>
    </row>
    <row r="18" spans="1:2" s="73" customFormat="1" ht="11.25">
      <c r="A18" s="73">
        <v>3</v>
      </c>
      <c r="B18" s="73" t="s">
        <v>49</v>
      </c>
    </row>
    <row r="19" spans="1:2" s="73" customFormat="1" ht="11.25">
      <c r="A19" s="73">
        <v>4</v>
      </c>
      <c r="B19" s="73" t="s">
        <v>30</v>
      </c>
    </row>
    <row r="20" spans="1:2" s="73" customFormat="1" ht="11.25">
      <c r="A20" s="73">
        <v>5</v>
      </c>
      <c r="B20" s="73" t="s">
        <v>17</v>
      </c>
    </row>
    <row r="21" spans="1:2" s="73" customFormat="1" ht="11.25">
      <c r="A21" s="73">
        <v>6</v>
      </c>
      <c r="B21" s="73" t="s">
        <v>69</v>
      </c>
    </row>
    <row r="22" spans="1:2" s="73" customFormat="1" ht="11.25">
      <c r="A22" s="73">
        <v>7</v>
      </c>
      <c r="B22" s="73" t="s">
        <v>120</v>
      </c>
    </row>
    <row r="23" spans="1:2" s="73" customFormat="1" ht="11.25">
      <c r="A23" s="73">
        <v>8</v>
      </c>
      <c r="B23" s="73" t="s">
        <v>31</v>
      </c>
    </row>
    <row r="24" spans="1:2" s="73" customFormat="1" ht="11.25">
      <c r="A24" s="73">
        <v>9</v>
      </c>
      <c r="B24" s="73" t="s">
        <v>21</v>
      </c>
    </row>
    <row r="25" spans="1:2" s="73" customFormat="1" ht="11.25">
      <c r="A25" s="73">
        <v>10</v>
      </c>
      <c r="B25" s="73" t="s">
        <v>18</v>
      </c>
    </row>
    <row r="26" spans="1:2" s="73" customFormat="1" ht="11.25">
      <c r="A26" s="73">
        <v>11</v>
      </c>
      <c r="B26" s="73" t="s">
        <v>29</v>
      </c>
    </row>
    <row r="27" spans="1:2" s="73" customFormat="1" ht="11.25">
      <c r="A27" s="73">
        <v>12</v>
      </c>
      <c r="B27" s="73" t="s">
        <v>19</v>
      </c>
    </row>
    <row r="28" spans="1:2" s="73" customFormat="1" ht="11.25">
      <c r="A28" s="73">
        <v>13</v>
      </c>
      <c r="B28" s="73" t="s">
        <v>66</v>
      </c>
    </row>
    <row r="29" spans="1:2" s="73" customFormat="1" ht="11.25">
      <c r="A29" s="73">
        <v>14</v>
      </c>
      <c r="B29" s="73" t="s">
        <v>121</v>
      </c>
    </row>
    <row r="30" spans="1:2" s="73" customFormat="1" ht="11.25">
      <c r="A30" s="73">
        <v>15</v>
      </c>
      <c r="B30" s="73" t="s">
        <v>28</v>
      </c>
    </row>
    <row r="31" spans="1:2" s="73" customFormat="1" ht="11.25">
      <c r="A31" s="73">
        <v>16</v>
      </c>
      <c r="B31" s="73" t="s">
        <v>24</v>
      </c>
    </row>
    <row r="32" spans="1:2" s="73" customFormat="1" ht="11.25">
      <c r="A32" s="73">
        <v>17</v>
      </c>
      <c r="B32" s="73" t="s">
        <v>27</v>
      </c>
    </row>
    <row r="33" spans="1:2" s="73" customFormat="1" ht="11.25">
      <c r="A33" s="73">
        <v>18</v>
      </c>
      <c r="B33" s="73" t="s">
        <v>57</v>
      </c>
    </row>
    <row r="34" spans="1:2" s="73" customFormat="1" ht="11.25">
      <c r="A34" s="73">
        <v>19</v>
      </c>
      <c r="B34" s="73" t="s">
        <v>26</v>
      </c>
    </row>
    <row r="35" spans="1:2" s="73" customFormat="1" ht="11.25">
      <c r="A35" s="73">
        <v>20</v>
      </c>
    </row>
    <row r="36" spans="1:2" s="73" customFormat="1" ht="11.25">
      <c r="A36" s="73">
        <v>21</v>
      </c>
    </row>
    <row r="37" spans="1:2" s="73" customFormat="1" ht="11.25">
      <c r="A37" s="73">
        <v>22</v>
      </c>
    </row>
    <row r="38" spans="1:2" s="73" customFormat="1" ht="11.25">
      <c r="A38" s="73">
        <v>23</v>
      </c>
    </row>
    <row r="39" spans="1:2" s="73" customFormat="1" ht="11.25">
      <c r="A39" s="73">
        <v>24</v>
      </c>
    </row>
    <row r="40" spans="1:2" s="73" customFormat="1" ht="11.25">
      <c r="A40" s="73">
        <v>25</v>
      </c>
    </row>
    <row r="41" spans="1:2" s="73" customFormat="1" ht="11.25">
      <c r="A41" s="73">
        <v>26</v>
      </c>
    </row>
    <row r="42" spans="1:2" s="73" customFormat="1" ht="11.25">
      <c r="A42" s="73">
        <v>27</v>
      </c>
    </row>
    <row r="43" spans="1:2" s="73" customFormat="1" ht="11.25">
      <c r="A43" s="73">
        <v>28</v>
      </c>
    </row>
    <row r="44" spans="1:2" s="73" customFormat="1" ht="11.25">
      <c r="A44" s="73">
        <v>29</v>
      </c>
    </row>
    <row r="45" spans="1:2" s="73" customFormat="1" ht="11.25">
      <c r="A45" s="73">
        <v>30</v>
      </c>
    </row>
  </sheetData>
  <sortState ref="D7:D35">
    <sortCondition ref="D7"/>
  </sortState>
  <conditionalFormatting sqref="D3:AG14">
    <cfRule type="cellIs" dxfId="18" priority="2" operator="greaterThan">
      <formula>0</formula>
    </cfRule>
  </conditionalFormatting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30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20" customWidth="1"/>
    <col min="5" max="5" width="9.7109375" customWidth="1"/>
    <col min="6" max="7" width="9.7109375" style="1" customWidth="1"/>
    <col min="8" max="8" width="37.140625" bestFit="1" customWidth="1"/>
    <col min="9" max="9" width="14.42578125" style="22" bestFit="1" customWidth="1"/>
    <col min="10" max="10" width="14.42578125" style="22" hidden="1" customWidth="1"/>
    <col min="11" max="11" width="10.7109375" style="1" customWidth="1"/>
  </cols>
  <sheetData>
    <row r="1" spans="1:11" ht="32.25">
      <c r="A1" s="29" t="s">
        <v>32</v>
      </c>
      <c r="B1" s="30" t="s">
        <v>0</v>
      </c>
      <c r="C1" s="30" t="s">
        <v>14</v>
      </c>
      <c r="D1" s="31" t="s">
        <v>35</v>
      </c>
      <c r="E1" s="30" t="s">
        <v>45</v>
      </c>
      <c r="F1" s="30" t="s">
        <v>47</v>
      </c>
      <c r="G1" s="30" t="s">
        <v>43</v>
      </c>
      <c r="H1" s="30" t="s">
        <v>44</v>
      </c>
      <c r="I1" s="32" t="s">
        <v>41</v>
      </c>
      <c r="J1" s="112" t="s">
        <v>123</v>
      </c>
      <c r="K1" s="33" t="s">
        <v>42</v>
      </c>
    </row>
    <row r="2" spans="1:11" ht="15.75" thickBot="1">
      <c r="A2" s="23"/>
      <c r="B2" s="24"/>
      <c r="C2" s="25"/>
      <c r="D2" s="26"/>
      <c r="E2" s="25"/>
      <c r="F2" s="24"/>
      <c r="G2" s="24"/>
      <c r="H2" s="25"/>
      <c r="I2" s="27"/>
      <c r="J2" s="113"/>
      <c r="K2" s="28"/>
    </row>
    <row r="3" spans="1:11">
      <c r="A3" s="79">
        <v>1</v>
      </c>
      <c r="B3" s="80">
        <f>LOOKUP(A3,Seznamy!$A$71:$A$83,Seznamy!$B$71:$B$83)</f>
        <v>109052</v>
      </c>
      <c r="C3" s="81" t="str">
        <f>LOOKUP(A3,Seznamy!$A$71:$A$83,Seznamy!$C$71:$C$83)</f>
        <v>Ostrava západ</v>
      </c>
      <c r="D3" s="82">
        <f>LOOKUP(A3,Seznamy!$A$71:$A$83,Seznamy!$F$71:$F$83)</f>
        <v>2139</v>
      </c>
      <c r="E3" s="82">
        <f>LOOKUP(A3,Seznamy!$A$71:$A$83,Seznamy!$G$71:$G$83)</f>
        <v>32522</v>
      </c>
      <c r="F3" s="83">
        <f>LOOKUP(A3,Seznamy!$A$71:$A$83,Seznamy!$J$71:$J$83)</f>
        <v>60</v>
      </c>
      <c r="G3" s="83">
        <v>15</v>
      </c>
      <c r="H3" s="81" t="str">
        <f>LOOKUP(G3,'Dělená - těžba'!$A$16:$A$46,'Dělená - těžba'!$B$16:$B$46)</f>
        <v>Lesy Beskydy, a.s.</v>
      </c>
      <c r="I3" s="84">
        <f t="array" ref="I3">SUM(IF(('Dělená - těžba'!$A$3:$A$14=A3)*('Dělená - těžba'!$D$1:$AG$1=G3),'Dělená - těžba'!$D$3:$AG$14))</f>
        <v>-12415960</v>
      </c>
      <c r="J3" s="118">
        <f>IF(I3=0,"",I3)</f>
        <v>-12415960</v>
      </c>
      <c r="K3" s="85">
        <f>IF(I3=MIN($J$3:$J$32),1,"")</f>
        <v>1</v>
      </c>
    </row>
    <row r="4" spans="1:11">
      <c r="A4" s="53">
        <v>1</v>
      </c>
      <c r="B4" s="54">
        <f>LOOKUP(A4,Seznamy!$A$71:$A$83,Seznamy!$B$71:$B$83)</f>
        <v>109052</v>
      </c>
      <c r="C4" s="55" t="str">
        <f>LOOKUP(A4,Seznamy!$A$71:$A$83,Seznamy!$C$71:$C$83)</f>
        <v>Ostrava západ</v>
      </c>
      <c r="D4" s="56">
        <f>LOOKUP(A4,Seznamy!$A$71:$A$83,Seznamy!$F$71:$F$83)</f>
        <v>2139</v>
      </c>
      <c r="E4" s="56">
        <f>LOOKUP(A4,Seznamy!$A$71:$A$83,Seznamy!$G$71:$G$83)</f>
        <v>32522</v>
      </c>
      <c r="F4" s="57">
        <f>LOOKUP(A4,Seznamy!$A$71:$A$83,Seznamy!$J$71:$J$83)</f>
        <v>60</v>
      </c>
      <c r="G4" s="57">
        <v>11</v>
      </c>
      <c r="H4" s="55" t="str">
        <f>LOOKUP(G4,'Dělená - těžba'!$A$16:$A$46,'Dělená - těžba'!$B$16:$B$46)</f>
        <v>LDF Rožnov a.s.</v>
      </c>
      <c r="I4" s="58">
        <f t="array" ref="I4">SUM(IF(('Dělená - těžba'!$A$3:$A$14=A4)*('Dělená - těžba'!$D$1:$AG$1=G4),'Dělená - těžba'!$D$3:$AG$14))</f>
        <v>-10978015</v>
      </c>
      <c r="J4" s="115">
        <f>IF(I4=0,"",I4)</f>
        <v>-10978015</v>
      </c>
      <c r="K4" s="59" t="str">
        <f>IF(I4=MIN($J$3:$J$32),1,"")</f>
        <v/>
      </c>
    </row>
    <row r="5" spans="1:11">
      <c r="A5" s="53">
        <v>1</v>
      </c>
      <c r="B5" s="54">
        <f>LOOKUP(A5,Seznamy!$A$71:$A$83,Seznamy!$B$71:$B$83)</f>
        <v>109052</v>
      </c>
      <c r="C5" s="55" t="str">
        <f>LOOKUP(A5,Seznamy!$A$71:$A$83,Seznamy!$C$71:$C$83)</f>
        <v>Ostrava západ</v>
      </c>
      <c r="D5" s="56">
        <f>LOOKUP(A5,Seznamy!$A$71:$A$83,Seznamy!$F$71:$F$83)</f>
        <v>2139</v>
      </c>
      <c r="E5" s="56">
        <f>LOOKUP(A5,Seznamy!$A$71:$A$83,Seznamy!$G$71:$G$83)</f>
        <v>32522</v>
      </c>
      <c r="F5" s="57">
        <f>LOOKUP(A5,Seznamy!$A$71:$A$83,Seznamy!$J$71:$J$83)</f>
        <v>60</v>
      </c>
      <c r="G5" s="57">
        <v>9</v>
      </c>
      <c r="H5" s="55" t="str">
        <f>LOOKUP(G5,'Dělená - těžba'!$A$16:$A$46,'Dělená - těžba'!$B$16:$B$46)</f>
        <v>UNILES a.s.</v>
      </c>
      <c r="I5" s="58">
        <f t="array" ref="I5">SUM(IF(('Dělená - těžba'!$A$3:$A$14=A5)*('Dělená - těžba'!$D$1:$AG$1=G5),'Dělená - těžba'!$D$3:$AG$14))</f>
        <v>-3841600</v>
      </c>
      <c r="J5" s="115">
        <f>IF(I5=0,"",I5)</f>
        <v>-3841600</v>
      </c>
      <c r="K5" s="59" t="str">
        <f>IF(I5=MIN($J$3:$J$32),1,"")</f>
        <v/>
      </c>
    </row>
    <row r="6" spans="1:11" hidden="1">
      <c r="A6" s="53">
        <v>1</v>
      </c>
      <c r="B6" s="54">
        <f>LOOKUP(A6,Seznamy!$A$71:$A$83,Seznamy!$B$71:$B$83)</f>
        <v>109052</v>
      </c>
      <c r="C6" s="55" t="str">
        <f>LOOKUP(A6,Seznamy!$A$71:$A$83,Seznamy!$C$71:$C$83)</f>
        <v>Ostrava západ</v>
      </c>
      <c r="D6" s="56">
        <f>LOOKUP(A6,Seznamy!$A$71:$A$83,Seznamy!$F$71:$F$83)</f>
        <v>2139</v>
      </c>
      <c r="E6" s="56">
        <f>LOOKUP(A6,Seznamy!$A$71:$A$83,Seznamy!$G$71:$G$83)</f>
        <v>32522</v>
      </c>
      <c r="F6" s="57">
        <f>LOOKUP(A6,Seznamy!$A$71:$A$83,Seznamy!$J$71:$J$83)</f>
        <v>60</v>
      </c>
      <c r="G6" s="57">
        <v>17</v>
      </c>
      <c r="H6" s="55" t="str">
        <f>LOOKUP(G6,'Dělená - těžba'!$A$16:$A$46,'Dělená - těžba'!$B$16:$B$46)</f>
        <v>Pradědský lesní závod, a.s.</v>
      </c>
      <c r="I6" s="58">
        <f t="array" ref="I6">SUM(IF(('Dělená - těžba'!$A$3:$A$14=A6)*('Dělená - těžba'!$D$1:$AG$1=G6),'Dělená - těžba'!$D$3:$AG$14))</f>
        <v>0</v>
      </c>
      <c r="J6" s="115" t="str">
        <f>IF(I6=0,"",I6)</f>
        <v/>
      </c>
      <c r="K6" s="59" t="str">
        <f>IF(I6=MIN($J$3:$J$32),1,"")</f>
        <v/>
      </c>
    </row>
    <row r="7" spans="1:11" hidden="1">
      <c r="A7" s="53">
        <v>1</v>
      </c>
      <c r="B7" s="54">
        <f>LOOKUP(A7,Seznamy!$A$71:$A$83,Seznamy!$B$71:$B$83)</f>
        <v>109052</v>
      </c>
      <c r="C7" s="55" t="str">
        <f>LOOKUP(A7,Seznamy!$A$71:$A$83,Seznamy!$C$71:$C$83)</f>
        <v>Ostrava západ</v>
      </c>
      <c r="D7" s="56">
        <f>LOOKUP(A7,Seznamy!$A$71:$A$83,Seznamy!$F$71:$F$83)</f>
        <v>2139</v>
      </c>
      <c r="E7" s="56">
        <f>LOOKUP(A7,Seznamy!$A$71:$A$83,Seznamy!$G$71:$G$83)</f>
        <v>32522</v>
      </c>
      <c r="F7" s="57">
        <f>LOOKUP(A7,Seznamy!$A$71:$A$83,Seznamy!$J$71:$J$83)</f>
        <v>60</v>
      </c>
      <c r="G7" s="57">
        <v>16</v>
      </c>
      <c r="H7" s="55" t="str">
        <f>LOOKUP(G7,'Dělená - těžba'!$A$16:$A$46,'Dělená - těžba'!$B$16:$B$46)</f>
        <v>Lesní společnost Ledeč nad Sázavou, a.s.</v>
      </c>
      <c r="I7" s="58">
        <f t="array" ref="I7">SUM(IF(('Dělená - těžba'!$A$3:$A$14=A7)*('Dělená - těžba'!$D$1:$AG$1=G7),'Dělená - těžba'!$D$3:$AG$14))</f>
        <v>0</v>
      </c>
      <c r="J7" s="115" t="str">
        <f>IF(I7=0,"",I7)</f>
        <v/>
      </c>
      <c r="K7" s="59" t="str">
        <f>IF(I7=MIN($J$3:$J$32),1,"")</f>
        <v/>
      </c>
    </row>
    <row r="8" spans="1:11" hidden="1">
      <c r="A8" s="53">
        <v>1</v>
      </c>
      <c r="B8" s="54">
        <f>LOOKUP(A8,Seznamy!$A$71:$A$83,Seznamy!$B$71:$B$83)</f>
        <v>109052</v>
      </c>
      <c r="C8" s="55" t="str">
        <f>LOOKUP(A8,Seznamy!$A$71:$A$83,Seznamy!$C$71:$C$83)</f>
        <v>Ostrava západ</v>
      </c>
      <c r="D8" s="56">
        <f>LOOKUP(A8,Seznamy!$A$71:$A$83,Seznamy!$F$71:$F$83)</f>
        <v>2139</v>
      </c>
      <c r="E8" s="56">
        <f>LOOKUP(A8,Seznamy!$A$71:$A$83,Seznamy!$G$71:$G$83)</f>
        <v>32522</v>
      </c>
      <c r="F8" s="57">
        <f>LOOKUP(A8,Seznamy!$A$71:$A$83,Seznamy!$J$71:$J$83)</f>
        <v>60</v>
      </c>
      <c r="G8" s="57">
        <v>1</v>
      </c>
      <c r="H8" s="55">
        <f>LOOKUP(G8,'Dělená - těžba'!$A$16:$A$46,'Dělená - těžba'!$B$16:$B$46)</f>
        <v>0</v>
      </c>
      <c r="I8" s="58">
        <f t="array" ref="I8">SUM(IF(('Dělená - těžba'!$A$3:$A$14=A8)*('Dělená - těžba'!$D$1:$AG$1=G8),'Dělená - těžba'!$D$3:$AG$14))</f>
        <v>0</v>
      </c>
      <c r="J8" s="115" t="str">
        <f>IF(I8=0,"",I8)</f>
        <v/>
      </c>
      <c r="K8" s="59" t="str">
        <f>IF(I8=MIN($J$3:$J$32),1,"")</f>
        <v/>
      </c>
    </row>
    <row r="9" spans="1:11" hidden="1">
      <c r="A9" s="53">
        <v>1</v>
      </c>
      <c r="B9" s="54">
        <f>LOOKUP(A9,Seznamy!$A$71:$A$83,Seznamy!$B$71:$B$83)</f>
        <v>109052</v>
      </c>
      <c r="C9" s="55" t="str">
        <f>LOOKUP(A9,Seznamy!$A$71:$A$83,Seznamy!$C$71:$C$83)</f>
        <v>Ostrava západ</v>
      </c>
      <c r="D9" s="56">
        <f>LOOKUP(A9,Seznamy!$A$71:$A$83,Seznamy!$F$71:$F$83)</f>
        <v>2139</v>
      </c>
      <c r="E9" s="56">
        <f>LOOKUP(A9,Seznamy!$A$71:$A$83,Seznamy!$G$71:$G$83)</f>
        <v>32522</v>
      </c>
      <c r="F9" s="57">
        <f>LOOKUP(A9,Seznamy!$A$71:$A$83,Seznamy!$J$71:$J$83)</f>
        <v>60</v>
      </c>
      <c r="G9" s="57">
        <v>2</v>
      </c>
      <c r="H9" s="55" t="str">
        <f>LOOKUP(G9,'Dělená - těžba'!$A$16:$A$46,'Dělená - těžba'!$B$16:$B$46)</f>
        <v>KAISER s.r.o.</v>
      </c>
      <c r="I9" s="58">
        <f t="array" ref="I9">SUM(IF(('Dělená - těžba'!$A$3:$A$14=A9)*('Dělená - těžba'!$D$1:$AG$1=G9),'Dělená - těžba'!$D$3:$AG$14))</f>
        <v>0</v>
      </c>
      <c r="J9" s="115" t="str">
        <f>IF(I9=0,"",I9)</f>
        <v/>
      </c>
      <c r="K9" s="59" t="str">
        <f>IF(I9=MIN($J$3:$J$32),1,"")</f>
        <v/>
      </c>
    </row>
    <row r="10" spans="1:11" hidden="1">
      <c r="A10" s="53">
        <v>1</v>
      </c>
      <c r="B10" s="54">
        <f>LOOKUP(A10,Seznamy!$A$71:$A$83,Seznamy!$B$71:$B$83)</f>
        <v>109052</v>
      </c>
      <c r="C10" s="55" t="str">
        <f>LOOKUP(A10,Seznamy!$A$71:$A$83,Seznamy!$C$71:$C$83)</f>
        <v>Ostrava západ</v>
      </c>
      <c r="D10" s="56">
        <f>LOOKUP(A10,Seznamy!$A$71:$A$83,Seznamy!$F$71:$F$83)</f>
        <v>2139</v>
      </c>
      <c r="E10" s="56">
        <f>LOOKUP(A10,Seznamy!$A$71:$A$83,Seznamy!$G$71:$G$83)</f>
        <v>32522</v>
      </c>
      <c r="F10" s="57">
        <f>LOOKUP(A10,Seznamy!$A$71:$A$83,Seznamy!$J$71:$J$83)</f>
        <v>60</v>
      </c>
      <c r="G10" s="57">
        <v>3</v>
      </c>
      <c r="H10" s="55" t="str">
        <f>LOOKUP(G10,'Dělená - těžba'!$A$16:$A$46,'Dělená - těžba'!$B$16:$B$46)</f>
        <v>ACLESIA, spol. s r.o.</v>
      </c>
      <c r="I10" s="58">
        <f t="array" ref="I10">SUM(IF(('Dělená - těžba'!$A$3:$A$14=A10)*('Dělená - těžba'!$D$1:$AG$1=G10),'Dělená - těžba'!$D$3:$AG$14))</f>
        <v>0</v>
      </c>
      <c r="J10" s="115" t="str">
        <f>IF(I10=0,"",I10)</f>
        <v/>
      </c>
      <c r="K10" s="59" t="str">
        <f>IF(I10=MIN($J$3:$J$32),1,"")</f>
        <v/>
      </c>
    </row>
    <row r="11" spans="1:11" hidden="1">
      <c r="A11" s="53">
        <v>1</v>
      </c>
      <c r="B11" s="54">
        <f>LOOKUP(A11,Seznamy!$A$71:$A$83,Seznamy!$B$71:$B$83)</f>
        <v>109052</v>
      </c>
      <c r="C11" s="55" t="str">
        <f>LOOKUP(A11,Seznamy!$A$71:$A$83,Seznamy!$C$71:$C$83)</f>
        <v>Ostrava západ</v>
      </c>
      <c r="D11" s="56">
        <f>LOOKUP(A11,Seznamy!$A$71:$A$83,Seznamy!$F$71:$F$83)</f>
        <v>2139</v>
      </c>
      <c r="E11" s="56">
        <f>LOOKUP(A11,Seznamy!$A$71:$A$83,Seznamy!$G$71:$G$83)</f>
        <v>32522</v>
      </c>
      <c r="F11" s="57">
        <f>LOOKUP(A11,Seznamy!$A$71:$A$83,Seznamy!$J$71:$J$83)</f>
        <v>60</v>
      </c>
      <c r="G11" s="57">
        <v>4</v>
      </c>
      <c r="H11" s="55" t="str">
        <f>LOOKUP(G11,'Dělená - těžba'!$A$16:$A$46,'Dělená - těžba'!$B$16:$B$46)</f>
        <v>LST a.s.</v>
      </c>
      <c r="I11" s="58">
        <f t="array" ref="I11">SUM(IF(('Dělená - těžba'!$A$3:$A$14=A11)*('Dělená - těžba'!$D$1:$AG$1=G11),'Dělená - těžba'!$D$3:$AG$14))</f>
        <v>0</v>
      </c>
      <c r="J11" s="115" t="str">
        <f>IF(I11=0,"",I11)</f>
        <v/>
      </c>
      <c r="K11" s="59" t="str">
        <f>IF(I11=MIN($J$3:$J$32),1,"")</f>
        <v/>
      </c>
    </row>
    <row r="12" spans="1:11" hidden="1">
      <c r="A12" s="53">
        <v>1</v>
      </c>
      <c r="B12" s="54">
        <f>LOOKUP(A12,Seznamy!$A$71:$A$83,Seznamy!$B$71:$B$83)</f>
        <v>109052</v>
      </c>
      <c r="C12" s="55" t="str">
        <f>LOOKUP(A12,Seznamy!$A$71:$A$83,Seznamy!$C$71:$C$83)</f>
        <v>Ostrava západ</v>
      </c>
      <c r="D12" s="56">
        <f>LOOKUP(A12,Seznamy!$A$71:$A$83,Seznamy!$F$71:$F$83)</f>
        <v>2139</v>
      </c>
      <c r="E12" s="56">
        <f>LOOKUP(A12,Seznamy!$A$71:$A$83,Seznamy!$G$71:$G$83)</f>
        <v>32522</v>
      </c>
      <c r="F12" s="57">
        <f>LOOKUP(A12,Seznamy!$A$71:$A$83,Seznamy!$J$71:$J$83)</f>
        <v>60</v>
      </c>
      <c r="G12" s="57">
        <v>5</v>
      </c>
      <c r="H12" s="55" t="str">
        <f>LOOKUP(G12,'Dělená - těžba'!$A$16:$A$46,'Dělená - těžba'!$B$16:$B$46)</f>
        <v>T.E.P. HOLZ, s.r.o.</v>
      </c>
      <c r="I12" s="58">
        <f t="array" ref="I12">SUM(IF(('Dělená - těžba'!$A$3:$A$14=A12)*('Dělená - těžba'!$D$1:$AG$1=G12),'Dělená - těžba'!$D$3:$AG$14))</f>
        <v>0</v>
      </c>
      <c r="J12" s="115" t="str">
        <f>IF(I12=0,"",I12)</f>
        <v/>
      </c>
      <c r="K12" s="59" t="str">
        <f>IF(I12=MIN($J$3:$J$32),1,"")</f>
        <v/>
      </c>
    </row>
    <row r="13" spans="1:11" hidden="1">
      <c r="A13" s="53">
        <v>1</v>
      </c>
      <c r="B13" s="54">
        <f>LOOKUP(A13,Seznamy!$A$71:$A$83,Seznamy!$B$71:$B$83)</f>
        <v>109052</v>
      </c>
      <c r="C13" s="55" t="str">
        <f>LOOKUP(A13,Seznamy!$A$71:$A$83,Seznamy!$C$71:$C$83)</f>
        <v>Ostrava západ</v>
      </c>
      <c r="D13" s="56">
        <f>LOOKUP(A13,Seznamy!$A$71:$A$83,Seznamy!$F$71:$F$83)</f>
        <v>2139</v>
      </c>
      <c r="E13" s="56">
        <f>LOOKUP(A13,Seznamy!$A$71:$A$83,Seznamy!$G$71:$G$83)</f>
        <v>32522</v>
      </c>
      <c r="F13" s="57">
        <f>LOOKUP(A13,Seznamy!$A$71:$A$83,Seznamy!$J$71:$J$83)</f>
        <v>60</v>
      </c>
      <c r="G13" s="57">
        <v>6</v>
      </c>
      <c r="H13" s="55" t="str">
        <f>LOOKUP(G13,'Dělená - těžba'!$A$16:$A$46,'Dělená - těžba'!$B$16:$B$46)</f>
        <v>Milan Maršalík</v>
      </c>
      <c r="I13" s="58">
        <f t="array" ref="I13">SUM(IF(('Dělená - těžba'!$A$3:$A$14=A13)*('Dělená - těžba'!$D$1:$AG$1=G13),'Dělená - těžba'!$D$3:$AG$14))</f>
        <v>0</v>
      </c>
      <c r="J13" s="115" t="str">
        <f>IF(I13=0,"",I13)</f>
        <v/>
      </c>
      <c r="K13" s="59" t="str">
        <f>IF(I13=MIN($J$3:$J$32),1,"")</f>
        <v/>
      </c>
    </row>
    <row r="14" spans="1:11" hidden="1">
      <c r="A14" s="53">
        <v>1</v>
      </c>
      <c r="B14" s="54">
        <f>LOOKUP(A14,Seznamy!$A$71:$A$83,Seznamy!$B$71:$B$83)</f>
        <v>109052</v>
      </c>
      <c r="C14" s="55" t="str">
        <f>LOOKUP(A14,Seznamy!$A$71:$A$83,Seznamy!$C$71:$C$83)</f>
        <v>Ostrava západ</v>
      </c>
      <c r="D14" s="56">
        <f>LOOKUP(A14,Seznamy!$A$71:$A$83,Seznamy!$F$71:$F$83)</f>
        <v>2139</v>
      </c>
      <c r="E14" s="56">
        <f>LOOKUP(A14,Seznamy!$A$71:$A$83,Seznamy!$G$71:$G$83)</f>
        <v>32522</v>
      </c>
      <c r="F14" s="57">
        <f>LOOKUP(A14,Seznamy!$A$71:$A$83,Seznamy!$J$71:$J$83)</f>
        <v>60</v>
      </c>
      <c r="G14" s="57">
        <v>7</v>
      </c>
      <c r="H14" s="55" t="str">
        <f>LOOKUP(G14,'Dělená - těžba'!$A$16:$A$46,'Dělená - těžba'!$B$16:$B$46)</f>
        <v>Stora Enso Wood Products Planá s.r.o.</v>
      </c>
      <c r="I14" s="58">
        <f t="array" ref="I14">SUM(IF(('Dělená - těžba'!$A$3:$A$14=A14)*('Dělená - těžba'!$D$1:$AG$1=G14),'Dělená - těžba'!$D$3:$AG$14))</f>
        <v>0</v>
      </c>
      <c r="J14" s="115" t="str">
        <f>IF(I14=0,"",I14)</f>
        <v/>
      </c>
      <c r="K14" s="59" t="str">
        <f>IF(I14=MIN($J$3:$J$32),1,"")</f>
        <v/>
      </c>
    </row>
    <row r="15" spans="1:11" hidden="1">
      <c r="A15" s="53">
        <v>1</v>
      </c>
      <c r="B15" s="54">
        <f>LOOKUP(A15,Seznamy!$A$71:$A$83,Seznamy!$B$71:$B$83)</f>
        <v>109052</v>
      </c>
      <c r="C15" s="55" t="str">
        <f>LOOKUP(A15,Seznamy!$A$71:$A$83,Seznamy!$C$71:$C$83)</f>
        <v>Ostrava západ</v>
      </c>
      <c r="D15" s="56">
        <f>LOOKUP(A15,Seznamy!$A$71:$A$83,Seznamy!$F$71:$F$83)</f>
        <v>2139</v>
      </c>
      <c r="E15" s="56">
        <f>LOOKUP(A15,Seznamy!$A$71:$A$83,Seznamy!$G$71:$G$83)</f>
        <v>32522</v>
      </c>
      <c r="F15" s="57">
        <f>LOOKUP(A15,Seznamy!$A$71:$A$83,Seznamy!$J$71:$J$83)</f>
        <v>60</v>
      </c>
      <c r="G15" s="57">
        <v>8</v>
      </c>
      <c r="H15" s="55" t="str">
        <f>LOOKUP(G15,'Dělená - těžba'!$A$16:$A$46,'Dělená - těžba'!$B$16:$B$46)</f>
        <v>Stora Enso Wood Products Ždírec s.r.o.</v>
      </c>
      <c r="I15" s="58">
        <f t="array" ref="I15">SUM(IF(('Dělená - těžba'!$A$3:$A$14=A15)*('Dělená - těžba'!$D$1:$AG$1=G15),'Dělená - těžba'!$D$3:$AG$14))</f>
        <v>0</v>
      </c>
      <c r="J15" s="115" t="str">
        <f>IF(I15=0,"",I15)</f>
        <v/>
      </c>
      <c r="K15" s="59" t="str">
        <f>IF(I15=MIN($J$3:$J$32),1,"")</f>
        <v/>
      </c>
    </row>
    <row r="16" spans="1:11" hidden="1">
      <c r="A16" s="53">
        <v>1</v>
      </c>
      <c r="B16" s="54">
        <f>LOOKUP(A16,Seznamy!$A$71:$A$83,Seznamy!$B$71:$B$83)</f>
        <v>109052</v>
      </c>
      <c r="C16" s="55" t="str">
        <f>LOOKUP(A16,Seznamy!$A$71:$A$83,Seznamy!$C$71:$C$83)</f>
        <v>Ostrava západ</v>
      </c>
      <c r="D16" s="56">
        <f>LOOKUP(A16,Seznamy!$A$71:$A$83,Seznamy!$F$71:$F$83)</f>
        <v>2139</v>
      </c>
      <c r="E16" s="56">
        <f>LOOKUP(A16,Seznamy!$A$71:$A$83,Seznamy!$G$71:$G$83)</f>
        <v>32522</v>
      </c>
      <c r="F16" s="57">
        <f>LOOKUP(A16,Seznamy!$A$71:$A$83,Seznamy!$J$71:$J$83)</f>
        <v>60</v>
      </c>
      <c r="G16" s="57">
        <v>10</v>
      </c>
      <c r="H16" s="55" t="str">
        <f>LOOKUP(G16,'Dělená - těžba'!$A$16:$A$46,'Dělená - těžba'!$B$16:$B$46)</f>
        <v>Jihozápadní dřevařská a.s.</v>
      </c>
      <c r="I16" s="58">
        <f t="array" ref="I16">SUM(IF(('Dělená - těžba'!$A$3:$A$14=A16)*('Dělená - těžba'!$D$1:$AG$1=G16),'Dělená - těžba'!$D$3:$AG$14))</f>
        <v>0</v>
      </c>
      <c r="J16" s="115" t="str">
        <f>IF(I16=0,"",I16)</f>
        <v/>
      </c>
      <c r="K16" s="59" t="str">
        <f>IF(I16=MIN($J$3:$J$32),1,"")</f>
        <v/>
      </c>
    </row>
    <row r="17" spans="1:11" hidden="1">
      <c r="A17" s="53">
        <v>1</v>
      </c>
      <c r="B17" s="54">
        <f>LOOKUP(A17,Seznamy!$A$71:$A$83,Seznamy!$B$71:$B$83)</f>
        <v>109052</v>
      </c>
      <c r="C17" s="55" t="str">
        <f>LOOKUP(A17,Seznamy!$A$71:$A$83,Seznamy!$C$71:$C$83)</f>
        <v>Ostrava západ</v>
      </c>
      <c r="D17" s="56">
        <f>LOOKUP(A17,Seznamy!$A$71:$A$83,Seznamy!$F$71:$F$83)</f>
        <v>2139</v>
      </c>
      <c r="E17" s="56">
        <f>LOOKUP(A17,Seznamy!$A$71:$A$83,Seznamy!$G$71:$G$83)</f>
        <v>32522</v>
      </c>
      <c r="F17" s="57">
        <f>LOOKUP(A17,Seznamy!$A$71:$A$83,Seznamy!$J$71:$J$83)</f>
        <v>60</v>
      </c>
      <c r="G17" s="57">
        <v>12</v>
      </c>
      <c r="H17" s="55" t="str">
        <f>LOOKUP(G17,'Dělená - těžba'!$A$16:$A$46,'Dělená - těžba'!$B$16:$B$46)</f>
        <v>Kloboucká lesní s.r.o.</v>
      </c>
      <c r="I17" s="58">
        <f t="array" ref="I17">SUM(IF(('Dělená - těžba'!$A$3:$A$14=A17)*('Dělená - těžba'!$D$1:$AG$1=G17),'Dělená - těžba'!$D$3:$AG$14))</f>
        <v>0</v>
      </c>
      <c r="J17" s="115" t="str">
        <f>IF(I17=0,"",I17)</f>
        <v/>
      </c>
      <c r="K17" s="59" t="str">
        <f>IF(I17=MIN($J$3:$J$32),1,"")</f>
        <v/>
      </c>
    </row>
    <row r="18" spans="1:11" hidden="1">
      <c r="A18" s="53">
        <v>1</v>
      </c>
      <c r="B18" s="54">
        <f>LOOKUP(A18,Seznamy!$A$71:$A$83,Seznamy!$B$71:$B$83)</f>
        <v>109052</v>
      </c>
      <c r="C18" s="55" t="str">
        <f>LOOKUP(A18,Seznamy!$A$71:$A$83,Seznamy!$C$71:$C$83)</f>
        <v>Ostrava západ</v>
      </c>
      <c r="D18" s="56">
        <f>LOOKUP(A18,Seznamy!$A$71:$A$83,Seznamy!$F$71:$F$83)</f>
        <v>2139</v>
      </c>
      <c r="E18" s="56">
        <f>LOOKUP(A18,Seznamy!$A$71:$A$83,Seznamy!$G$71:$G$83)</f>
        <v>32522</v>
      </c>
      <c r="F18" s="57">
        <f>LOOKUP(A18,Seznamy!$A$71:$A$83,Seznamy!$J$71:$J$83)</f>
        <v>60</v>
      </c>
      <c r="G18" s="57">
        <v>13</v>
      </c>
      <c r="H18" s="55" t="str">
        <f>LOOKUP(G18,'Dělená - těžba'!$A$16:$A$46,'Dělená - těžba'!$B$16:$B$46)</f>
        <v>Drevo-Málek s.r.o.</v>
      </c>
      <c r="I18" s="58">
        <f t="array" ref="I18">SUM(IF(('Dělená - těžba'!$A$3:$A$14=A18)*('Dělená - těžba'!$D$1:$AG$1=G18),'Dělená - těžba'!$D$3:$AG$14))</f>
        <v>0</v>
      </c>
      <c r="J18" s="115" t="str">
        <f>IF(I18=0,"",I18)</f>
        <v/>
      </c>
      <c r="K18" s="59" t="str">
        <f>IF(I18=MIN($J$3:$J$32),1,"")</f>
        <v/>
      </c>
    </row>
    <row r="19" spans="1:11" hidden="1">
      <c r="A19" s="53">
        <v>1</v>
      </c>
      <c r="B19" s="54">
        <f>LOOKUP(A19,Seznamy!$A$71:$A$83,Seznamy!$B$71:$B$83)</f>
        <v>109052</v>
      </c>
      <c r="C19" s="55" t="str">
        <f>LOOKUP(A19,Seznamy!$A$71:$A$83,Seznamy!$C$71:$C$83)</f>
        <v>Ostrava západ</v>
      </c>
      <c r="D19" s="56">
        <f>LOOKUP(A19,Seznamy!$A$71:$A$83,Seznamy!$F$71:$F$83)</f>
        <v>2139</v>
      </c>
      <c r="E19" s="56">
        <f>LOOKUP(A19,Seznamy!$A$71:$A$83,Seznamy!$G$71:$G$83)</f>
        <v>32522</v>
      </c>
      <c r="F19" s="57">
        <f>LOOKUP(A19,Seznamy!$A$71:$A$83,Seznamy!$J$71:$J$83)</f>
        <v>60</v>
      </c>
      <c r="G19" s="57">
        <v>14</v>
      </c>
      <c r="H19" s="55" t="str">
        <f>LOOKUP(G19,'Dělená - těžba'!$A$16:$A$46,'Dělená - těžba'!$B$16:$B$46)</f>
        <v>SOLITERA spol. s r.o.</v>
      </c>
      <c r="I19" s="58">
        <f t="array" ref="I19">SUM(IF(('Dělená - těžba'!$A$3:$A$14=A19)*('Dělená - těžba'!$D$1:$AG$1=G19),'Dělená - těžba'!$D$3:$AG$14))</f>
        <v>0</v>
      </c>
      <c r="J19" s="115" t="str">
        <f>IF(I19=0,"",I19)</f>
        <v/>
      </c>
      <c r="K19" s="59" t="str">
        <f>IF(I19=MIN($J$3:$J$32),1,"")</f>
        <v/>
      </c>
    </row>
    <row r="20" spans="1:11" hidden="1">
      <c r="A20" s="53">
        <v>1</v>
      </c>
      <c r="B20" s="54">
        <f>LOOKUP(A20,Seznamy!$A$71:$A$83,Seznamy!$B$71:$B$83)</f>
        <v>109052</v>
      </c>
      <c r="C20" s="55" t="str">
        <f>LOOKUP(A20,Seznamy!$A$71:$A$83,Seznamy!$C$71:$C$83)</f>
        <v>Ostrava západ</v>
      </c>
      <c r="D20" s="56">
        <f>LOOKUP(A20,Seznamy!$A$71:$A$83,Seznamy!$F$71:$F$83)</f>
        <v>2139</v>
      </c>
      <c r="E20" s="56">
        <f>LOOKUP(A20,Seznamy!$A$71:$A$83,Seznamy!$G$71:$G$83)</f>
        <v>32522</v>
      </c>
      <c r="F20" s="57">
        <f>LOOKUP(A20,Seznamy!$A$71:$A$83,Seznamy!$J$71:$J$83)</f>
        <v>60</v>
      </c>
      <c r="G20" s="57">
        <v>18</v>
      </c>
      <c r="H20" s="55" t="str">
        <f>LOOKUP(G20,'Dělená - těžba'!$A$16:$A$46,'Dělená - těžba'!$B$16:$B$46)</f>
        <v>HEDERA ZIMA, spol. s r.o.</v>
      </c>
      <c r="I20" s="58">
        <f t="array" ref="I20">SUM(IF(('Dělená - těžba'!$A$3:$A$14=A20)*('Dělená - těžba'!$D$1:$AG$1=G20),'Dělená - těžba'!$D$3:$AG$14))</f>
        <v>0</v>
      </c>
      <c r="J20" s="115" t="str">
        <f>IF(I20=0,"",I20)</f>
        <v/>
      </c>
      <c r="K20" s="59" t="str">
        <f>IF(I20=MIN($J$3:$J$32),1,"")</f>
        <v/>
      </c>
    </row>
    <row r="21" spans="1:11" hidden="1">
      <c r="A21" s="53">
        <v>1</v>
      </c>
      <c r="B21" s="54">
        <f>LOOKUP(A21,Seznamy!$A$71:$A$83,Seznamy!$B$71:$B$83)</f>
        <v>109052</v>
      </c>
      <c r="C21" s="55" t="str">
        <f>LOOKUP(A21,Seznamy!$A$71:$A$83,Seznamy!$C$71:$C$83)</f>
        <v>Ostrava západ</v>
      </c>
      <c r="D21" s="56">
        <f>LOOKUP(A21,Seznamy!$A$71:$A$83,Seznamy!$F$71:$F$83)</f>
        <v>2139</v>
      </c>
      <c r="E21" s="56">
        <f>LOOKUP(A21,Seznamy!$A$71:$A$83,Seznamy!$G$71:$G$83)</f>
        <v>32522</v>
      </c>
      <c r="F21" s="57">
        <f>LOOKUP(A21,Seznamy!$A$71:$A$83,Seznamy!$J$71:$J$83)</f>
        <v>60</v>
      </c>
      <c r="G21" s="57">
        <v>19</v>
      </c>
      <c r="H21" s="55" t="str">
        <f>LOOKUP(G21,'Dělená - těžba'!$A$16:$A$46,'Dělená - těžba'!$B$16:$B$46)</f>
        <v>JACER - CZ a.s.</v>
      </c>
      <c r="I21" s="58">
        <f t="array" ref="I21">SUM(IF(('Dělená - těžba'!$A$3:$A$14=A21)*('Dělená - těžba'!$D$1:$AG$1=G21),'Dělená - těžba'!$D$3:$AG$14))</f>
        <v>0</v>
      </c>
      <c r="J21" s="115" t="str">
        <f>IF(I21=0,"",I21)</f>
        <v/>
      </c>
      <c r="K21" s="59" t="str">
        <f>IF(I21=MIN($J$3:$J$32),1,"")</f>
        <v/>
      </c>
    </row>
    <row r="22" spans="1:11" hidden="1">
      <c r="A22" s="53">
        <v>1</v>
      </c>
      <c r="B22" s="54">
        <f>LOOKUP(A22,Seznamy!$A$71:$A$83,Seznamy!$B$71:$B$83)</f>
        <v>109052</v>
      </c>
      <c r="C22" s="55" t="str">
        <f>LOOKUP(A22,Seznamy!$A$71:$A$83,Seznamy!$C$71:$C$83)</f>
        <v>Ostrava západ</v>
      </c>
      <c r="D22" s="56">
        <f>LOOKUP(A22,Seznamy!$A$71:$A$83,Seznamy!$F$71:$F$83)</f>
        <v>2139</v>
      </c>
      <c r="E22" s="56">
        <f>LOOKUP(A22,Seznamy!$A$71:$A$83,Seznamy!$G$71:$G$83)</f>
        <v>32522</v>
      </c>
      <c r="F22" s="57">
        <f>LOOKUP(A22,Seznamy!$A$71:$A$83,Seznamy!$J$71:$J$83)</f>
        <v>60</v>
      </c>
      <c r="G22" s="57">
        <v>20</v>
      </c>
      <c r="H22" s="55">
        <f>LOOKUP(G22,'Dělená - těžba'!$A$16:$A$46,'Dělená - těžba'!$B$16:$B$46)</f>
        <v>0</v>
      </c>
      <c r="I22" s="58">
        <f t="array" ref="I22">SUM(IF(('Dělená - těžba'!$A$3:$A$14=A22)*('Dělená - těžba'!$D$1:$AG$1=G22),'Dělená - těžba'!$D$3:$AG$14))</f>
        <v>0</v>
      </c>
      <c r="J22" s="115" t="str">
        <f>IF(I22=0,"",I22)</f>
        <v/>
      </c>
      <c r="K22" s="59" t="str">
        <f>IF(I22=MIN($J$3:$J$32),1,"")</f>
        <v/>
      </c>
    </row>
    <row r="23" spans="1:11" hidden="1">
      <c r="A23" s="53">
        <v>1</v>
      </c>
      <c r="B23" s="54">
        <f>LOOKUP(A23,Seznamy!$A$71:$A$83,Seznamy!$B$71:$B$83)</f>
        <v>109052</v>
      </c>
      <c r="C23" s="55" t="str">
        <f>LOOKUP(A23,Seznamy!$A$71:$A$83,Seznamy!$C$71:$C$83)</f>
        <v>Ostrava západ</v>
      </c>
      <c r="D23" s="56">
        <f>LOOKUP(A23,Seznamy!$A$71:$A$83,Seznamy!$F$71:$F$83)</f>
        <v>2139</v>
      </c>
      <c r="E23" s="56">
        <f>LOOKUP(A23,Seznamy!$A$71:$A$83,Seznamy!$G$71:$G$83)</f>
        <v>32522</v>
      </c>
      <c r="F23" s="57">
        <f>LOOKUP(A23,Seznamy!$A$71:$A$83,Seznamy!$J$71:$J$83)</f>
        <v>60</v>
      </c>
      <c r="G23" s="57">
        <v>21</v>
      </c>
      <c r="H23" s="55">
        <f>LOOKUP(G23,'Dělená - těžba'!$A$16:$A$46,'Dělená - těžba'!$B$16:$B$46)</f>
        <v>0</v>
      </c>
      <c r="I23" s="58">
        <f t="array" ref="I23">SUM(IF(('Dělená - těžba'!$A$3:$A$14=A23)*('Dělená - těžba'!$D$1:$AG$1=G23),'Dělená - těžba'!$D$3:$AG$14))</f>
        <v>0</v>
      </c>
      <c r="J23" s="115" t="str">
        <f>IF(I23=0,"",I23)</f>
        <v/>
      </c>
      <c r="K23" s="59" t="str">
        <f>IF(I23=MIN($J$3:$J$32),1,"")</f>
        <v/>
      </c>
    </row>
    <row r="24" spans="1:11" hidden="1">
      <c r="A24" s="53">
        <v>1</v>
      </c>
      <c r="B24" s="54">
        <f>LOOKUP(A24,Seznamy!$A$71:$A$83,Seznamy!$B$71:$B$83)</f>
        <v>109052</v>
      </c>
      <c r="C24" s="55" t="str">
        <f>LOOKUP(A24,Seznamy!$A$71:$A$83,Seznamy!$C$71:$C$83)</f>
        <v>Ostrava západ</v>
      </c>
      <c r="D24" s="56">
        <f>LOOKUP(A24,Seznamy!$A$71:$A$83,Seznamy!$F$71:$F$83)</f>
        <v>2139</v>
      </c>
      <c r="E24" s="56">
        <f>LOOKUP(A24,Seznamy!$A$71:$A$83,Seznamy!$G$71:$G$83)</f>
        <v>32522</v>
      </c>
      <c r="F24" s="57">
        <f>LOOKUP(A24,Seznamy!$A$71:$A$83,Seznamy!$J$71:$J$83)</f>
        <v>60</v>
      </c>
      <c r="G24" s="57">
        <v>22</v>
      </c>
      <c r="H24" s="55">
        <f>LOOKUP(G24,'Dělená - těžba'!$A$16:$A$46,'Dělená - těžba'!$B$16:$B$46)</f>
        <v>0</v>
      </c>
      <c r="I24" s="58">
        <f t="array" ref="I24">SUM(IF(('Dělená - těžba'!$A$3:$A$14=A24)*('Dělená - těžba'!$D$1:$AG$1=G24),'Dělená - těžba'!$D$3:$AG$14))</f>
        <v>0</v>
      </c>
      <c r="J24" s="115" t="str">
        <f>IF(I24=0,"",I24)</f>
        <v/>
      </c>
      <c r="K24" s="59" t="str">
        <f>IF(I24=MIN($J$3:$J$32),1,"")</f>
        <v/>
      </c>
    </row>
    <row r="25" spans="1:11" hidden="1">
      <c r="A25" s="53">
        <v>1</v>
      </c>
      <c r="B25" s="54">
        <f>LOOKUP(A25,Seznamy!$A$71:$A$83,Seznamy!$B$71:$B$83)</f>
        <v>109052</v>
      </c>
      <c r="C25" s="55" t="str">
        <f>LOOKUP(A25,Seznamy!$A$71:$A$83,Seznamy!$C$71:$C$83)</f>
        <v>Ostrava západ</v>
      </c>
      <c r="D25" s="56">
        <f>LOOKUP(A25,Seznamy!$A$71:$A$83,Seznamy!$F$71:$F$83)</f>
        <v>2139</v>
      </c>
      <c r="E25" s="56">
        <f>LOOKUP(A25,Seznamy!$A$71:$A$83,Seznamy!$G$71:$G$83)</f>
        <v>32522</v>
      </c>
      <c r="F25" s="57">
        <f>LOOKUP(A25,Seznamy!$A$71:$A$83,Seznamy!$J$71:$J$83)</f>
        <v>60</v>
      </c>
      <c r="G25" s="57">
        <v>23</v>
      </c>
      <c r="H25" s="55">
        <f>LOOKUP(G25,'Dělená - těžba'!$A$16:$A$46,'Dělená - těžba'!$B$16:$B$46)</f>
        <v>0</v>
      </c>
      <c r="I25" s="58">
        <f t="array" ref="I25">SUM(IF(('Dělená - těžba'!$A$3:$A$14=A25)*('Dělená - těžba'!$D$1:$AG$1=G25),'Dělená - těžba'!$D$3:$AG$14))</f>
        <v>0</v>
      </c>
      <c r="J25" s="115" t="str">
        <f>IF(I25=0,"",I25)</f>
        <v/>
      </c>
      <c r="K25" s="59" t="str">
        <f>IF(I25=MIN($J$3:$J$32),1,"")</f>
        <v/>
      </c>
    </row>
    <row r="26" spans="1:11" hidden="1">
      <c r="A26" s="53">
        <v>1</v>
      </c>
      <c r="B26" s="54">
        <f>LOOKUP(A26,Seznamy!$A$71:$A$83,Seznamy!$B$71:$B$83)</f>
        <v>109052</v>
      </c>
      <c r="C26" s="55" t="str">
        <f>LOOKUP(A26,Seznamy!$A$71:$A$83,Seznamy!$C$71:$C$83)</f>
        <v>Ostrava západ</v>
      </c>
      <c r="D26" s="56">
        <f>LOOKUP(A26,Seznamy!$A$71:$A$83,Seznamy!$F$71:$F$83)</f>
        <v>2139</v>
      </c>
      <c r="E26" s="56">
        <f>LOOKUP(A26,Seznamy!$A$71:$A$83,Seznamy!$G$71:$G$83)</f>
        <v>32522</v>
      </c>
      <c r="F26" s="57">
        <f>LOOKUP(A26,Seznamy!$A$71:$A$83,Seznamy!$J$71:$J$83)</f>
        <v>60</v>
      </c>
      <c r="G26" s="57">
        <v>24</v>
      </c>
      <c r="H26" s="55">
        <f>LOOKUP(G26,'Dělená - těžba'!$A$16:$A$46,'Dělená - těžba'!$B$16:$B$46)</f>
        <v>0</v>
      </c>
      <c r="I26" s="58">
        <f t="array" ref="I26">SUM(IF(('Dělená - těžba'!$A$3:$A$14=A26)*('Dělená - těžba'!$D$1:$AG$1=G26),'Dělená - těžba'!$D$3:$AG$14))</f>
        <v>0</v>
      </c>
      <c r="J26" s="115" t="str">
        <f>IF(I26=0,"",I26)</f>
        <v/>
      </c>
      <c r="K26" s="59" t="str">
        <f>IF(I26=MIN($J$3:$J$32),1,"")</f>
        <v/>
      </c>
    </row>
    <row r="27" spans="1:11" hidden="1">
      <c r="A27" s="53">
        <v>1</v>
      </c>
      <c r="B27" s="54">
        <f>LOOKUP(A27,Seznamy!$A$71:$A$83,Seznamy!$B$71:$B$83)</f>
        <v>109052</v>
      </c>
      <c r="C27" s="55" t="str">
        <f>LOOKUP(A27,Seznamy!$A$71:$A$83,Seznamy!$C$71:$C$83)</f>
        <v>Ostrava západ</v>
      </c>
      <c r="D27" s="56">
        <f>LOOKUP(A27,Seznamy!$A$71:$A$83,Seznamy!$F$71:$F$83)</f>
        <v>2139</v>
      </c>
      <c r="E27" s="56">
        <f>LOOKUP(A27,Seznamy!$A$71:$A$83,Seznamy!$G$71:$G$83)</f>
        <v>32522</v>
      </c>
      <c r="F27" s="57">
        <f>LOOKUP(A27,Seznamy!$A$71:$A$83,Seznamy!$J$71:$J$83)</f>
        <v>60</v>
      </c>
      <c r="G27" s="57">
        <v>25</v>
      </c>
      <c r="H27" s="55">
        <f>LOOKUP(G27,'Dělená - těžba'!$A$16:$A$46,'Dělená - těžba'!$B$16:$B$46)</f>
        <v>0</v>
      </c>
      <c r="I27" s="58">
        <f t="array" ref="I27">SUM(IF(('Dělená - těžba'!$A$3:$A$14=A27)*('Dělená - těžba'!$D$1:$AG$1=G27),'Dělená - těžba'!$D$3:$AG$14))</f>
        <v>0</v>
      </c>
      <c r="J27" s="115" t="str">
        <f>IF(I27=0,"",I27)</f>
        <v/>
      </c>
      <c r="K27" s="59" t="str">
        <f>IF(I27=MIN($J$3:$J$32),1,"")</f>
        <v/>
      </c>
    </row>
    <row r="28" spans="1:11" hidden="1">
      <c r="A28" s="53">
        <v>1</v>
      </c>
      <c r="B28" s="54">
        <f>LOOKUP(A28,Seznamy!$A$71:$A$83,Seznamy!$B$71:$B$83)</f>
        <v>109052</v>
      </c>
      <c r="C28" s="55" t="str">
        <f>LOOKUP(A28,Seznamy!$A$71:$A$83,Seznamy!$C$71:$C$83)</f>
        <v>Ostrava západ</v>
      </c>
      <c r="D28" s="56">
        <f>LOOKUP(A28,Seznamy!$A$71:$A$83,Seznamy!$F$71:$F$83)</f>
        <v>2139</v>
      </c>
      <c r="E28" s="56">
        <f>LOOKUP(A28,Seznamy!$A$71:$A$83,Seznamy!$G$71:$G$83)</f>
        <v>32522</v>
      </c>
      <c r="F28" s="57">
        <f>LOOKUP(A28,Seznamy!$A$71:$A$83,Seznamy!$J$71:$J$83)</f>
        <v>60</v>
      </c>
      <c r="G28" s="57">
        <v>26</v>
      </c>
      <c r="H28" s="55">
        <f>LOOKUP(G28,'Dělená - těžba'!$A$16:$A$46,'Dělená - těžba'!$B$16:$B$46)</f>
        <v>0</v>
      </c>
      <c r="I28" s="58">
        <f t="array" ref="I28">SUM(IF(('Dělená - těžba'!$A$3:$A$14=A28)*('Dělená - těžba'!$D$1:$AG$1=G28),'Dělená - těžba'!$D$3:$AG$14))</f>
        <v>0</v>
      </c>
      <c r="J28" s="115" t="str">
        <f>IF(I28=0,"",I28)</f>
        <v/>
      </c>
      <c r="K28" s="59" t="str">
        <f>IF(I28=MIN($J$3:$J$32),1,"")</f>
        <v/>
      </c>
    </row>
    <row r="29" spans="1:11" hidden="1">
      <c r="A29" s="53">
        <v>1</v>
      </c>
      <c r="B29" s="54">
        <f>LOOKUP(A29,Seznamy!$A$71:$A$83,Seznamy!$B$71:$B$83)</f>
        <v>109052</v>
      </c>
      <c r="C29" s="55" t="str">
        <f>LOOKUP(A29,Seznamy!$A$71:$A$83,Seznamy!$C$71:$C$83)</f>
        <v>Ostrava západ</v>
      </c>
      <c r="D29" s="56">
        <f>LOOKUP(A29,Seznamy!$A$71:$A$83,Seznamy!$F$71:$F$83)</f>
        <v>2139</v>
      </c>
      <c r="E29" s="56">
        <f>LOOKUP(A29,Seznamy!$A$71:$A$83,Seznamy!$G$71:$G$83)</f>
        <v>32522</v>
      </c>
      <c r="F29" s="57">
        <f>LOOKUP(A29,Seznamy!$A$71:$A$83,Seznamy!$J$71:$J$83)</f>
        <v>60</v>
      </c>
      <c r="G29" s="57">
        <v>27</v>
      </c>
      <c r="H29" s="55">
        <f>LOOKUP(G29,'Dělená - těžba'!$A$16:$A$46,'Dělená - těžba'!$B$16:$B$46)</f>
        <v>0</v>
      </c>
      <c r="I29" s="58">
        <f t="array" ref="I29">SUM(IF(('Dělená - těžba'!$A$3:$A$14=A29)*('Dělená - těžba'!$D$1:$AG$1=G29),'Dělená - těžba'!$D$3:$AG$14))</f>
        <v>0</v>
      </c>
      <c r="J29" s="115" t="str">
        <f>IF(I29=0,"",I29)</f>
        <v/>
      </c>
      <c r="K29" s="59" t="str">
        <f>IF(I29=MIN($J$3:$J$32),1,"")</f>
        <v/>
      </c>
    </row>
    <row r="30" spans="1:11" hidden="1">
      <c r="A30" s="53">
        <v>1</v>
      </c>
      <c r="B30" s="54">
        <f>LOOKUP(A30,Seznamy!$A$71:$A$83,Seznamy!$B$71:$B$83)</f>
        <v>109052</v>
      </c>
      <c r="C30" s="55" t="str">
        <f>LOOKUP(A30,Seznamy!$A$71:$A$83,Seznamy!$C$71:$C$83)</f>
        <v>Ostrava západ</v>
      </c>
      <c r="D30" s="56">
        <f>LOOKUP(A30,Seznamy!$A$71:$A$83,Seznamy!$F$71:$F$83)</f>
        <v>2139</v>
      </c>
      <c r="E30" s="56">
        <f>LOOKUP(A30,Seznamy!$A$71:$A$83,Seznamy!$G$71:$G$83)</f>
        <v>32522</v>
      </c>
      <c r="F30" s="57">
        <f>LOOKUP(A30,Seznamy!$A$71:$A$83,Seznamy!$J$71:$J$83)</f>
        <v>60</v>
      </c>
      <c r="G30" s="57">
        <v>28</v>
      </c>
      <c r="H30" s="55">
        <f>LOOKUP(G30,'Dělená - těžba'!$A$16:$A$46,'Dělená - těžba'!$B$16:$B$46)</f>
        <v>0</v>
      </c>
      <c r="I30" s="58">
        <f t="array" ref="I30">SUM(IF(('Dělená - těžba'!$A$3:$A$14=A30)*('Dělená - těžba'!$D$1:$AG$1=G30),'Dělená - těžba'!$D$3:$AG$14))</f>
        <v>0</v>
      </c>
      <c r="J30" s="115" t="str">
        <f>IF(I30=0,"",I30)</f>
        <v/>
      </c>
      <c r="K30" s="59" t="str">
        <f>IF(I30=MIN($J$3:$J$32),1,"")</f>
        <v/>
      </c>
    </row>
    <row r="31" spans="1:11" hidden="1">
      <c r="A31" s="53">
        <v>1</v>
      </c>
      <c r="B31" s="54">
        <f>LOOKUP(A31,Seznamy!$A$71:$A$83,Seznamy!$B$71:$B$83)</f>
        <v>109052</v>
      </c>
      <c r="C31" s="55" t="str">
        <f>LOOKUP(A31,Seznamy!$A$71:$A$83,Seznamy!$C$71:$C$83)</f>
        <v>Ostrava západ</v>
      </c>
      <c r="D31" s="56">
        <f>LOOKUP(A31,Seznamy!$A$71:$A$83,Seznamy!$F$71:$F$83)</f>
        <v>2139</v>
      </c>
      <c r="E31" s="56">
        <f>LOOKUP(A31,Seznamy!$A$71:$A$83,Seznamy!$G$71:$G$83)</f>
        <v>32522</v>
      </c>
      <c r="F31" s="57">
        <f>LOOKUP(A31,Seznamy!$A$71:$A$83,Seznamy!$J$71:$J$83)</f>
        <v>60</v>
      </c>
      <c r="G31" s="57">
        <v>29</v>
      </c>
      <c r="H31" s="55">
        <f>LOOKUP(G31,'Dělená - těžba'!$A$16:$A$46,'Dělená - těžba'!$B$16:$B$46)</f>
        <v>0</v>
      </c>
      <c r="I31" s="58">
        <f t="array" ref="I31">SUM(IF(('Dělená - těžba'!$A$3:$A$14=A31)*('Dělená - těžba'!$D$1:$AG$1=G31),'Dělená - těžba'!$D$3:$AG$14))</f>
        <v>0</v>
      </c>
      <c r="J31" s="115" t="str">
        <f>IF(I31=0,"",I31)</f>
        <v/>
      </c>
      <c r="K31" s="59" t="str">
        <f>IF(I31=MIN($J$3:$J$32),1,"")</f>
        <v/>
      </c>
    </row>
    <row r="32" spans="1:11" hidden="1">
      <c r="A32" s="53">
        <v>1</v>
      </c>
      <c r="B32" s="54">
        <f>LOOKUP(A32,Seznamy!$A$71:$A$83,Seznamy!$B$71:$B$83)</f>
        <v>109052</v>
      </c>
      <c r="C32" s="55" t="str">
        <f>LOOKUP(A32,Seznamy!$A$71:$A$83,Seznamy!$C$71:$C$83)</f>
        <v>Ostrava západ</v>
      </c>
      <c r="D32" s="56">
        <f>LOOKUP(A32,Seznamy!$A$71:$A$83,Seznamy!$F$71:$F$83)</f>
        <v>2139</v>
      </c>
      <c r="E32" s="56">
        <f>LOOKUP(A32,Seznamy!$A$71:$A$83,Seznamy!$G$71:$G$83)</f>
        <v>32522</v>
      </c>
      <c r="F32" s="57">
        <f>LOOKUP(A32,Seznamy!$A$71:$A$83,Seznamy!$J$71:$J$83)</f>
        <v>60</v>
      </c>
      <c r="G32" s="57">
        <v>30</v>
      </c>
      <c r="H32" s="55">
        <f>LOOKUP(G32,'Dělená - těžba'!$A$16:$A$46,'Dělená - těžba'!$B$16:$B$46)</f>
        <v>0</v>
      </c>
      <c r="I32" s="58">
        <f t="array" ref="I32">SUM(IF(('Dělená - těžba'!$A$3:$A$14=A32)*('Dělená - těžba'!$D$1:$AG$1=G32),'Dělená - těžba'!$D$3:$AG$14))</f>
        <v>0</v>
      </c>
      <c r="J32" s="115" t="str">
        <f>IF(I32=0,"",I32)</f>
        <v/>
      </c>
      <c r="K32" s="59" t="str">
        <f>IF(I32=MIN($J$3:$J$32),1,"")</f>
        <v/>
      </c>
    </row>
    <row r="33" spans="1:11">
      <c r="A33" s="87">
        <v>2</v>
      </c>
      <c r="B33" s="88">
        <f>LOOKUP(A33,Seznamy!$A$71:$A$83,Seznamy!$B$71:$B$83)</f>
        <v>122258</v>
      </c>
      <c r="C33" s="89" t="str">
        <f>LOOKUP(A33,Seznamy!$A$71:$A$83,Seznamy!$C$71:$C$83)</f>
        <v>Jeseník</v>
      </c>
      <c r="D33" s="90">
        <f>LOOKUP(A33,Seznamy!$A$71:$A$83,Seznamy!$F$71:$F$83)</f>
        <v>4618</v>
      </c>
      <c r="E33" s="90">
        <f>LOOKUP(A33,Seznamy!$A$71:$A$83,Seznamy!$G$71:$G$83)</f>
        <v>175000</v>
      </c>
      <c r="F33" s="91">
        <f>LOOKUP(A33,Seznamy!$A$71:$A$83,Seznamy!$J$71:$J$83)</f>
        <v>60</v>
      </c>
      <c r="G33" s="91">
        <v>13</v>
      </c>
      <c r="H33" s="89" t="str">
        <f>LOOKUP(G33,'Dělená - těžba'!$A$16:$A$46,'Dělená - těžba'!$B$16:$B$46)</f>
        <v>Drevo-Málek s.r.o.</v>
      </c>
      <c r="I33" s="92">
        <f t="array" ref="I33">SUM(IF(('Dělená - těžba'!$A$3:$A$14=A33)*('Dělená - těžba'!$D$1:$AG$1=G33),'Dělená - těžba'!$D$3:$AG$14))</f>
        <v>-84964505</v>
      </c>
      <c r="J33" s="116">
        <f>IF(I33=0,"",I33)</f>
        <v>-84964505</v>
      </c>
      <c r="K33" s="93">
        <f>IF(I33=MIN($J$33:$J$62),1,"")</f>
        <v>1</v>
      </c>
    </row>
    <row r="34" spans="1:11">
      <c r="A34" s="87">
        <v>2</v>
      </c>
      <c r="B34" s="88">
        <f>LOOKUP(A34,Seznamy!$A$71:$A$83,Seznamy!$B$71:$B$83)</f>
        <v>122258</v>
      </c>
      <c r="C34" s="89" t="str">
        <f>LOOKUP(A34,Seznamy!$A$71:$A$83,Seznamy!$C$71:$C$83)</f>
        <v>Jeseník</v>
      </c>
      <c r="D34" s="90">
        <f>LOOKUP(A34,Seznamy!$A$71:$A$83,Seznamy!$F$71:$F$83)</f>
        <v>4618</v>
      </c>
      <c r="E34" s="90">
        <f>LOOKUP(A34,Seznamy!$A$71:$A$83,Seznamy!$G$71:$G$83)</f>
        <v>175000</v>
      </c>
      <c r="F34" s="91">
        <f>LOOKUP(A34,Seznamy!$A$71:$A$83,Seznamy!$J$71:$J$83)</f>
        <v>60</v>
      </c>
      <c r="G34" s="91">
        <v>12</v>
      </c>
      <c r="H34" s="89" t="str">
        <f>LOOKUP(G34,'Dělená - těžba'!$A$16:$A$46,'Dělená - těžba'!$B$16:$B$46)</f>
        <v>Kloboucká lesní s.r.o.</v>
      </c>
      <c r="I34" s="92">
        <f t="array" ref="I34">SUM(IF(('Dělená - těžba'!$A$3:$A$14=A34)*('Dělená - těžba'!$D$1:$AG$1=G34),'Dělená - těžba'!$D$3:$AG$14))</f>
        <v>-61628809</v>
      </c>
      <c r="J34" s="116">
        <f>IF(I34=0,"",I34)</f>
        <v>-61628809</v>
      </c>
      <c r="K34" s="93" t="str">
        <f>IF(I34=MIN($J$33:$J$62),1,"")</f>
        <v/>
      </c>
    </row>
    <row r="35" spans="1:11">
      <c r="A35" s="87">
        <v>2</v>
      </c>
      <c r="B35" s="88">
        <f>LOOKUP(A35,Seznamy!$A$71:$A$83,Seznamy!$B$71:$B$83)</f>
        <v>122258</v>
      </c>
      <c r="C35" s="89" t="str">
        <f>LOOKUP(A35,Seznamy!$A$71:$A$83,Seznamy!$C$71:$C$83)</f>
        <v>Jeseník</v>
      </c>
      <c r="D35" s="90">
        <f>LOOKUP(A35,Seznamy!$A$71:$A$83,Seznamy!$F$71:$F$83)</f>
        <v>4618</v>
      </c>
      <c r="E35" s="90">
        <f>LOOKUP(A35,Seznamy!$A$71:$A$83,Seznamy!$G$71:$G$83)</f>
        <v>175000</v>
      </c>
      <c r="F35" s="91">
        <f>LOOKUP(A35,Seznamy!$A$71:$A$83,Seznamy!$J$71:$J$83)</f>
        <v>60</v>
      </c>
      <c r="G35" s="91">
        <v>17</v>
      </c>
      <c r="H35" s="89" t="str">
        <f>LOOKUP(G35,'Dělená - těžba'!$A$16:$A$46,'Dělená - těžba'!$B$16:$B$46)</f>
        <v>Pradědský lesní závod, a.s.</v>
      </c>
      <c r="I35" s="92">
        <f t="array" ref="I35">SUM(IF(('Dělená - těžba'!$A$3:$A$14=A35)*('Dělená - těžba'!$D$1:$AG$1=G35),'Dělená - těžba'!$D$3:$AG$14))</f>
        <v>-29938411</v>
      </c>
      <c r="J35" s="116">
        <f>IF(I35=0,"",I35)</f>
        <v>-29938411</v>
      </c>
      <c r="K35" s="93" t="str">
        <f>IF(I35=MIN($J$33:$J$62),1,"")</f>
        <v/>
      </c>
    </row>
    <row r="36" spans="1:11" hidden="1">
      <c r="A36" s="87">
        <v>2</v>
      </c>
      <c r="B36" s="88">
        <f>LOOKUP(A36,Seznamy!$A$71:$A$83,Seznamy!$B$71:$B$83)</f>
        <v>122258</v>
      </c>
      <c r="C36" s="89" t="str">
        <f>LOOKUP(A36,Seznamy!$A$71:$A$83,Seznamy!$C$71:$C$83)</f>
        <v>Jeseník</v>
      </c>
      <c r="D36" s="90">
        <f>LOOKUP(A36,Seznamy!$A$71:$A$83,Seznamy!$F$71:$F$83)</f>
        <v>4618</v>
      </c>
      <c r="E36" s="90">
        <f>LOOKUP(A36,Seznamy!$A$71:$A$83,Seznamy!$G$71:$G$83)</f>
        <v>175000</v>
      </c>
      <c r="F36" s="91">
        <f>LOOKUP(A36,Seznamy!$A$71:$A$83,Seznamy!$J$71:$J$83)</f>
        <v>60</v>
      </c>
      <c r="G36" s="91">
        <v>18</v>
      </c>
      <c r="H36" s="89" t="str">
        <f>LOOKUP(G36,'Dělená - těžba'!$A$16:$A$46,'Dělená - těžba'!$B$16:$B$46)</f>
        <v>HEDERA ZIMA, spol. s r.o.</v>
      </c>
      <c r="I36" s="92">
        <f t="array" ref="I36">SUM(IF(('Dělená - těžba'!$A$3:$A$14=A36)*('Dělená - těžba'!$D$1:$AG$1=G36),'Dělená - těžba'!$D$3:$AG$14))</f>
        <v>0</v>
      </c>
      <c r="J36" s="116" t="str">
        <f>IF(I36=0,"",I36)</f>
        <v/>
      </c>
      <c r="K36" s="93" t="str">
        <f>IF(I36=MIN($J$33:$J$62),1,"")</f>
        <v/>
      </c>
    </row>
    <row r="37" spans="1:11" hidden="1">
      <c r="A37" s="87">
        <v>2</v>
      </c>
      <c r="B37" s="88">
        <f>LOOKUP(A37,Seznamy!$A$71:$A$83,Seznamy!$B$71:$B$83)</f>
        <v>122258</v>
      </c>
      <c r="C37" s="89" t="str">
        <f>LOOKUP(A37,Seznamy!$A$71:$A$83,Seznamy!$C$71:$C$83)</f>
        <v>Jeseník</v>
      </c>
      <c r="D37" s="90">
        <f>LOOKUP(A37,Seznamy!$A$71:$A$83,Seznamy!$F$71:$F$83)</f>
        <v>4618</v>
      </c>
      <c r="E37" s="90">
        <f>LOOKUP(A37,Seznamy!$A$71:$A$83,Seznamy!$G$71:$G$83)</f>
        <v>175000</v>
      </c>
      <c r="F37" s="91">
        <f>LOOKUP(A37,Seznamy!$A$71:$A$83,Seznamy!$J$71:$J$83)</f>
        <v>60</v>
      </c>
      <c r="G37" s="91">
        <v>1</v>
      </c>
      <c r="H37" s="89">
        <f>LOOKUP(G37,'Dělená - těžba'!$A$16:$A$46,'Dělená - těžba'!$B$16:$B$46)</f>
        <v>0</v>
      </c>
      <c r="I37" s="92">
        <f t="array" ref="I37">SUM(IF(('Dělená - těžba'!$A$3:$A$14=A37)*('Dělená - těžba'!$D$1:$AG$1=G37),'Dělená - těžba'!$D$3:$AG$14))</f>
        <v>0</v>
      </c>
      <c r="J37" s="116" t="str">
        <f>IF(I37=0,"",I37)</f>
        <v/>
      </c>
      <c r="K37" s="93" t="str">
        <f>IF(I37=MIN($J$33:$J$62),1,"")</f>
        <v/>
      </c>
    </row>
    <row r="38" spans="1:11" hidden="1">
      <c r="A38" s="87">
        <v>2</v>
      </c>
      <c r="B38" s="88">
        <f>LOOKUP(A38,Seznamy!$A$71:$A$83,Seznamy!$B$71:$B$83)</f>
        <v>122258</v>
      </c>
      <c r="C38" s="89" t="str">
        <f>LOOKUP(A38,Seznamy!$A$71:$A$83,Seznamy!$C$71:$C$83)</f>
        <v>Jeseník</v>
      </c>
      <c r="D38" s="90">
        <f>LOOKUP(A38,Seznamy!$A$71:$A$83,Seznamy!$F$71:$F$83)</f>
        <v>4618</v>
      </c>
      <c r="E38" s="90">
        <f>LOOKUP(A38,Seznamy!$A$71:$A$83,Seznamy!$G$71:$G$83)</f>
        <v>175000</v>
      </c>
      <c r="F38" s="91">
        <f>LOOKUP(A38,Seznamy!$A$71:$A$83,Seznamy!$J$71:$J$83)</f>
        <v>60</v>
      </c>
      <c r="G38" s="91">
        <v>2</v>
      </c>
      <c r="H38" s="89" t="str">
        <f>LOOKUP(G38,'Dělená - těžba'!$A$16:$A$46,'Dělená - těžba'!$B$16:$B$46)</f>
        <v>KAISER s.r.o.</v>
      </c>
      <c r="I38" s="92">
        <f t="array" ref="I38">SUM(IF(('Dělená - těžba'!$A$3:$A$14=A38)*('Dělená - těžba'!$D$1:$AG$1=G38),'Dělená - těžba'!$D$3:$AG$14))</f>
        <v>0</v>
      </c>
      <c r="J38" s="116" t="str">
        <f>IF(I38=0,"",I38)</f>
        <v/>
      </c>
      <c r="K38" s="93" t="str">
        <f>IF(I38=MIN($J$33:$J$62),1,"")</f>
        <v/>
      </c>
    </row>
    <row r="39" spans="1:11" hidden="1">
      <c r="A39" s="87">
        <v>2</v>
      </c>
      <c r="B39" s="88">
        <f>LOOKUP(A39,Seznamy!$A$71:$A$83,Seznamy!$B$71:$B$83)</f>
        <v>122258</v>
      </c>
      <c r="C39" s="89" t="str">
        <f>LOOKUP(A39,Seznamy!$A$71:$A$83,Seznamy!$C$71:$C$83)</f>
        <v>Jeseník</v>
      </c>
      <c r="D39" s="90">
        <f>LOOKUP(A39,Seznamy!$A$71:$A$83,Seznamy!$F$71:$F$83)</f>
        <v>4618</v>
      </c>
      <c r="E39" s="90">
        <f>LOOKUP(A39,Seznamy!$A$71:$A$83,Seznamy!$G$71:$G$83)</f>
        <v>175000</v>
      </c>
      <c r="F39" s="91">
        <f>LOOKUP(A39,Seznamy!$A$71:$A$83,Seznamy!$J$71:$J$83)</f>
        <v>60</v>
      </c>
      <c r="G39" s="91">
        <v>3</v>
      </c>
      <c r="H39" s="89" t="str">
        <f>LOOKUP(G39,'Dělená - těžba'!$A$16:$A$46,'Dělená - těžba'!$B$16:$B$46)</f>
        <v>ACLESIA, spol. s r.o.</v>
      </c>
      <c r="I39" s="92">
        <f t="array" ref="I39">SUM(IF(('Dělená - těžba'!$A$3:$A$14=A39)*('Dělená - těžba'!$D$1:$AG$1=G39),'Dělená - těžba'!$D$3:$AG$14))</f>
        <v>0</v>
      </c>
      <c r="J39" s="116" t="str">
        <f>IF(I39=0,"",I39)</f>
        <v/>
      </c>
      <c r="K39" s="93" t="str">
        <f>IF(I39=MIN($J$33:$J$62),1,"")</f>
        <v/>
      </c>
    </row>
    <row r="40" spans="1:11" hidden="1">
      <c r="A40" s="87">
        <v>2</v>
      </c>
      <c r="B40" s="88">
        <f>LOOKUP(A40,Seznamy!$A$71:$A$83,Seznamy!$B$71:$B$83)</f>
        <v>122258</v>
      </c>
      <c r="C40" s="89" t="str">
        <f>LOOKUP(A40,Seznamy!$A$71:$A$83,Seznamy!$C$71:$C$83)</f>
        <v>Jeseník</v>
      </c>
      <c r="D40" s="90">
        <f>LOOKUP(A40,Seznamy!$A$71:$A$83,Seznamy!$F$71:$F$83)</f>
        <v>4618</v>
      </c>
      <c r="E40" s="90">
        <f>LOOKUP(A40,Seznamy!$A$71:$A$83,Seznamy!$G$71:$G$83)</f>
        <v>175000</v>
      </c>
      <c r="F40" s="91">
        <f>LOOKUP(A40,Seznamy!$A$71:$A$83,Seznamy!$J$71:$J$83)</f>
        <v>60</v>
      </c>
      <c r="G40" s="91">
        <v>4</v>
      </c>
      <c r="H40" s="89" t="str">
        <f>LOOKUP(G40,'Dělená - těžba'!$A$16:$A$46,'Dělená - těžba'!$B$16:$B$46)</f>
        <v>LST a.s.</v>
      </c>
      <c r="I40" s="92">
        <f t="array" ref="I40">SUM(IF(('Dělená - těžba'!$A$3:$A$14=A40)*('Dělená - těžba'!$D$1:$AG$1=G40),'Dělená - těžba'!$D$3:$AG$14))</f>
        <v>0</v>
      </c>
      <c r="J40" s="116" t="str">
        <f>IF(I40=0,"",I40)</f>
        <v/>
      </c>
      <c r="K40" s="93" t="str">
        <f>IF(I40=MIN($J$33:$J$62),1,"")</f>
        <v/>
      </c>
    </row>
    <row r="41" spans="1:11" hidden="1">
      <c r="A41" s="87">
        <v>2</v>
      </c>
      <c r="B41" s="88">
        <f>LOOKUP(A41,Seznamy!$A$71:$A$83,Seznamy!$B$71:$B$83)</f>
        <v>122258</v>
      </c>
      <c r="C41" s="89" t="str">
        <f>LOOKUP(A41,Seznamy!$A$71:$A$83,Seznamy!$C$71:$C$83)</f>
        <v>Jeseník</v>
      </c>
      <c r="D41" s="90">
        <f>LOOKUP(A41,Seznamy!$A$71:$A$83,Seznamy!$F$71:$F$83)</f>
        <v>4618</v>
      </c>
      <c r="E41" s="90">
        <f>LOOKUP(A41,Seznamy!$A$71:$A$83,Seznamy!$G$71:$G$83)</f>
        <v>175000</v>
      </c>
      <c r="F41" s="91">
        <f>LOOKUP(A41,Seznamy!$A$71:$A$83,Seznamy!$J$71:$J$83)</f>
        <v>60</v>
      </c>
      <c r="G41" s="91">
        <v>5</v>
      </c>
      <c r="H41" s="89" t="str">
        <f>LOOKUP(G41,'Dělená - těžba'!$A$16:$A$46,'Dělená - těžba'!$B$16:$B$46)</f>
        <v>T.E.P. HOLZ, s.r.o.</v>
      </c>
      <c r="I41" s="92">
        <f t="array" ref="I41">SUM(IF(('Dělená - těžba'!$A$3:$A$14=A41)*('Dělená - těžba'!$D$1:$AG$1=G41),'Dělená - těžba'!$D$3:$AG$14))</f>
        <v>0</v>
      </c>
      <c r="J41" s="116" t="str">
        <f>IF(I41=0,"",I41)</f>
        <v/>
      </c>
      <c r="K41" s="93" t="str">
        <f>IF(I41=MIN($J$33:$J$62),1,"")</f>
        <v/>
      </c>
    </row>
    <row r="42" spans="1:11" hidden="1">
      <c r="A42" s="87">
        <v>2</v>
      </c>
      <c r="B42" s="88">
        <f>LOOKUP(A42,Seznamy!$A$71:$A$83,Seznamy!$B$71:$B$83)</f>
        <v>122258</v>
      </c>
      <c r="C42" s="89" t="str">
        <f>LOOKUP(A42,Seznamy!$A$71:$A$83,Seznamy!$C$71:$C$83)</f>
        <v>Jeseník</v>
      </c>
      <c r="D42" s="90">
        <f>LOOKUP(A42,Seznamy!$A$71:$A$83,Seznamy!$F$71:$F$83)</f>
        <v>4618</v>
      </c>
      <c r="E42" s="90">
        <f>LOOKUP(A42,Seznamy!$A$71:$A$83,Seznamy!$G$71:$G$83)</f>
        <v>175000</v>
      </c>
      <c r="F42" s="91">
        <f>LOOKUP(A42,Seznamy!$A$71:$A$83,Seznamy!$J$71:$J$83)</f>
        <v>60</v>
      </c>
      <c r="G42" s="91">
        <v>6</v>
      </c>
      <c r="H42" s="89" t="str">
        <f>LOOKUP(G42,'Dělená - těžba'!$A$16:$A$46,'Dělená - těžba'!$B$16:$B$46)</f>
        <v>Milan Maršalík</v>
      </c>
      <c r="I42" s="92">
        <f t="array" ref="I42">SUM(IF(('Dělená - těžba'!$A$3:$A$14=A42)*('Dělená - těžba'!$D$1:$AG$1=G42),'Dělená - těžba'!$D$3:$AG$14))</f>
        <v>0</v>
      </c>
      <c r="J42" s="116" t="str">
        <f>IF(I42=0,"",I42)</f>
        <v/>
      </c>
      <c r="K42" s="93" t="str">
        <f>IF(I42=MIN($J$33:$J$62),1,"")</f>
        <v/>
      </c>
    </row>
    <row r="43" spans="1:11" hidden="1">
      <c r="A43" s="87">
        <v>2</v>
      </c>
      <c r="B43" s="88">
        <f>LOOKUP(A43,Seznamy!$A$71:$A$83,Seznamy!$B$71:$B$83)</f>
        <v>122258</v>
      </c>
      <c r="C43" s="89" t="str">
        <f>LOOKUP(A43,Seznamy!$A$71:$A$83,Seznamy!$C$71:$C$83)</f>
        <v>Jeseník</v>
      </c>
      <c r="D43" s="90">
        <f>LOOKUP(A43,Seznamy!$A$71:$A$83,Seznamy!$F$71:$F$83)</f>
        <v>4618</v>
      </c>
      <c r="E43" s="90">
        <f>LOOKUP(A43,Seznamy!$A$71:$A$83,Seznamy!$G$71:$G$83)</f>
        <v>175000</v>
      </c>
      <c r="F43" s="91">
        <f>LOOKUP(A43,Seznamy!$A$71:$A$83,Seznamy!$J$71:$J$83)</f>
        <v>60</v>
      </c>
      <c r="G43" s="91">
        <v>7</v>
      </c>
      <c r="H43" s="89" t="str">
        <f>LOOKUP(G43,'Dělená - těžba'!$A$16:$A$46,'Dělená - těžba'!$B$16:$B$46)</f>
        <v>Stora Enso Wood Products Planá s.r.o.</v>
      </c>
      <c r="I43" s="92">
        <f t="array" ref="I43">SUM(IF(('Dělená - těžba'!$A$3:$A$14=A43)*('Dělená - těžba'!$D$1:$AG$1=G43),'Dělená - těžba'!$D$3:$AG$14))</f>
        <v>0</v>
      </c>
      <c r="J43" s="116" t="str">
        <f>IF(I43=0,"",I43)</f>
        <v/>
      </c>
      <c r="K43" s="93" t="str">
        <f>IF(I43=MIN($J$33:$J$62),1,"")</f>
        <v/>
      </c>
    </row>
    <row r="44" spans="1:11" hidden="1">
      <c r="A44" s="87">
        <v>2</v>
      </c>
      <c r="B44" s="88">
        <f>LOOKUP(A44,Seznamy!$A$71:$A$83,Seznamy!$B$71:$B$83)</f>
        <v>122258</v>
      </c>
      <c r="C44" s="89" t="str">
        <f>LOOKUP(A44,Seznamy!$A$71:$A$83,Seznamy!$C$71:$C$83)</f>
        <v>Jeseník</v>
      </c>
      <c r="D44" s="90">
        <f>LOOKUP(A44,Seznamy!$A$71:$A$83,Seznamy!$F$71:$F$83)</f>
        <v>4618</v>
      </c>
      <c r="E44" s="90">
        <f>LOOKUP(A44,Seznamy!$A$71:$A$83,Seznamy!$G$71:$G$83)</f>
        <v>175000</v>
      </c>
      <c r="F44" s="91">
        <f>LOOKUP(A44,Seznamy!$A$71:$A$83,Seznamy!$J$71:$J$83)</f>
        <v>60</v>
      </c>
      <c r="G44" s="91">
        <v>8</v>
      </c>
      <c r="H44" s="89" t="str">
        <f>LOOKUP(G44,'Dělená - těžba'!$A$16:$A$46,'Dělená - těžba'!$B$16:$B$46)</f>
        <v>Stora Enso Wood Products Ždírec s.r.o.</v>
      </c>
      <c r="I44" s="92">
        <f t="array" ref="I44">SUM(IF(('Dělená - těžba'!$A$3:$A$14=A44)*('Dělená - těžba'!$D$1:$AG$1=G44),'Dělená - těžba'!$D$3:$AG$14))</f>
        <v>0</v>
      </c>
      <c r="J44" s="116" t="str">
        <f>IF(I44=0,"",I44)</f>
        <v/>
      </c>
      <c r="K44" s="93" t="str">
        <f>IF(I44=MIN($J$33:$J$62),1,"")</f>
        <v/>
      </c>
    </row>
    <row r="45" spans="1:11" hidden="1">
      <c r="A45" s="87">
        <v>2</v>
      </c>
      <c r="B45" s="88">
        <f>LOOKUP(A45,Seznamy!$A$71:$A$83,Seznamy!$B$71:$B$83)</f>
        <v>122258</v>
      </c>
      <c r="C45" s="89" t="str">
        <f>LOOKUP(A45,Seznamy!$A$71:$A$83,Seznamy!$C$71:$C$83)</f>
        <v>Jeseník</v>
      </c>
      <c r="D45" s="90">
        <f>LOOKUP(A45,Seznamy!$A$71:$A$83,Seznamy!$F$71:$F$83)</f>
        <v>4618</v>
      </c>
      <c r="E45" s="90">
        <f>LOOKUP(A45,Seznamy!$A$71:$A$83,Seznamy!$G$71:$G$83)</f>
        <v>175000</v>
      </c>
      <c r="F45" s="91">
        <f>LOOKUP(A45,Seznamy!$A$71:$A$83,Seznamy!$J$71:$J$83)</f>
        <v>60</v>
      </c>
      <c r="G45" s="91">
        <v>10</v>
      </c>
      <c r="H45" s="89" t="str">
        <f>LOOKUP(G45,'Dělená - těžba'!$A$16:$A$46,'Dělená - těžba'!$B$16:$B$46)</f>
        <v>Jihozápadní dřevařská a.s.</v>
      </c>
      <c r="I45" s="92">
        <f t="array" ref="I45">SUM(IF(('Dělená - těžba'!$A$3:$A$14=A45)*('Dělená - těžba'!$D$1:$AG$1=G45),'Dělená - těžba'!$D$3:$AG$14))</f>
        <v>0</v>
      </c>
      <c r="J45" s="116" t="str">
        <f>IF(I45=0,"",I45)</f>
        <v/>
      </c>
      <c r="K45" s="93" t="str">
        <f>IF(I45=MIN($J$33:$J$62),1,"")</f>
        <v/>
      </c>
    </row>
    <row r="46" spans="1:11" hidden="1">
      <c r="A46" s="87">
        <v>2</v>
      </c>
      <c r="B46" s="88">
        <f>LOOKUP(A46,Seznamy!$A$71:$A$83,Seznamy!$B$71:$B$83)</f>
        <v>122258</v>
      </c>
      <c r="C46" s="89" t="str">
        <f>LOOKUP(A46,Seznamy!$A$71:$A$83,Seznamy!$C$71:$C$83)</f>
        <v>Jeseník</v>
      </c>
      <c r="D46" s="90">
        <f>LOOKUP(A46,Seznamy!$A$71:$A$83,Seznamy!$F$71:$F$83)</f>
        <v>4618</v>
      </c>
      <c r="E46" s="90">
        <f>LOOKUP(A46,Seznamy!$A$71:$A$83,Seznamy!$G$71:$G$83)</f>
        <v>175000</v>
      </c>
      <c r="F46" s="91">
        <f>LOOKUP(A46,Seznamy!$A$71:$A$83,Seznamy!$J$71:$J$83)</f>
        <v>60</v>
      </c>
      <c r="G46" s="91">
        <v>11</v>
      </c>
      <c r="H46" s="89" t="str">
        <f>LOOKUP(G46,'Dělená - těžba'!$A$16:$A$46,'Dělená - těžba'!$B$16:$B$46)</f>
        <v>LDF Rožnov a.s.</v>
      </c>
      <c r="I46" s="92">
        <f t="array" ref="I46">SUM(IF(('Dělená - těžba'!$A$3:$A$14=A46)*('Dělená - těžba'!$D$1:$AG$1=G46),'Dělená - těžba'!$D$3:$AG$14))</f>
        <v>0</v>
      </c>
      <c r="J46" s="116" t="str">
        <f>IF(I46=0,"",I46)</f>
        <v/>
      </c>
      <c r="K46" s="93" t="str">
        <f>IF(I46=MIN($J$33:$J$62),1,"")</f>
        <v/>
      </c>
    </row>
    <row r="47" spans="1:11" hidden="1">
      <c r="A47" s="87">
        <v>2</v>
      </c>
      <c r="B47" s="88">
        <f>LOOKUP(A47,Seznamy!$A$71:$A$83,Seznamy!$B$71:$B$83)</f>
        <v>122258</v>
      </c>
      <c r="C47" s="89" t="str">
        <f>LOOKUP(A47,Seznamy!$A$71:$A$83,Seznamy!$C$71:$C$83)</f>
        <v>Jeseník</v>
      </c>
      <c r="D47" s="90">
        <f>LOOKUP(A47,Seznamy!$A$71:$A$83,Seznamy!$F$71:$F$83)</f>
        <v>4618</v>
      </c>
      <c r="E47" s="90">
        <f>LOOKUP(A47,Seznamy!$A$71:$A$83,Seznamy!$G$71:$G$83)</f>
        <v>175000</v>
      </c>
      <c r="F47" s="91">
        <f>LOOKUP(A47,Seznamy!$A$71:$A$83,Seznamy!$J$71:$J$83)</f>
        <v>60</v>
      </c>
      <c r="G47" s="91">
        <v>14</v>
      </c>
      <c r="H47" s="89" t="str">
        <f>LOOKUP(G47,'Dělená - těžba'!$A$16:$A$46,'Dělená - těžba'!$B$16:$B$46)</f>
        <v>SOLITERA spol. s r.o.</v>
      </c>
      <c r="I47" s="92">
        <f t="array" ref="I47">SUM(IF(('Dělená - těžba'!$A$3:$A$14=A47)*('Dělená - těžba'!$D$1:$AG$1=G47),'Dělená - těžba'!$D$3:$AG$14))</f>
        <v>0</v>
      </c>
      <c r="J47" s="116" t="str">
        <f>IF(I47=0,"",I47)</f>
        <v/>
      </c>
      <c r="K47" s="93" t="str">
        <f>IF(I47=MIN($J$33:$J$62),1,"")</f>
        <v/>
      </c>
    </row>
    <row r="48" spans="1:11" hidden="1">
      <c r="A48" s="87">
        <v>2</v>
      </c>
      <c r="B48" s="88">
        <f>LOOKUP(A48,Seznamy!$A$71:$A$83,Seznamy!$B$71:$B$83)</f>
        <v>122258</v>
      </c>
      <c r="C48" s="89" t="str">
        <f>LOOKUP(A48,Seznamy!$A$71:$A$83,Seznamy!$C$71:$C$83)</f>
        <v>Jeseník</v>
      </c>
      <c r="D48" s="90">
        <f>LOOKUP(A48,Seznamy!$A$71:$A$83,Seznamy!$F$71:$F$83)</f>
        <v>4618</v>
      </c>
      <c r="E48" s="90">
        <f>LOOKUP(A48,Seznamy!$A$71:$A$83,Seznamy!$G$71:$G$83)</f>
        <v>175000</v>
      </c>
      <c r="F48" s="91">
        <f>LOOKUP(A48,Seznamy!$A$71:$A$83,Seznamy!$J$71:$J$83)</f>
        <v>60</v>
      </c>
      <c r="G48" s="91">
        <v>15</v>
      </c>
      <c r="H48" s="89" t="str">
        <f>LOOKUP(G48,'Dělená - těžba'!$A$16:$A$46,'Dělená - těžba'!$B$16:$B$46)</f>
        <v>Lesy Beskydy, a.s.</v>
      </c>
      <c r="I48" s="92">
        <f t="array" ref="I48">SUM(IF(('Dělená - těžba'!$A$3:$A$14=A48)*('Dělená - těžba'!$D$1:$AG$1=G48),'Dělená - těžba'!$D$3:$AG$14))</f>
        <v>0</v>
      </c>
      <c r="J48" s="116" t="str">
        <f>IF(I48=0,"",I48)</f>
        <v/>
      </c>
      <c r="K48" s="93" t="str">
        <f>IF(I48=MIN($J$33:$J$62),1,"")</f>
        <v/>
      </c>
    </row>
    <row r="49" spans="1:11" hidden="1">
      <c r="A49" s="87">
        <v>2</v>
      </c>
      <c r="B49" s="88">
        <f>LOOKUP(A49,Seznamy!$A$71:$A$83,Seznamy!$B$71:$B$83)</f>
        <v>122258</v>
      </c>
      <c r="C49" s="89" t="str">
        <f>LOOKUP(A49,Seznamy!$A$71:$A$83,Seznamy!$C$71:$C$83)</f>
        <v>Jeseník</v>
      </c>
      <c r="D49" s="90">
        <f>LOOKUP(A49,Seznamy!$A$71:$A$83,Seznamy!$F$71:$F$83)</f>
        <v>4618</v>
      </c>
      <c r="E49" s="90">
        <f>LOOKUP(A49,Seznamy!$A$71:$A$83,Seznamy!$G$71:$G$83)</f>
        <v>175000</v>
      </c>
      <c r="F49" s="91">
        <f>LOOKUP(A49,Seznamy!$A$71:$A$83,Seznamy!$J$71:$J$83)</f>
        <v>60</v>
      </c>
      <c r="G49" s="91">
        <v>16</v>
      </c>
      <c r="H49" s="89" t="str">
        <f>LOOKUP(G49,'Dělená - těžba'!$A$16:$A$46,'Dělená - těžba'!$B$16:$B$46)</f>
        <v>Lesní společnost Ledeč nad Sázavou, a.s.</v>
      </c>
      <c r="I49" s="92">
        <f t="array" ref="I49">SUM(IF(('Dělená - těžba'!$A$3:$A$14=A49)*('Dělená - těžba'!$D$1:$AG$1=G49),'Dělená - těžba'!$D$3:$AG$14))</f>
        <v>0</v>
      </c>
      <c r="J49" s="116" t="str">
        <f>IF(I49=0,"",I49)</f>
        <v/>
      </c>
      <c r="K49" s="93" t="str">
        <f>IF(I49=MIN($J$33:$J$62),1,"")</f>
        <v/>
      </c>
    </row>
    <row r="50" spans="1:11" hidden="1">
      <c r="A50" s="87">
        <v>2</v>
      </c>
      <c r="B50" s="88">
        <f>LOOKUP(A50,Seznamy!$A$71:$A$83,Seznamy!$B$71:$B$83)</f>
        <v>122258</v>
      </c>
      <c r="C50" s="89" t="str">
        <f>LOOKUP(A50,Seznamy!$A$71:$A$83,Seznamy!$C$71:$C$83)</f>
        <v>Jeseník</v>
      </c>
      <c r="D50" s="90">
        <f>LOOKUP(A50,Seznamy!$A$71:$A$83,Seznamy!$F$71:$F$83)</f>
        <v>4618</v>
      </c>
      <c r="E50" s="90">
        <f>LOOKUP(A50,Seznamy!$A$71:$A$83,Seznamy!$G$71:$G$83)</f>
        <v>175000</v>
      </c>
      <c r="F50" s="91">
        <f>LOOKUP(A50,Seznamy!$A$71:$A$83,Seznamy!$J$71:$J$83)</f>
        <v>60</v>
      </c>
      <c r="G50" s="91">
        <v>19</v>
      </c>
      <c r="H50" s="89" t="str">
        <f>LOOKUP(G50,'Dělená - těžba'!$A$16:$A$46,'Dělená - těžba'!$B$16:$B$46)</f>
        <v>JACER - CZ a.s.</v>
      </c>
      <c r="I50" s="92">
        <f t="array" ref="I50">SUM(IF(('Dělená - těžba'!$A$3:$A$14=A50)*('Dělená - těžba'!$D$1:$AG$1=G50),'Dělená - těžba'!$D$3:$AG$14))</f>
        <v>0</v>
      </c>
      <c r="J50" s="116" t="str">
        <f>IF(I50=0,"",I50)</f>
        <v/>
      </c>
      <c r="K50" s="93" t="str">
        <f>IF(I50=MIN($J$33:$J$62),1,"")</f>
        <v/>
      </c>
    </row>
    <row r="51" spans="1:11" hidden="1">
      <c r="A51" s="87">
        <v>2</v>
      </c>
      <c r="B51" s="88">
        <f>LOOKUP(A51,Seznamy!$A$71:$A$83,Seznamy!$B$71:$B$83)</f>
        <v>122258</v>
      </c>
      <c r="C51" s="89" t="str">
        <f>LOOKUP(A51,Seznamy!$A$71:$A$83,Seznamy!$C$71:$C$83)</f>
        <v>Jeseník</v>
      </c>
      <c r="D51" s="90">
        <f>LOOKUP(A51,Seznamy!$A$71:$A$83,Seznamy!$F$71:$F$83)</f>
        <v>4618</v>
      </c>
      <c r="E51" s="90">
        <f>LOOKUP(A51,Seznamy!$A$71:$A$83,Seznamy!$G$71:$G$83)</f>
        <v>175000</v>
      </c>
      <c r="F51" s="91">
        <f>LOOKUP(A51,Seznamy!$A$71:$A$83,Seznamy!$J$71:$J$83)</f>
        <v>60</v>
      </c>
      <c r="G51" s="91">
        <v>20</v>
      </c>
      <c r="H51" s="89">
        <f>LOOKUP(G51,'Dělená - těžba'!$A$16:$A$46,'Dělená - těžba'!$B$16:$B$46)</f>
        <v>0</v>
      </c>
      <c r="I51" s="92">
        <f t="array" ref="I51">SUM(IF(('Dělená - těžba'!$A$3:$A$14=A51)*('Dělená - těžba'!$D$1:$AG$1=G51),'Dělená - těžba'!$D$3:$AG$14))</f>
        <v>0</v>
      </c>
      <c r="J51" s="116" t="str">
        <f>IF(I51=0,"",I51)</f>
        <v/>
      </c>
      <c r="K51" s="93" t="str">
        <f>IF(I51=MIN($J$33:$J$62),1,"")</f>
        <v/>
      </c>
    </row>
    <row r="52" spans="1:11" hidden="1">
      <c r="A52" s="87">
        <v>2</v>
      </c>
      <c r="B52" s="88">
        <f>LOOKUP(A52,Seznamy!$A$71:$A$83,Seznamy!$B$71:$B$83)</f>
        <v>122258</v>
      </c>
      <c r="C52" s="89" t="str">
        <f>LOOKUP(A52,Seznamy!$A$71:$A$83,Seznamy!$C$71:$C$83)</f>
        <v>Jeseník</v>
      </c>
      <c r="D52" s="90">
        <f>LOOKUP(A52,Seznamy!$A$71:$A$83,Seznamy!$F$71:$F$83)</f>
        <v>4618</v>
      </c>
      <c r="E52" s="90">
        <f>LOOKUP(A52,Seznamy!$A$71:$A$83,Seznamy!$G$71:$G$83)</f>
        <v>175000</v>
      </c>
      <c r="F52" s="91">
        <f>LOOKUP(A52,Seznamy!$A$71:$A$83,Seznamy!$J$71:$J$83)</f>
        <v>60</v>
      </c>
      <c r="G52" s="91">
        <v>21</v>
      </c>
      <c r="H52" s="89">
        <f>LOOKUP(G52,'Dělená - těžba'!$A$16:$A$46,'Dělená - těžba'!$B$16:$B$46)</f>
        <v>0</v>
      </c>
      <c r="I52" s="92">
        <f t="array" ref="I52">SUM(IF(('Dělená - těžba'!$A$3:$A$14=A52)*('Dělená - těžba'!$D$1:$AG$1=G52),'Dělená - těžba'!$D$3:$AG$14))</f>
        <v>0</v>
      </c>
      <c r="J52" s="116" t="str">
        <f>IF(I52=0,"",I52)</f>
        <v/>
      </c>
      <c r="K52" s="93" t="str">
        <f>IF(I52=MIN($J$33:$J$62),1,"")</f>
        <v/>
      </c>
    </row>
    <row r="53" spans="1:11" hidden="1">
      <c r="A53" s="87">
        <v>2</v>
      </c>
      <c r="B53" s="88">
        <f>LOOKUP(A53,Seznamy!$A$71:$A$83,Seznamy!$B$71:$B$83)</f>
        <v>122258</v>
      </c>
      <c r="C53" s="89" t="str">
        <f>LOOKUP(A53,Seznamy!$A$71:$A$83,Seznamy!$C$71:$C$83)</f>
        <v>Jeseník</v>
      </c>
      <c r="D53" s="90">
        <f>LOOKUP(A53,Seznamy!$A$71:$A$83,Seznamy!$F$71:$F$83)</f>
        <v>4618</v>
      </c>
      <c r="E53" s="90">
        <f>LOOKUP(A53,Seznamy!$A$71:$A$83,Seznamy!$G$71:$G$83)</f>
        <v>175000</v>
      </c>
      <c r="F53" s="91">
        <f>LOOKUP(A53,Seznamy!$A$71:$A$83,Seznamy!$J$71:$J$83)</f>
        <v>60</v>
      </c>
      <c r="G53" s="91">
        <v>22</v>
      </c>
      <c r="H53" s="89">
        <f>LOOKUP(G53,'Dělená - těžba'!$A$16:$A$46,'Dělená - těžba'!$B$16:$B$46)</f>
        <v>0</v>
      </c>
      <c r="I53" s="92">
        <f t="array" ref="I53">SUM(IF(('Dělená - těžba'!$A$3:$A$14=A53)*('Dělená - těžba'!$D$1:$AG$1=G53),'Dělená - těžba'!$D$3:$AG$14))</f>
        <v>0</v>
      </c>
      <c r="J53" s="116" t="str">
        <f>IF(I53=0,"",I53)</f>
        <v/>
      </c>
      <c r="K53" s="93" t="str">
        <f>IF(I53=MIN($J$33:$J$62),1,"")</f>
        <v/>
      </c>
    </row>
    <row r="54" spans="1:11" hidden="1">
      <c r="A54" s="87">
        <v>2</v>
      </c>
      <c r="B54" s="88">
        <f>LOOKUP(A54,Seznamy!$A$71:$A$83,Seznamy!$B$71:$B$83)</f>
        <v>122258</v>
      </c>
      <c r="C54" s="89" t="str">
        <f>LOOKUP(A54,Seznamy!$A$71:$A$83,Seznamy!$C$71:$C$83)</f>
        <v>Jeseník</v>
      </c>
      <c r="D54" s="90">
        <f>LOOKUP(A54,Seznamy!$A$71:$A$83,Seznamy!$F$71:$F$83)</f>
        <v>4618</v>
      </c>
      <c r="E54" s="90">
        <f>LOOKUP(A54,Seznamy!$A$71:$A$83,Seznamy!$G$71:$G$83)</f>
        <v>175000</v>
      </c>
      <c r="F54" s="91">
        <f>LOOKUP(A54,Seznamy!$A$71:$A$83,Seznamy!$J$71:$J$83)</f>
        <v>60</v>
      </c>
      <c r="G54" s="91">
        <v>23</v>
      </c>
      <c r="H54" s="89">
        <f>LOOKUP(G54,'Dělená - těžba'!$A$16:$A$46,'Dělená - těžba'!$B$16:$B$46)</f>
        <v>0</v>
      </c>
      <c r="I54" s="92">
        <f t="array" ref="I54">SUM(IF(('Dělená - těžba'!$A$3:$A$14=A54)*('Dělená - těžba'!$D$1:$AG$1=G54),'Dělená - těžba'!$D$3:$AG$14))</f>
        <v>0</v>
      </c>
      <c r="J54" s="116" t="str">
        <f>IF(I54=0,"",I54)</f>
        <v/>
      </c>
      <c r="K54" s="93" t="str">
        <f>IF(I54=MIN($J$33:$J$62),1,"")</f>
        <v/>
      </c>
    </row>
    <row r="55" spans="1:11" hidden="1">
      <c r="A55" s="87">
        <v>2</v>
      </c>
      <c r="B55" s="88">
        <f>LOOKUP(A55,Seznamy!$A$71:$A$83,Seznamy!$B$71:$B$83)</f>
        <v>122258</v>
      </c>
      <c r="C55" s="89" t="str">
        <f>LOOKUP(A55,Seznamy!$A$71:$A$83,Seznamy!$C$71:$C$83)</f>
        <v>Jeseník</v>
      </c>
      <c r="D55" s="90">
        <f>LOOKUP(A55,Seznamy!$A$71:$A$83,Seznamy!$F$71:$F$83)</f>
        <v>4618</v>
      </c>
      <c r="E55" s="90">
        <f>LOOKUP(A55,Seznamy!$A$71:$A$83,Seznamy!$G$71:$G$83)</f>
        <v>175000</v>
      </c>
      <c r="F55" s="91">
        <f>LOOKUP(A55,Seznamy!$A$71:$A$83,Seznamy!$J$71:$J$83)</f>
        <v>60</v>
      </c>
      <c r="G55" s="91">
        <v>24</v>
      </c>
      <c r="H55" s="89">
        <f>LOOKUP(G55,'Dělená - těžba'!$A$16:$A$46,'Dělená - těžba'!$B$16:$B$46)</f>
        <v>0</v>
      </c>
      <c r="I55" s="92">
        <f t="array" ref="I55">SUM(IF(('Dělená - těžba'!$A$3:$A$14=A55)*('Dělená - těžba'!$D$1:$AG$1=G55),'Dělená - těžba'!$D$3:$AG$14))</f>
        <v>0</v>
      </c>
      <c r="J55" s="116" t="str">
        <f>IF(I55=0,"",I55)</f>
        <v/>
      </c>
      <c r="K55" s="93" t="str">
        <f>IF(I55=MIN($J$33:$J$62),1,"")</f>
        <v/>
      </c>
    </row>
    <row r="56" spans="1:11" hidden="1">
      <c r="A56" s="87">
        <v>2</v>
      </c>
      <c r="B56" s="88">
        <f>LOOKUP(A56,Seznamy!$A$71:$A$83,Seznamy!$B$71:$B$83)</f>
        <v>122258</v>
      </c>
      <c r="C56" s="89" t="str">
        <f>LOOKUP(A56,Seznamy!$A$71:$A$83,Seznamy!$C$71:$C$83)</f>
        <v>Jeseník</v>
      </c>
      <c r="D56" s="90">
        <f>LOOKUP(A56,Seznamy!$A$71:$A$83,Seznamy!$F$71:$F$83)</f>
        <v>4618</v>
      </c>
      <c r="E56" s="90">
        <f>LOOKUP(A56,Seznamy!$A$71:$A$83,Seznamy!$G$71:$G$83)</f>
        <v>175000</v>
      </c>
      <c r="F56" s="91">
        <f>LOOKUP(A56,Seznamy!$A$71:$A$83,Seznamy!$J$71:$J$83)</f>
        <v>60</v>
      </c>
      <c r="G56" s="91">
        <v>25</v>
      </c>
      <c r="H56" s="89">
        <f>LOOKUP(G56,'Dělená - těžba'!$A$16:$A$46,'Dělená - těžba'!$B$16:$B$46)</f>
        <v>0</v>
      </c>
      <c r="I56" s="92">
        <f t="array" ref="I56">SUM(IF(('Dělená - těžba'!$A$3:$A$14=A56)*('Dělená - těžba'!$D$1:$AG$1=G56),'Dělená - těžba'!$D$3:$AG$14))</f>
        <v>0</v>
      </c>
      <c r="J56" s="116" t="str">
        <f>IF(I56=0,"",I56)</f>
        <v/>
      </c>
      <c r="K56" s="93" t="str">
        <f>IF(I56=MIN($J$33:$J$62),1,"")</f>
        <v/>
      </c>
    </row>
    <row r="57" spans="1:11" hidden="1">
      <c r="A57" s="87">
        <v>2</v>
      </c>
      <c r="B57" s="88">
        <f>LOOKUP(A57,Seznamy!$A$71:$A$83,Seznamy!$B$71:$B$83)</f>
        <v>122258</v>
      </c>
      <c r="C57" s="89" t="str">
        <f>LOOKUP(A57,Seznamy!$A$71:$A$83,Seznamy!$C$71:$C$83)</f>
        <v>Jeseník</v>
      </c>
      <c r="D57" s="90">
        <f>LOOKUP(A57,Seznamy!$A$71:$A$83,Seznamy!$F$71:$F$83)</f>
        <v>4618</v>
      </c>
      <c r="E57" s="90">
        <f>LOOKUP(A57,Seznamy!$A$71:$A$83,Seznamy!$G$71:$G$83)</f>
        <v>175000</v>
      </c>
      <c r="F57" s="91">
        <f>LOOKUP(A57,Seznamy!$A$71:$A$83,Seznamy!$J$71:$J$83)</f>
        <v>60</v>
      </c>
      <c r="G57" s="91">
        <v>26</v>
      </c>
      <c r="H57" s="89">
        <f>LOOKUP(G57,'Dělená - těžba'!$A$16:$A$46,'Dělená - těžba'!$B$16:$B$46)</f>
        <v>0</v>
      </c>
      <c r="I57" s="92">
        <f t="array" ref="I57">SUM(IF(('Dělená - těžba'!$A$3:$A$14=A57)*('Dělená - těžba'!$D$1:$AG$1=G57),'Dělená - těžba'!$D$3:$AG$14))</f>
        <v>0</v>
      </c>
      <c r="J57" s="116" t="str">
        <f>IF(I57=0,"",I57)</f>
        <v/>
      </c>
      <c r="K57" s="93" t="str">
        <f>IF(I57=MIN($J$33:$J$62),1,"")</f>
        <v/>
      </c>
    </row>
    <row r="58" spans="1:11" hidden="1">
      <c r="A58" s="87">
        <v>2</v>
      </c>
      <c r="B58" s="88">
        <f>LOOKUP(A58,Seznamy!$A$71:$A$83,Seznamy!$B$71:$B$83)</f>
        <v>122258</v>
      </c>
      <c r="C58" s="89" t="str">
        <f>LOOKUP(A58,Seznamy!$A$71:$A$83,Seznamy!$C$71:$C$83)</f>
        <v>Jeseník</v>
      </c>
      <c r="D58" s="90">
        <f>LOOKUP(A58,Seznamy!$A$71:$A$83,Seznamy!$F$71:$F$83)</f>
        <v>4618</v>
      </c>
      <c r="E58" s="90">
        <f>LOOKUP(A58,Seznamy!$A$71:$A$83,Seznamy!$G$71:$G$83)</f>
        <v>175000</v>
      </c>
      <c r="F58" s="91">
        <f>LOOKUP(A58,Seznamy!$A$71:$A$83,Seznamy!$J$71:$J$83)</f>
        <v>60</v>
      </c>
      <c r="G58" s="91">
        <v>27</v>
      </c>
      <c r="H58" s="89">
        <f>LOOKUP(G58,'Dělená - těžba'!$A$16:$A$46,'Dělená - těžba'!$B$16:$B$46)</f>
        <v>0</v>
      </c>
      <c r="I58" s="92">
        <f t="array" ref="I58">SUM(IF(('Dělená - těžba'!$A$3:$A$14=A58)*('Dělená - těžba'!$D$1:$AG$1=G58),'Dělená - těžba'!$D$3:$AG$14))</f>
        <v>0</v>
      </c>
      <c r="J58" s="116" t="str">
        <f>IF(I58=0,"",I58)</f>
        <v/>
      </c>
      <c r="K58" s="93" t="str">
        <f>IF(I58=MIN($J$33:$J$62),1,"")</f>
        <v/>
      </c>
    </row>
    <row r="59" spans="1:11" hidden="1">
      <c r="A59" s="87">
        <v>2</v>
      </c>
      <c r="B59" s="88">
        <f>LOOKUP(A59,Seznamy!$A$71:$A$83,Seznamy!$B$71:$B$83)</f>
        <v>122258</v>
      </c>
      <c r="C59" s="89" t="str">
        <f>LOOKUP(A59,Seznamy!$A$71:$A$83,Seznamy!$C$71:$C$83)</f>
        <v>Jeseník</v>
      </c>
      <c r="D59" s="90">
        <f>LOOKUP(A59,Seznamy!$A$71:$A$83,Seznamy!$F$71:$F$83)</f>
        <v>4618</v>
      </c>
      <c r="E59" s="90">
        <f>LOOKUP(A59,Seznamy!$A$71:$A$83,Seznamy!$G$71:$G$83)</f>
        <v>175000</v>
      </c>
      <c r="F59" s="91">
        <f>LOOKUP(A59,Seznamy!$A$71:$A$83,Seznamy!$J$71:$J$83)</f>
        <v>60</v>
      </c>
      <c r="G59" s="91">
        <v>28</v>
      </c>
      <c r="H59" s="89">
        <f>LOOKUP(G59,'Dělená - těžba'!$A$16:$A$46,'Dělená - těžba'!$B$16:$B$46)</f>
        <v>0</v>
      </c>
      <c r="I59" s="92">
        <f t="array" ref="I59">SUM(IF(('Dělená - těžba'!$A$3:$A$14=A59)*('Dělená - těžba'!$D$1:$AG$1=G59),'Dělená - těžba'!$D$3:$AG$14))</f>
        <v>0</v>
      </c>
      <c r="J59" s="116" t="str">
        <f>IF(I59=0,"",I59)</f>
        <v/>
      </c>
      <c r="K59" s="93" t="str">
        <f>IF(I59=MIN($J$33:$J$62),1,"")</f>
        <v/>
      </c>
    </row>
    <row r="60" spans="1:11" hidden="1">
      <c r="A60" s="87">
        <v>2</v>
      </c>
      <c r="B60" s="88">
        <f>LOOKUP(A60,Seznamy!$A$71:$A$83,Seznamy!$B$71:$B$83)</f>
        <v>122258</v>
      </c>
      <c r="C60" s="89" t="str">
        <f>LOOKUP(A60,Seznamy!$A$71:$A$83,Seznamy!$C$71:$C$83)</f>
        <v>Jeseník</v>
      </c>
      <c r="D60" s="90">
        <f>LOOKUP(A60,Seznamy!$A$71:$A$83,Seznamy!$F$71:$F$83)</f>
        <v>4618</v>
      </c>
      <c r="E60" s="90">
        <f>LOOKUP(A60,Seznamy!$A$71:$A$83,Seznamy!$G$71:$G$83)</f>
        <v>175000</v>
      </c>
      <c r="F60" s="91">
        <f>LOOKUP(A60,Seznamy!$A$71:$A$83,Seznamy!$J$71:$J$83)</f>
        <v>60</v>
      </c>
      <c r="G60" s="91">
        <v>29</v>
      </c>
      <c r="H60" s="89">
        <f>LOOKUP(G60,'Dělená - těžba'!$A$16:$A$46,'Dělená - těžba'!$B$16:$B$46)</f>
        <v>0</v>
      </c>
      <c r="I60" s="92">
        <f t="array" ref="I60">SUM(IF(('Dělená - těžba'!$A$3:$A$14=A60)*('Dělená - těžba'!$D$1:$AG$1=G60),'Dělená - těžba'!$D$3:$AG$14))</f>
        <v>0</v>
      </c>
      <c r="J60" s="116" t="str">
        <f>IF(I60=0,"",I60)</f>
        <v/>
      </c>
      <c r="K60" s="93" t="str">
        <f>IF(I60=MIN($J$33:$J$62),1,"")</f>
        <v/>
      </c>
    </row>
    <row r="61" spans="1:11" hidden="1">
      <c r="A61" s="87">
        <v>2</v>
      </c>
      <c r="B61" s="88">
        <f>LOOKUP(A61,Seznamy!$A$71:$A$83,Seznamy!$B$71:$B$83)</f>
        <v>122258</v>
      </c>
      <c r="C61" s="89" t="str">
        <f>LOOKUP(A61,Seznamy!$A$71:$A$83,Seznamy!$C$71:$C$83)</f>
        <v>Jeseník</v>
      </c>
      <c r="D61" s="90">
        <f>LOOKUP(A61,Seznamy!$A$71:$A$83,Seznamy!$F$71:$F$83)</f>
        <v>4618</v>
      </c>
      <c r="E61" s="90">
        <f>LOOKUP(A61,Seznamy!$A$71:$A$83,Seznamy!$G$71:$G$83)</f>
        <v>175000</v>
      </c>
      <c r="F61" s="91">
        <f>LOOKUP(A61,Seznamy!$A$71:$A$83,Seznamy!$J$71:$J$83)</f>
        <v>60</v>
      </c>
      <c r="G61" s="91">
        <v>30</v>
      </c>
      <c r="H61" s="89">
        <f>LOOKUP(G61,'Dělená - těžba'!$A$16:$A$46,'Dělená - těžba'!$B$16:$B$46)</f>
        <v>0</v>
      </c>
      <c r="I61" s="92">
        <f t="array" ref="I61">SUM(IF(('Dělená - těžba'!$A$3:$A$14=A61)*('Dělená - těžba'!$D$1:$AG$1=G61),'Dělená - těžba'!$D$3:$AG$14))</f>
        <v>0</v>
      </c>
      <c r="J61" s="116" t="str">
        <f>IF(I61=0,"",I61)</f>
        <v/>
      </c>
      <c r="K61" s="93" t="str">
        <f>IF(I61=MIN($J$33:$J$62),1,"")</f>
        <v/>
      </c>
    </row>
    <row r="62" spans="1:11">
      <c r="A62" s="87">
        <v>2</v>
      </c>
      <c r="B62" s="88">
        <f>LOOKUP(A62,Seznamy!$A$71:$A$83,Seznamy!$B$71:$B$83)</f>
        <v>122258</v>
      </c>
      <c r="C62" s="89" t="str">
        <f>LOOKUP(A62,Seznamy!$A$71:$A$83,Seznamy!$C$71:$C$83)</f>
        <v>Jeseník</v>
      </c>
      <c r="D62" s="90">
        <f>LOOKUP(A62,Seznamy!$A$71:$A$83,Seznamy!$F$71:$F$83)</f>
        <v>4618</v>
      </c>
      <c r="E62" s="90">
        <f>LOOKUP(A62,Seznamy!$A$71:$A$83,Seznamy!$G$71:$G$83)</f>
        <v>175000</v>
      </c>
      <c r="F62" s="91">
        <f>LOOKUP(A62,Seznamy!$A$71:$A$83,Seznamy!$J$71:$J$83)</f>
        <v>60</v>
      </c>
      <c r="G62" s="91">
        <v>9</v>
      </c>
      <c r="H62" s="89" t="str">
        <f>LOOKUP(G62,'Dělená - těžba'!$A$16:$A$46,'Dělená - těžba'!$B$16:$B$46)</f>
        <v>UNILES a.s.</v>
      </c>
      <c r="I62" s="92">
        <f t="array" ref="I62">SUM(IF(('Dělená - těžba'!$A$3:$A$14=A62)*('Dělená - těžba'!$D$1:$AG$1=G62),'Dělená - těžba'!$D$3:$AG$14))</f>
        <v>4037692</v>
      </c>
      <c r="J62" s="116">
        <f>IF(I62=0,"",I62)</f>
        <v>4037692</v>
      </c>
      <c r="K62" s="93" t="str">
        <f>IF(I62=MIN($J$33:$J$62),1,"")</f>
        <v/>
      </c>
    </row>
    <row r="63" spans="1:11">
      <c r="A63" s="53">
        <v>3</v>
      </c>
      <c r="B63" s="54">
        <f>LOOKUP(A63,Seznamy!$A$71:$A$83,Seznamy!$B$71:$B$83)</f>
        <v>155015</v>
      </c>
      <c r="C63" s="55" t="str">
        <f>LOOKUP(A63,Seznamy!$A$71:$A$83,Seznamy!$C$71:$C$83)</f>
        <v>Polná</v>
      </c>
      <c r="D63" s="56">
        <f>LOOKUP(A63,Seznamy!$A$71:$A$83,Seznamy!$F$71:$F$83)</f>
        <v>3153</v>
      </c>
      <c r="E63" s="56">
        <f>LOOKUP(A63,Seznamy!$A$71:$A$83,Seznamy!$G$71:$G$83)</f>
        <v>102000</v>
      </c>
      <c r="F63" s="57">
        <f>LOOKUP(A63,Seznamy!$A$71:$A$83,Seznamy!$J$71:$J$83)</f>
        <v>60</v>
      </c>
      <c r="G63" s="57">
        <v>16</v>
      </c>
      <c r="H63" s="55" t="str">
        <f>LOOKUP(G63,'Dělená - těžba'!$A$16:$A$46,'Dělená - těžba'!$B$16:$B$46)</f>
        <v>Lesní společnost Ledeč nad Sázavou, a.s.</v>
      </c>
      <c r="I63" s="58">
        <f t="array" ref="I63">SUM(IF(('Dělená - těžba'!$A$3:$A$14=A63)*('Dělená - těžba'!$D$1:$AG$1=G63),'Dělená - těžba'!$D$3:$AG$14))</f>
        <v>-111081680</v>
      </c>
      <c r="J63" s="115">
        <f>IF(I63=0,"",I63)</f>
        <v>-111081680</v>
      </c>
      <c r="K63" s="59">
        <f>IF(I63=MIN($J$63:$J$92),1,"")</f>
        <v>1</v>
      </c>
    </row>
    <row r="64" spans="1:11">
      <c r="A64" s="53">
        <v>3</v>
      </c>
      <c r="B64" s="54">
        <f>LOOKUP(A64,Seznamy!$A$71:$A$83,Seznamy!$B$71:$B$83)</f>
        <v>155015</v>
      </c>
      <c r="C64" s="55" t="str">
        <f>LOOKUP(A64,Seznamy!$A$71:$A$83,Seznamy!$C$71:$C$83)</f>
        <v>Polná</v>
      </c>
      <c r="D64" s="56">
        <f>LOOKUP(A64,Seznamy!$A$71:$A$83,Seznamy!$F$71:$F$83)</f>
        <v>3153</v>
      </c>
      <c r="E64" s="56">
        <f>LOOKUP(A64,Seznamy!$A$71:$A$83,Seznamy!$G$71:$G$83)</f>
        <v>102000</v>
      </c>
      <c r="F64" s="57">
        <f>LOOKUP(A64,Seznamy!$A$71:$A$83,Seznamy!$J$71:$J$83)</f>
        <v>60</v>
      </c>
      <c r="G64" s="57">
        <v>9</v>
      </c>
      <c r="H64" s="55" t="str">
        <f>LOOKUP(G64,'Dělená - těžba'!$A$16:$A$46,'Dělená - těžba'!$B$16:$B$46)</f>
        <v>UNILES a.s.</v>
      </c>
      <c r="I64" s="58">
        <f t="array" ref="I64">SUM(IF(('Dělená - těžba'!$A$3:$A$14=A64)*('Dělená - těžba'!$D$1:$AG$1=G64),'Dělená - těžba'!$D$3:$AG$14))</f>
        <v>-91061683</v>
      </c>
      <c r="J64" s="115">
        <f>IF(I64=0,"",I64)</f>
        <v>-91061683</v>
      </c>
      <c r="K64" s="59" t="str">
        <f>IF(I64=MIN($J$63:$J$92),1,"")</f>
        <v/>
      </c>
    </row>
    <row r="65" spans="1:11">
      <c r="A65" s="53">
        <v>3</v>
      </c>
      <c r="B65" s="54">
        <f>LOOKUP(A65,Seznamy!$A$71:$A$83,Seznamy!$B$71:$B$83)</f>
        <v>155015</v>
      </c>
      <c r="C65" s="55" t="str">
        <f>LOOKUP(A65,Seznamy!$A$71:$A$83,Seznamy!$C$71:$C$83)</f>
        <v>Polná</v>
      </c>
      <c r="D65" s="56">
        <f>LOOKUP(A65,Seznamy!$A$71:$A$83,Seznamy!$F$71:$F$83)</f>
        <v>3153</v>
      </c>
      <c r="E65" s="56">
        <f>LOOKUP(A65,Seznamy!$A$71:$A$83,Seznamy!$G$71:$G$83)</f>
        <v>102000</v>
      </c>
      <c r="F65" s="57">
        <f>LOOKUP(A65,Seznamy!$A$71:$A$83,Seznamy!$J$71:$J$83)</f>
        <v>60</v>
      </c>
      <c r="G65" s="57">
        <v>8</v>
      </c>
      <c r="H65" s="55" t="str">
        <f>LOOKUP(G65,'Dělená - těžba'!$A$16:$A$46,'Dělená - těžba'!$B$16:$B$46)</f>
        <v>Stora Enso Wood Products Ždírec s.r.o.</v>
      </c>
      <c r="I65" s="58">
        <f t="array" ref="I65">SUM(IF(('Dělená - těžba'!$A$3:$A$14=A65)*('Dělená - těžba'!$D$1:$AG$1=G65),'Dělená - těžba'!$D$3:$AG$14))</f>
        <v>-81930819</v>
      </c>
      <c r="J65" s="115">
        <f>IF(I65=0,"",I65)</f>
        <v>-81930819</v>
      </c>
      <c r="K65" s="59" t="str">
        <f>IF(I65=MIN($J$63:$J$92),1,"")</f>
        <v/>
      </c>
    </row>
    <row r="66" spans="1:11" hidden="1">
      <c r="A66" s="53">
        <v>3</v>
      </c>
      <c r="B66" s="54">
        <f>LOOKUP(A66,Seznamy!$A$71:$A$83,Seznamy!$B$71:$B$83)</f>
        <v>155015</v>
      </c>
      <c r="C66" s="55" t="str">
        <f>LOOKUP(A66,Seznamy!$A$71:$A$83,Seznamy!$C$71:$C$83)</f>
        <v>Polná</v>
      </c>
      <c r="D66" s="56">
        <f>LOOKUP(A66,Seznamy!$A$71:$A$83,Seznamy!$F$71:$F$83)</f>
        <v>3153</v>
      </c>
      <c r="E66" s="56">
        <f>LOOKUP(A66,Seznamy!$A$71:$A$83,Seznamy!$G$71:$G$83)</f>
        <v>102000</v>
      </c>
      <c r="F66" s="57">
        <f>LOOKUP(A66,Seznamy!$A$71:$A$83,Seznamy!$J$71:$J$83)</f>
        <v>60</v>
      </c>
      <c r="G66" s="57">
        <v>14</v>
      </c>
      <c r="H66" s="55" t="str">
        <f>LOOKUP(G66,'Dělená - těžba'!$A$16:$A$46,'Dělená - těžba'!$B$16:$B$46)</f>
        <v>SOLITERA spol. s r.o.</v>
      </c>
      <c r="I66" s="58">
        <f t="array" ref="I66">SUM(IF(('Dělená - těžba'!$A$3:$A$14=A66)*('Dělená - těžba'!$D$1:$AG$1=G66),'Dělená - těžba'!$D$3:$AG$14))</f>
        <v>0</v>
      </c>
      <c r="J66" s="115" t="str">
        <f>IF(I66=0,"",I66)</f>
        <v/>
      </c>
      <c r="K66" s="59" t="str">
        <f>IF(I66=MIN($J$63:$J$92),1,"")</f>
        <v/>
      </c>
    </row>
    <row r="67" spans="1:11" hidden="1">
      <c r="A67" s="53">
        <v>3</v>
      </c>
      <c r="B67" s="54">
        <f>LOOKUP(A67,Seznamy!$A$71:$A$83,Seznamy!$B$71:$B$83)</f>
        <v>155015</v>
      </c>
      <c r="C67" s="55" t="str">
        <f>LOOKUP(A67,Seznamy!$A$71:$A$83,Seznamy!$C$71:$C$83)</f>
        <v>Polná</v>
      </c>
      <c r="D67" s="56">
        <f>LOOKUP(A67,Seznamy!$A$71:$A$83,Seznamy!$F$71:$F$83)</f>
        <v>3153</v>
      </c>
      <c r="E67" s="56">
        <f>LOOKUP(A67,Seznamy!$A$71:$A$83,Seznamy!$G$71:$G$83)</f>
        <v>102000</v>
      </c>
      <c r="F67" s="57">
        <f>LOOKUP(A67,Seznamy!$A$71:$A$83,Seznamy!$J$71:$J$83)</f>
        <v>60</v>
      </c>
      <c r="G67" s="57">
        <v>1</v>
      </c>
      <c r="H67" s="55">
        <f>LOOKUP(G67,'Dělená - těžba'!$A$16:$A$46,'Dělená - těžba'!$B$16:$B$46)</f>
        <v>0</v>
      </c>
      <c r="I67" s="58">
        <f t="array" ref="I67">SUM(IF(('Dělená - těžba'!$A$3:$A$14=A67)*('Dělená - těžba'!$D$1:$AG$1=G67),'Dělená - těžba'!$D$3:$AG$14))</f>
        <v>0</v>
      </c>
      <c r="J67" s="115" t="str">
        <f>IF(I67=0,"",I67)</f>
        <v/>
      </c>
      <c r="K67" s="59" t="str">
        <f>IF(I67=MIN($J$63:$J$92),1,"")</f>
        <v/>
      </c>
    </row>
    <row r="68" spans="1:11" hidden="1">
      <c r="A68" s="53">
        <v>3</v>
      </c>
      <c r="B68" s="54">
        <f>LOOKUP(A68,Seznamy!$A$71:$A$83,Seznamy!$B$71:$B$83)</f>
        <v>155015</v>
      </c>
      <c r="C68" s="55" t="str">
        <f>LOOKUP(A68,Seznamy!$A$71:$A$83,Seznamy!$C$71:$C$83)</f>
        <v>Polná</v>
      </c>
      <c r="D68" s="56">
        <f>LOOKUP(A68,Seznamy!$A$71:$A$83,Seznamy!$F$71:$F$83)</f>
        <v>3153</v>
      </c>
      <c r="E68" s="56">
        <f>LOOKUP(A68,Seznamy!$A$71:$A$83,Seznamy!$G$71:$G$83)</f>
        <v>102000</v>
      </c>
      <c r="F68" s="57">
        <f>LOOKUP(A68,Seznamy!$A$71:$A$83,Seznamy!$J$71:$J$83)</f>
        <v>60</v>
      </c>
      <c r="G68" s="57">
        <v>2</v>
      </c>
      <c r="H68" s="55" t="str">
        <f>LOOKUP(G68,'Dělená - těžba'!$A$16:$A$46,'Dělená - těžba'!$B$16:$B$46)</f>
        <v>KAISER s.r.o.</v>
      </c>
      <c r="I68" s="58">
        <f t="array" ref="I68">SUM(IF(('Dělená - těžba'!$A$3:$A$14=A68)*('Dělená - těžba'!$D$1:$AG$1=G68),'Dělená - těžba'!$D$3:$AG$14))</f>
        <v>0</v>
      </c>
      <c r="J68" s="115" t="str">
        <f>IF(I68=0,"",I68)</f>
        <v/>
      </c>
      <c r="K68" s="59" t="str">
        <f>IF(I68=MIN($J$63:$J$92),1,"")</f>
        <v/>
      </c>
    </row>
    <row r="69" spans="1:11" hidden="1">
      <c r="A69" s="53">
        <v>3</v>
      </c>
      <c r="B69" s="54">
        <f>LOOKUP(A69,Seznamy!$A$71:$A$83,Seznamy!$B$71:$B$83)</f>
        <v>155015</v>
      </c>
      <c r="C69" s="55" t="str">
        <f>LOOKUP(A69,Seznamy!$A$71:$A$83,Seznamy!$C$71:$C$83)</f>
        <v>Polná</v>
      </c>
      <c r="D69" s="56">
        <f>LOOKUP(A69,Seznamy!$A$71:$A$83,Seznamy!$F$71:$F$83)</f>
        <v>3153</v>
      </c>
      <c r="E69" s="56">
        <f>LOOKUP(A69,Seznamy!$A$71:$A$83,Seznamy!$G$71:$G$83)</f>
        <v>102000</v>
      </c>
      <c r="F69" s="57">
        <f>LOOKUP(A69,Seznamy!$A$71:$A$83,Seznamy!$J$71:$J$83)</f>
        <v>60</v>
      </c>
      <c r="G69" s="57">
        <v>3</v>
      </c>
      <c r="H69" s="55" t="str">
        <f>LOOKUP(G69,'Dělená - těžba'!$A$16:$A$46,'Dělená - těžba'!$B$16:$B$46)</f>
        <v>ACLESIA, spol. s r.o.</v>
      </c>
      <c r="I69" s="58">
        <f t="array" ref="I69">SUM(IF(('Dělená - těžba'!$A$3:$A$14=A69)*('Dělená - těžba'!$D$1:$AG$1=G69),'Dělená - těžba'!$D$3:$AG$14))</f>
        <v>0</v>
      </c>
      <c r="J69" s="115" t="str">
        <f>IF(I69=0,"",I69)</f>
        <v/>
      </c>
      <c r="K69" s="59" t="str">
        <f>IF(I69=MIN($J$63:$J$92),1,"")</f>
        <v/>
      </c>
    </row>
    <row r="70" spans="1:11" hidden="1">
      <c r="A70" s="53">
        <v>3</v>
      </c>
      <c r="B70" s="54">
        <f>LOOKUP(A70,Seznamy!$A$71:$A$83,Seznamy!$B$71:$B$83)</f>
        <v>155015</v>
      </c>
      <c r="C70" s="55" t="str">
        <f>LOOKUP(A70,Seznamy!$A$71:$A$83,Seznamy!$C$71:$C$83)</f>
        <v>Polná</v>
      </c>
      <c r="D70" s="56">
        <f>LOOKUP(A70,Seznamy!$A$71:$A$83,Seznamy!$F$71:$F$83)</f>
        <v>3153</v>
      </c>
      <c r="E70" s="56">
        <f>LOOKUP(A70,Seznamy!$A$71:$A$83,Seznamy!$G$71:$G$83)</f>
        <v>102000</v>
      </c>
      <c r="F70" s="57">
        <f>LOOKUP(A70,Seznamy!$A$71:$A$83,Seznamy!$J$71:$J$83)</f>
        <v>60</v>
      </c>
      <c r="G70" s="57">
        <v>4</v>
      </c>
      <c r="H70" s="55" t="str">
        <f>LOOKUP(G70,'Dělená - těžba'!$A$16:$A$46,'Dělená - těžba'!$B$16:$B$46)</f>
        <v>LST a.s.</v>
      </c>
      <c r="I70" s="58">
        <f t="array" ref="I70">SUM(IF(('Dělená - těžba'!$A$3:$A$14=A70)*('Dělená - těžba'!$D$1:$AG$1=G70),'Dělená - těžba'!$D$3:$AG$14))</f>
        <v>0</v>
      </c>
      <c r="J70" s="115" t="str">
        <f>IF(I70=0,"",I70)</f>
        <v/>
      </c>
      <c r="K70" s="59" t="str">
        <f>IF(I70=MIN($J$63:$J$92),1,"")</f>
        <v/>
      </c>
    </row>
    <row r="71" spans="1:11" hidden="1">
      <c r="A71" s="53">
        <v>3</v>
      </c>
      <c r="B71" s="54">
        <f>LOOKUP(A71,Seznamy!$A$71:$A$83,Seznamy!$B$71:$B$83)</f>
        <v>155015</v>
      </c>
      <c r="C71" s="55" t="str">
        <f>LOOKUP(A71,Seznamy!$A$71:$A$83,Seznamy!$C$71:$C$83)</f>
        <v>Polná</v>
      </c>
      <c r="D71" s="56">
        <f>LOOKUP(A71,Seznamy!$A$71:$A$83,Seznamy!$F$71:$F$83)</f>
        <v>3153</v>
      </c>
      <c r="E71" s="56">
        <f>LOOKUP(A71,Seznamy!$A$71:$A$83,Seznamy!$G$71:$G$83)</f>
        <v>102000</v>
      </c>
      <c r="F71" s="57">
        <f>LOOKUP(A71,Seznamy!$A$71:$A$83,Seznamy!$J$71:$J$83)</f>
        <v>60</v>
      </c>
      <c r="G71" s="57">
        <v>5</v>
      </c>
      <c r="H71" s="55" t="str">
        <f>LOOKUP(G71,'Dělená - těžba'!$A$16:$A$46,'Dělená - těžba'!$B$16:$B$46)</f>
        <v>T.E.P. HOLZ, s.r.o.</v>
      </c>
      <c r="I71" s="58">
        <f t="array" ref="I71">SUM(IF(('Dělená - těžba'!$A$3:$A$14=A71)*('Dělená - těžba'!$D$1:$AG$1=G71),'Dělená - těžba'!$D$3:$AG$14))</f>
        <v>0</v>
      </c>
      <c r="J71" s="115" t="str">
        <f>IF(I71=0,"",I71)</f>
        <v/>
      </c>
      <c r="K71" s="59" t="str">
        <f>IF(I71=MIN($J$63:$J$92),1,"")</f>
        <v/>
      </c>
    </row>
    <row r="72" spans="1:11" hidden="1">
      <c r="A72" s="53">
        <v>3</v>
      </c>
      <c r="B72" s="54">
        <f>LOOKUP(A72,Seznamy!$A$71:$A$83,Seznamy!$B$71:$B$83)</f>
        <v>155015</v>
      </c>
      <c r="C72" s="55" t="str">
        <f>LOOKUP(A72,Seznamy!$A$71:$A$83,Seznamy!$C$71:$C$83)</f>
        <v>Polná</v>
      </c>
      <c r="D72" s="56">
        <f>LOOKUP(A72,Seznamy!$A$71:$A$83,Seznamy!$F$71:$F$83)</f>
        <v>3153</v>
      </c>
      <c r="E72" s="56">
        <f>LOOKUP(A72,Seznamy!$A$71:$A$83,Seznamy!$G$71:$G$83)</f>
        <v>102000</v>
      </c>
      <c r="F72" s="57">
        <f>LOOKUP(A72,Seznamy!$A$71:$A$83,Seznamy!$J$71:$J$83)</f>
        <v>60</v>
      </c>
      <c r="G72" s="57">
        <v>6</v>
      </c>
      <c r="H72" s="55" t="str">
        <f>LOOKUP(G72,'Dělená - těžba'!$A$16:$A$46,'Dělená - těžba'!$B$16:$B$46)</f>
        <v>Milan Maršalík</v>
      </c>
      <c r="I72" s="58">
        <f t="array" ref="I72">SUM(IF(('Dělená - těžba'!$A$3:$A$14=A72)*('Dělená - těžba'!$D$1:$AG$1=G72),'Dělená - těžba'!$D$3:$AG$14))</f>
        <v>0</v>
      </c>
      <c r="J72" s="115" t="str">
        <f>IF(I72=0,"",I72)</f>
        <v/>
      </c>
      <c r="K72" s="59" t="str">
        <f>IF(I72=MIN($J$63:$J$92),1,"")</f>
        <v/>
      </c>
    </row>
    <row r="73" spans="1:11" hidden="1">
      <c r="A73" s="53">
        <v>3</v>
      </c>
      <c r="B73" s="54">
        <f>LOOKUP(A73,Seznamy!$A$71:$A$83,Seznamy!$B$71:$B$83)</f>
        <v>155015</v>
      </c>
      <c r="C73" s="55" t="str">
        <f>LOOKUP(A73,Seznamy!$A$71:$A$83,Seznamy!$C$71:$C$83)</f>
        <v>Polná</v>
      </c>
      <c r="D73" s="56">
        <f>LOOKUP(A73,Seznamy!$A$71:$A$83,Seznamy!$F$71:$F$83)</f>
        <v>3153</v>
      </c>
      <c r="E73" s="56">
        <f>LOOKUP(A73,Seznamy!$A$71:$A$83,Seznamy!$G$71:$G$83)</f>
        <v>102000</v>
      </c>
      <c r="F73" s="57">
        <f>LOOKUP(A73,Seznamy!$A$71:$A$83,Seznamy!$J$71:$J$83)</f>
        <v>60</v>
      </c>
      <c r="G73" s="57">
        <v>7</v>
      </c>
      <c r="H73" s="55" t="str">
        <f>LOOKUP(G73,'Dělená - těžba'!$A$16:$A$46,'Dělená - těžba'!$B$16:$B$46)</f>
        <v>Stora Enso Wood Products Planá s.r.o.</v>
      </c>
      <c r="I73" s="58">
        <f t="array" ref="I73">SUM(IF(('Dělená - těžba'!$A$3:$A$14=A73)*('Dělená - těžba'!$D$1:$AG$1=G73),'Dělená - těžba'!$D$3:$AG$14))</f>
        <v>0</v>
      </c>
      <c r="J73" s="115" t="str">
        <f>IF(I73=0,"",I73)</f>
        <v/>
      </c>
      <c r="K73" s="59" t="str">
        <f>IF(I73=MIN($J$63:$J$92),1,"")</f>
        <v/>
      </c>
    </row>
    <row r="74" spans="1:11" hidden="1">
      <c r="A74" s="53">
        <v>3</v>
      </c>
      <c r="B74" s="54">
        <f>LOOKUP(A74,Seznamy!$A$71:$A$83,Seznamy!$B$71:$B$83)</f>
        <v>155015</v>
      </c>
      <c r="C74" s="55" t="str">
        <f>LOOKUP(A74,Seznamy!$A$71:$A$83,Seznamy!$C$71:$C$83)</f>
        <v>Polná</v>
      </c>
      <c r="D74" s="56">
        <f>LOOKUP(A74,Seznamy!$A$71:$A$83,Seznamy!$F$71:$F$83)</f>
        <v>3153</v>
      </c>
      <c r="E74" s="56">
        <f>LOOKUP(A74,Seznamy!$A$71:$A$83,Seznamy!$G$71:$G$83)</f>
        <v>102000</v>
      </c>
      <c r="F74" s="57">
        <f>LOOKUP(A74,Seznamy!$A$71:$A$83,Seznamy!$J$71:$J$83)</f>
        <v>60</v>
      </c>
      <c r="G74" s="57">
        <v>10</v>
      </c>
      <c r="H74" s="55" t="str">
        <f>LOOKUP(G74,'Dělená - těžba'!$A$16:$A$46,'Dělená - těžba'!$B$16:$B$46)</f>
        <v>Jihozápadní dřevařská a.s.</v>
      </c>
      <c r="I74" s="58">
        <f t="array" ref="I74">SUM(IF(('Dělená - těžba'!$A$3:$A$14=A74)*('Dělená - těžba'!$D$1:$AG$1=G74),'Dělená - těžba'!$D$3:$AG$14))</f>
        <v>0</v>
      </c>
      <c r="J74" s="115" t="str">
        <f>IF(I74=0,"",I74)</f>
        <v/>
      </c>
      <c r="K74" s="59" t="str">
        <f>IF(I74=MIN($J$63:$J$92),1,"")</f>
        <v/>
      </c>
    </row>
    <row r="75" spans="1:11" hidden="1">
      <c r="A75" s="53">
        <v>3</v>
      </c>
      <c r="B75" s="54">
        <f>LOOKUP(A75,Seznamy!$A$71:$A$83,Seznamy!$B$71:$B$83)</f>
        <v>155015</v>
      </c>
      <c r="C75" s="55" t="str">
        <f>LOOKUP(A75,Seznamy!$A$71:$A$83,Seznamy!$C$71:$C$83)</f>
        <v>Polná</v>
      </c>
      <c r="D75" s="56">
        <f>LOOKUP(A75,Seznamy!$A$71:$A$83,Seznamy!$F$71:$F$83)</f>
        <v>3153</v>
      </c>
      <c r="E75" s="56">
        <f>LOOKUP(A75,Seznamy!$A$71:$A$83,Seznamy!$G$71:$G$83)</f>
        <v>102000</v>
      </c>
      <c r="F75" s="57">
        <f>LOOKUP(A75,Seznamy!$A$71:$A$83,Seznamy!$J$71:$J$83)</f>
        <v>60</v>
      </c>
      <c r="G75" s="57">
        <v>11</v>
      </c>
      <c r="H75" s="55" t="str">
        <f>LOOKUP(G75,'Dělená - těžba'!$A$16:$A$46,'Dělená - těžba'!$B$16:$B$46)</f>
        <v>LDF Rožnov a.s.</v>
      </c>
      <c r="I75" s="58">
        <f t="array" ref="I75">SUM(IF(('Dělená - těžba'!$A$3:$A$14=A75)*('Dělená - těžba'!$D$1:$AG$1=G75),'Dělená - těžba'!$D$3:$AG$14))</f>
        <v>0</v>
      </c>
      <c r="J75" s="115" t="str">
        <f>IF(I75=0,"",I75)</f>
        <v/>
      </c>
      <c r="K75" s="59" t="str">
        <f>IF(I75=MIN($J$63:$J$92),1,"")</f>
        <v/>
      </c>
    </row>
    <row r="76" spans="1:11" hidden="1">
      <c r="A76" s="53">
        <v>3</v>
      </c>
      <c r="B76" s="54">
        <f>LOOKUP(A76,Seznamy!$A$71:$A$83,Seznamy!$B$71:$B$83)</f>
        <v>155015</v>
      </c>
      <c r="C76" s="55" t="str">
        <f>LOOKUP(A76,Seznamy!$A$71:$A$83,Seznamy!$C$71:$C$83)</f>
        <v>Polná</v>
      </c>
      <c r="D76" s="56">
        <f>LOOKUP(A76,Seznamy!$A$71:$A$83,Seznamy!$F$71:$F$83)</f>
        <v>3153</v>
      </c>
      <c r="E76" s="56">
        <f>LOOKUP(A76,Seznamy!$A$71:$A$83,Seznamy!$G$71:$G$83)</f>
        <v>102000</v>
      </c>
      <c r="F76" s="57">
        <f>LOOKUP(A76,Seznamy!$A$71:$A$83,Seznamy!$J$71:$J$83)</f>
        <v>60</v>
      </c>
      <c r="G76" s="57">
        <v>12</v>
      </c>
      <c r="H76" s="55" t="str">
        <f>LOOKUP(G76,'Dělená - těžba'!$A$16:$A$46,'Dělená - těžba'!$B$16:$B$46)</f>
        <v>Kloboucká lesní s.r.o.</v>
      </c>
      <c r="I76" s="58">
        <f t="array" ref="I76">SUM(IF(('Dělená - těžba'!$A$3:$A$14=A76)*('Dělená - těžba'!$D$1:$AG$1=G76),'Dělená - těžba'!$D$3:$AG$14))</f>
        <v>0</v>
      </c>
      <c r="J76" s="115" t="str">
        <f>IF(I76=0,"",I76)</f>
        <v/>
      </c>
      <c r="K76" s="59" t="str">
        <f>IF(I76=MIN($J$63:$J$92),1,"")</f>
        <v/>
      </c>
    </row>
    <row r="77" spans="1:11" hidden="1">
      <c r="A77" s="53">
        <v>3</v>
      </c>
      <c r="B77" s="54">
        <f>LOOKUP(A77,Seznamy!$A$71:$A$83,Seznamy!$B$71:$B$83)</f>
        <v>155015</v>
      </c>
      <c r="C77" s="55" t="str">
        <f>LOOKUP(A77,Seznamy!$A$71:$A$83,Seznamy!$C$71:$C$83)</f>
        <v>Polná</v>
      </c>
      <c r="D77" s="56">
        <f>LOOKUP(A77,Seznamy!$A$71:$A$83,Seznamy!$F$71:$F$83)</f>
        <v>3153</v>
      </c>
      <c r="E77" s="56">
        <f>LOOKUP(A77,Seznamy!$A$71:$A$83,Seznamy!$G$71:$G$83)</f>
        <v>102000</v>
      </c>
      <c r="F77" s="57">
        <f>LOOKUP(A77,Seznamy!$A$71:$A$83,Seznamy!$J$71:$J$83)</f>
        <v>60</v>
      </c>
      <c r="G77" s="57">
        <v>13</v>
      </c>
      <c r="H77" s="55" t="str">
        <f>LOOKUP(G77,'Dělená - těžba'!$A$16:$A$46,'Dělená - těžba'!$B$16:$B$46)</f>
        <v>Drevo-Málek s.r.o.</v>
      </c>
      <c r="I77" s="58">
        <f t="array" ref="I77">SUM(IF(('Dělená - těžba'!$A$3:$A$14=A77)*('Dělená - těžba'!$D$1:$AG$1=G77),'Dělená - těžba'!$D$3:$AG$14))</f>
        <v>0</v>
      </c>
      <c r="J77" s="115" t="str">
        <f>IF(I77=0,"",I77)</f>
        <v/>
      </c>
      <c r="K77" s="59" t="str">
        <f>IF(I77=MIN($J$63:$J$92),1,"")</f>
        <v/>
      </c>
    </row>
    <row r="78" spans="1:11" hidden="1">
      <c r="A78" s="53">
        <v>3</v>
      </c>
      <c r="B78" s="54">
        <f>LOOKUP(A78,Seznamy!$A$71:$A$83,Seznamy!$B$71:$B$83)</f>
        <v>155015</v>
      </c>
      <c r="C78" s="55" t="str">
        <f>LOOKUP(A78,Seznamy!$A$71:$A$83,Seznamy!$C$71:$C$83)</f>
        <v>Polná</v>
      </c>
      <c r="D78" s="56">
        <f>LOOKUP(A78,Seznamy!$A$71:$A$83,Seznamy!$F$71:$F$83)</f>
        <v>3153</v>
      </c>
      <c r="E78" s="56">
        <f>LOOKUP(A78,Seznamy!$A$71:$A$83,Seznamy!$G$71:$G$83)</f>
        <v>102000</v>
      </c>
      <c r="F78" s="57">
        <f>LOOKUP(A78,Seznamy!$A$71:$A$83,Seznamy!$J$71:$J$83)</f>
        <v>60</v>
      </c>
      <c r="G78" s="57">
        <v>15</v>
      </c>
      <c r="H78" s="55" t="str">
        <f>LOOKUP(G78,'Dělená - těžba'!$A$16:$A$46,'Dělená - těžba'!$B$16:$B$46)</f>
        <v>Lesy Beskydy, a.s.</v>
      </c>
      <c r="I78" s="58">
        <f t="array" ref="I78">SUM(IF(('Dělená - těžba'!$A$3:$A$14=A78)*('Dělená - těžba'!$D$1:$AG$1=G78),'Dělená - těžba'!$D$3:$AG$14))</f>
        <v>0</v>
      </c>
      <c r="J78" s="115" t="str">
        <f>IF(I78=0,"",I78)</f>
        <v/>
      </c>
      <c r="K78" s="59" t="str">
        <f>IF(I78=MIN($J$63:$J$92),1,"")</f>
        <v/>
      </c>
    </row>
    <row r="79" spans="1:11" hidden="1">
      <c r="A79" s="53">
        <v>3</v>
      </c>
      <c r="B79" s="54">
        <f>LOOKUP(A79,Seznamy!$A$71:$A$83,Seznamy!$B$71:$B$83)</f>
        <v>155015</v>
      </c>
      <c r="C79" s="55" t="str">
        <f>LOOKUP(A79,Seznamy!$A$71:$A$83,Seznamy!$C$71:$C$83)</f>
        <v>Polná</v>
      </c>
      <c r="D79" s="56">
        <f>LOOKUP(A79,Seznamy!$A$71:$A$83,Seznamy!$F$71:$F$83)</f>
        <v>3153</v>
      </c>
      <c r="E79" s="56">
        <f>LOOKUP(A79,Seznamy!$A$71:$A$83,Seznamy!$G$71:$G$83)</f>
        <v>102000</v>
      </c>
      <c r="F79" s="57">
        <f>LOOKUP(A79,Seznamy!$A$71:$A$83,Seznamy!$J$71:$J$83)</f>
        <v>60</v>
      </c>
      <c r="G79" s="57">
        <v>17</v>
      </c>
      <c r="H79" s="55" t="str">
        <f>LOOKUP(G79,'Dělená - těžba'!$A$16:$A$46,'Dělená - těžba'!$B$16:$B$46)</f>
        <v>Pradědský lesní závod, a.s.</v>
      </c>
      <c r="I79" s="58">
        <f t="array" ref="I79">SUM(IF(('Dělená - těžba'!$A$3:$A$14=A79)*('Dělená - těžba'!$D$1:$AG$1=G79),'Dělená - těžba'!$D$3:$AG$14))</f>
        <v>0</v>
      </c>
      <c r="J79" s="115" t="str">
        <f>IF(I79=0,"",I79)</f>
        <v/>
      </c>
      <c r="K79" s="59" t="str">
        <f>IF(I79=MIN($J$63:$J$92),1,"")</f>
        <v/>
      </c>
    </row>
    <row r="80" spans="1:11" hidden="1">
      <c r="A80" s="53">
        <v>3</v>
      </c>
      <c r="B80" s="54">
        <f>LOOKUP(A80,Seznamy!$A$71:$A$83,Seznamy!$B$71:$B$83)</f>
        <v>155015</v>
      </c>
      <c r="C80" s="55" t="str">
        <f>LOOKUP(A80,Seznamy!$A$71:$A$83,Seznamy!$C$71:$C$83)</f>
        <v>Polná</v>
      </c>
      <c r="D80" s="56">
        <f>LOOKUP(A80,Seznamy!$A$71:$A$83,Seznamy!$F$71:$F$83)</f>
        <v>3153</v>
      </c>
      <c r="E80" s="56">
        <f>LOOKUP(A80,Seznamy!$A$71:$A$83,Seznamy!$G$71:$G$83)</f>
        <v>102000</v>
      </c>
      <c r="F80" s="57">
        <f>LOOKUP(A80,Seznamy!$A$71:$A$83,Seznamy!$J$71:$J$83)</f>
        <v>60</v>
      </c>
      <c r="G80" s="57">
        <v>18</v>
      </c>
      <c r="H80" s="55" t="str">
        <f>LOOKUP(G80,'Dělená - těžba'!$A$16:$A$46,'Dělená - těžba'!$B$16:$B$46)</f>
        <v>HEDERA ZIMA, spol. s r.o.</v>
      </c>
      <c r="I80" s="58">
        <f t="array" ref="I80">SUM(IF(('Dělená - těžba'!$A$3:$A$14=A80)*('Dělená - těžba'!$D$1:$AG$1=G80),'Dělená - těžba'!$D$3:$AG$14))</f>
        <v>0</v>
      </c>
      <c r="J80" s="115" t="str">
        <f>IF(I80=0,"",I80)</f>
        <v/>
      </c>
      <c r="K80" s="59" t="str">
        <f>IF(I80=MIN($J$63:$J$92),1,"")</f>
        <v/>
      </c>
    </row>
    <row r="81" spans="1:11" hidden="1">
      <c r="A81" s="53">
        <v>3</v>
      </c>
      <c r="B81" s="54">
        <f>LOOKUP(A81,Seznamy!$A$71:$A$83,Seznamy!$B$71:$B$83)</f>
        <v>155015</v>
      </c>
      <c r="C81" s="55" t="str">
        <f>LOOKUP(A81,Seznamy!$A$71:$A$83,Seznamy!$C$71:$C$83)</f>
        <v>Polná</v>
      </c>
      <c r="D81" s="56">
        <f>LOOKUP(A81,Seznamy!$A$71:$A$83,Seznamy!$F$71:$F$83)</f>
        <v>3153</v>
      </c>
      <c r="E81" s="56">
        <f>LOOKUP(A81,Seznamy!$A$71:$A$83,Seznamy!$G$71:$G$83)</f>
        <v>102000</v>
      </c>
      <c r="F81" s="57">
        <f>LOOKUP(A81,Seznamy!$A$71:$A$83,Seznamy!$J$71:$J$83)</f>
        <v>60</v>
      </c>
      <c r="G81" s="57">
        <v>19</v>
      </c>
      <c r="H81" s="55" t="str">
        <f>LOOKUP(G81,'Dělená - těžba'!$A$16:$A$46,'Dělená - těžba'!$B$16:$B$46)</f>
        <v>JACER - CZ a.s.</v>
      </c>
      <c r="I81" s="58">
        <f t="array" ref="I81">SUM(IF(('Dělená - těžba'!$A$3:$A$14=A81)*('Dělená - těžba'!$D$1:$AG$1=G81),'Dělená - těžba'!$D$3:$AG$14))</f>
        <v>0</v>
      </c>
      <c r="J81" s="115" t="str">
        <f>IF(I81=0,"",I81)</f>
        <v/>
      </c>
      <c r="K81" s="59" t="str">
        <f>IF(I81=MIN($J$63:$J$92),1,"")</f>
        <v/>
      </c>
    </row>
    <row r="82" spans="1:11" hidden="1">
      <c r="A82" s="53">
        <v>3</v>
      </c>
      <c r="B82" s="54">
        <f>LOOKUP(A82,Seznamy!$A$71:$A$83,Seznamy!$B$71:$B$83)</f>
        <v>155015</v>
      </c>
      <c r="C82" s="55" t="str">
        <f>LOOKUP(A82,Seznamy!$A$71:$A$83,Seznamy!$C$71:$C$83)</f>
        <v>Polná</v>
      </c>
      <c r="D82" s="56">
        <f>LOOKUP(A82,Seznamy!$A$71:$A$83,Seznamy!$F$71:$F$83)</f>
        <v>3153</v>
      </c>
      <c r="E82" s="56">
        <f>LOOKUP(A82,Seznamy!$A$71:$A$83,Seznamy!$G$71:$G$83)</f>
        <v>102000</v>
      </c>
      <c r="F82" s="57">
        <f>LOOKUP(A82,Seznamy!$A$71:$A$83,Seznamy!$J$71:$J$83)</f>
        <v>60</v>
      </c>
      <c r="G82" s="57">
        <v>20</v>
      </c>
      <c r="H82" s="55">
        <f>LOOKUP(G82,'Dělená - těžba'!$A$16:$A$46,'Dělená - těžba'!$B$16:$B$46)</f>
        <v>0</v>
      </c>
      <c r="I82" s="58">
        <f t="array" ref="I82">SUM(IF(('Dělená - těžba'!$A$3:$A$14=A82)*('Dělená - těžba'!$D$1:$AG$1=G82),'Dělená - těžba'!$D$3:$AG$14))</f>
        <v>0</v>
      </c>
      <c r="J82" s="115" t="str">
        <f>IF(I82=0,"",I82)</f>
        <v/>
      </c>
      <c r="K82" s="59" t="str">
        <f>IF(I82=MIN($J$63:$J$92),1,"")</f>
        <v/>
      </c>
    </row>
    <row r="83" spans="1:11" hidden="1">
      <c r="A83" s="53">
        <v>3</v>
      </c>
      <c r="B83" s="54">
        <f>LOOKUP(A83,Seznamy!$A$71:$A$83,Seznamy!$B$71:$B$83)</f>
        <v>155015</v>
      </c>
      <c r="C83" s="55" t="str">
        <f>LOOKUP(A83,Seznamy!$A$71:$A$83,Seznamy!$C$71:$C$83)</f>
        <v>Polná</v>
      </c>
      <c r="D83" s="56">
        <f>LOOKUP(A83,Seznamy!$A$71:$A$83,Seznamy!$F$71:$F$83)</f>
        <v>3153</v>
      </c>
      <c r="E83" s="56">
        <f>LOOKUP(A83,Seznamy!$A$71:$A$83,Seznamy!$G$71:$G$83)</f>
        <v>102000</v>
      </c>
      <c r="F83" s="57">
        <f>LOOKUP(A83,Seznamy!$A$71:$A$83,Seznamy!$J$71:$J$83)</f>
        <v>60</v>
      </c>
      <c r="G83" s="57">
        <v>21</v>
      </c>
      <c r="H83" s="55">
        <f>LOOKUP(G83,'Dělená - těžba'!$A$16:$A$46,'Dělená - těžba'!$B$16:$B$46)</f>
        <v>0</v>
      </c>
      <c r="I83" s="58">
        <f t="array" ref="I83">SUM(IF(('Dělená - těžba'!$A$3:$A$14=A83)*('Dělená - těžba'!$D$1:$AG$1=G83),'Dělená - těžba'!$D$3:$AG$14))</f>
        <v>0</v>
      </c>
      <c r="J83" s="115" t="str">
        <f>IF(I83=0,"",I83)</f>
        <v/>
      </c>
      <c r="K83" s="59" t="str">
        <f>IF(I83=MIN($J$63:$J$92),1,"")</f>
        <v/>
      </c>
    </row>
    <row r="84" spans="1:11" hidden="1">
      <c r="A84" s="53">
        <v>3</v>
      </c>
      <c r="B84" s="54">
        <f>LOOKUP(A84,Seznamy!$A$71:$A$83,Seznamy!$B$71:$B$83)</f>
        <v>155015</v>
      </c>
      <c r="C84" s="55" t="str">
        <f>LOOKUP(A84,Seznamy!$A$71:$A$83,Seznamy!$C$71:$C$83)</f>
        <v>Polná</v>
      </c>
      <c r="D84" s="56">
        <f>LOOKUP(A84,Seznamy!$A$71:$A$83,Seznamy!$F$71:$F$83)</f>
        <v>3153</v>
      </c>
      <c r="E84" s="56">
        <f>LOOKUP(A84,Seznamy!$A$71:$A$83,Seznamy!$G$71:$G$83)</f>
        <v>102000</v>
      </c>
      <c r="F84" s="57">
        <f>LOOKUP(A84,Seznamy!$A$71:$A$83,Seznamy!$J$71:$J$83)</f>
        <v>60</v>
      </c>
      <c r="G84" s="57">
        <v>22</v>
      </c>
      <c r="H84" s="55">
        <f>LOOKUP(G84,'Dělená - těžba'!$A$16:$A$46,'Dělená - těžba'!$B$16:$B$46)</f>
        <v>0</v>
      </c>
      <c r="I84" s="58">
        <f t="array" ref="I84">SUM(IF(('Dělená - těžba'!$A$3:$A$14=A84)*('Dělená - těžba'!$D$1:$AG$1=G84),'Dělená - těžba'!$D$3:$AG$14))</f>
        <v>0</v>
      </c>
      <c r="J84" s="115" t="str">
        <f>IF(I84=0,"",I84)</f>
        <v/>
      </c>
      <c r="K84" s="59" t="str">
        <f>IF(I84=MIN($J$63:$J$92),1,"")</f>
        <v/>
      </c>
    </row>
    <row r="85" spans="1:11" hidden="1">
      <c r="A85" s="53">
        <v>3</v>
      </c>
      <c r="B85" s="54">
        <f>LOOKUP(A85,Seznamy!$A$71:$A$83,Seznamy!$B$71:$B$83)</f>
        <v>155015</v>
      </c>
      <c r="C85" s="55" t="str">
        <f>LOOKUP(A85,Seznamy!$A$71:$A$83,Seznamy!$C$71:$C$83)</f>
        <v>Polná</v>
      </c>
      <c r="D85" s="56">
        <f>LOOKUP(A85,Seznamy!$A$71:$A$83,Seznamy!$F$71:$F$83)</f>
        <v>3153</v>
      </c>
      <c r="E85" s="56">
        <f>LOOKUP(A85,Seznamy!$A$71:$A$83,Seznamy!$G$71:$G$83)</f>
        <v>102000</v>
      </c>
      <c r="F85" s="57">
        <f>LOOKUP(A85,Seznamy!$A$71:$A$83,Seznamy!$J$71:$J$83)</f>
        <v>60</v>
      </c>
      <c r="G85" s="57">
        <v>23</v>
      </c>
      <c r="H85" s="55">
        <f>LOOKUP(G85,'Dělená - těžba'!$A$16:$A$46,'Dělená - těžba'!$B$16:$B$46)</f>
        <v>0</v>
      </c>
      <c r="I85" s="58">
        <f t="array" ref="I85">SUM(IF(('Dělená - těžba'!$A$3:$A$14=A85)*('Dělená - těžba'!$D$1:$AG$1=G85),'Dělená - těžba'!$D$3:$AG$14))</f>
        <v>0</v>
      </c>
      <c r="J85" s="115" t="str">
        <f>IF(I85=0,"",I85)</f>
        <v/>
      </c>
      <c r="K85" s="59" t="str">
        <f>IF(I85=MIN($J$63:$J$92),1,"")</f>
        <v/>
      </c>
    </row>
    <row r="86" spans="1:11" hidden="1">
      <c r="A86" s="53">
        <v>3</v>
      </c>
      <c r="B86" s="54">
        <f>LOOKUP(A86,Seznamy!$A$71:$A$83,Seznamy!$B$71:$B$83)</f>
        <v>155015</v>
      </c>
      <c r="C86" s="55" t="str">
        <f>LOOKUP(A86,Seznamy!$A$71:$A$83,Seznamy!$C$71:$C$83)</f>
        <v>Polná</v>
      </c>
      <c r="D86" s="56">
        <f>LOOKUP(A86,Seznamy!$A$71:$A$83,Seznamy!$F$71:$F$83)</f>
        <v>3153</v>
      </c>
      <c r="E86" s="56">
        <f>LOOKUP(A86,Seznamy!$A$71:$A$83,Seznamy!$G$71:$G$83)</f>
        <v>102000</v>
      </c>
      <c r="F86" s="57">
        <f>LOOKUP(A86,Seznamy!$A$71:$A$83,Seznamy!$J$71:$J$83)</f>
        <v>60</v>
      </c>
      <c r="G86" s="57">
        <v>24</v>
      </c>
      <c r="H86" s="55">
        <f>LOOKUP(G86,'Dělená - těžba'!$A$16:$A$46,'Dělená - těžba'!$B$16:$B$46)</f>
        <v>0</v>
      </c>
      <c r="I86" s="58">
        <f t="array" ref="I86">SUM(IF(('Dělená - těžba'!$A$3:$A$14=A86)*('Dělená - těžba'!$D$1:$AG$1=G86),'Dělená - těžba'!$D$3:$AG$14))</f>
        <v>0</v>
      </c>
      <c r="J86" s="115" t="str">
        <f>IF(I86=0,"",I86)</f>
        <v/>
      </c>
      <c r="K86" s="59" t="str">
        <f>IF(I86=MIN($J$63:$J$92),1,"")</f>
        <v/>
      </c>
    </row>
    <row r="87" spans="1:11" hidden="1">
      <c r="A87" s="53">
        <v>3</v>
      </c>
      <c r="B87" s="54">
        <f>LOOKUP(A87,Seznamy!$A$71:$A$83,Seznamy!$B$71:$B$83)</f>
        <v>155015</v>
      </c>
      <c r="C87" s="55" t="str">
        <f>LOOKUP(A87,Seznamy!$A$71:$A$83,Seznamy!$C$71:$C$83)</f>
        <v>Polná</v>
      </c>
      <c r="D87" s="56">
        <f>LOOKUP(A87,Seznamy!$A$71:$A$83,Seznamy!$F$71:$F$83)</f>
        <v>3153</v>
      </c>
      <c r="E87" s="56">
        <f>LOOKUP(A87,Seznamy!$A$71:$A$83,Seznamy!$G$71:$G$83)</f>
        <v>102000</v>
      </c>
      <c r="F87" s="57">
        <f>LOOKUP(A87,Seznamy!$A$71:$A$83,Seznamy!$J$71:$J$83)</f>
        <v>60</v>
      </c>
      <c r="G87" s="57">
        <v>25</v>
      </c>
      <c r="H87" s="55">
        <f>LOOKUP(G87,'Dělená - těžba'!$A$16:$A$46,'Dělená - těžba'!$B$16:$B$46)</f>
        <v>0</v>
      </c>
      <c r="I87" s="58">
        <f t="array" ref="I87">SUM(IF(('Dělená - těžba'!$A$3:$A$14=A87)*('Dělená - těžba'!$D$1:$AG$1=G87),'Dělená - těžba'!$D$3:$AG$14))</f>
        <v>0</v>
      </c>
      <c r="J87" s="115" t="str">
        <f>IF(I87=0,"",I87)</f>
        <v/>
      </c>
      <c r="K87" s="59" t="str">
        <f>IF(I87=MIN($J$63:$J$92),1,"")</f>
        <v/>
      </c>
    </row>
    <row r="88" spans="1:11" hidden="1">
      <c r="A88" s="53">
        <v>3</v>
      </c>
      <c r="B88" s="54">
        <f>LOOKUP(A88,Seznamy!$A$71:$A$83,Seznamy!$B$71:$B$83)</f>
        <v>155015</v>
      </c>
      <c r="C88" s="55" t="str">
        <f>LOOKUP(A88,Seznamy!$A$71:$A$83,Seznamy!$C$71:$C$83)</f>
        <v>Polná</v>
      </c>
      <c r="D88" s="56">
        <f>LOOKUP(A88,Seznamy!$A$71:$A$83,Seznamy!$F$71:$F$83)</f>
        <v>3153</v>
      </c>
      <c r="E88" s="56">
        <f>LOOKUP(A88,Seznamy!$A$71:$A$83,Seznamy!$G$71:$G$83)</f>
        <v>102000</v>
      </c>
      <c r="F88" s="57">
        <f>LOOKUP(A88,Seznamy!$A$71:$A$83,Seznamy!$J$71:$J$83)</f>
        <v>60</v>
      </c>
      <c r="G88" s="57">
        <v>26</v>
      </c>
      <c r="H88" s="55">
        <f>LOOKUP(G88,'Dělená - těžba'!$A$16:$A$46,'Dělená - těžba'!$B$16:$B$46)</f>
        <v>0</v>
      </c>
      <c r="I88" s="58">
        <f t="array" ref="I88">SUM(IF(('Dělená - těžba'!$A$3:$A$14=A88)*('Dělená - těžba'!$D$1:$AG$1=G88),'Dělená - těžba'!$D$3:$AG$14))</f>
        <v>0</v>
      </c>
      <c r="J88" s="115" t="str">
        <f>IF(I88=0,"",I88)</f>
        <v/>
      </c>
      <c r="K88" s="59" t="str">
        <f>IF(I88=MIN($J$63:$J$92),1,"")</f>
        <v/>
      </c>
    </row>
    <row r="89" spans="1:11" hidden="1">
      <c r="A89" s="53">
        <v>3</v>
      </c>
      <c r="B89" s="54">
        <f>LOOKUP(A89,Seznamy!$A$71:$A$83,Seznamy!$B$71:$B$83)</f>
        <v>155015</v>
      </c>
      <c r="C89" s="55" t="str">
        <f>LOOKUP(A89,Seznamy!$A$71:$A$83,Seznamy!$C$71:$C$83)</f>
        <v>Polná</v>
      </c>
      <c r="D89" s="56">
        <f>LOOKUP(A89,Seznamy!$A$71:$A$83,Seznamy!$F$71:$F$83)</f>
        <v>3153</v>
      </c>
      <c r="E89" s="56">
        <f>LOOKUP(A89,Seznamy!$A$71:$A$83,Seznamy!$G$71:$G$83)</f>
        <v>102000</v>
      </c>
      <c r="F89" s="57">
        <f>LOOKUP(A89,Seznamy!$A$71:$A$83,Seznamy!$J$71:$J$83)</f>
        <v>60</v>
      </c>
      <c r="G89" s="57">
        <v>27</v>
      </c>
      <c r="H89" s="55">
        <f>LOOKUP(G89,'Dělená - těžba'!$A$16:$A$46,'Dělená - těžba'!$B$16:$B$46)</f>
        <v>0</v>
      </c>
      <c r="I89" s="58">
        <f t="array" ref="I89">SUM(IF(('Dělená - těžba'!$A$3:$A$14=A89)*('Dělená - těžba'!$D$1:$AG$1=G89),'Dělená - těžba'!$D$3:$AG$14))</f>
        <v>0</v>
      </c>
      <c r="J89" s="115" t="str">
        <f>IF(I89=0,"",I89)</f>
        <v/>
      </c>
      <c r="K89" s="59" t="str">
        <f>IF(I89=MIN($J$63:$J$92),1,"")</f>
        <v/>
      </c>
    </row>
    <row r="90" spans="1:11" hidden="1">
      <c r="A90" s="53">
        <v>3</v>
      </c>
      <c r="B90" s="54">
        <f>LOOKUP(A90,Seznamy!$A$71:$A$83,Seznamy!$B$71:$B$83)</f>
        <v>155015</v>
      </c>
      <c r="C90" s="55" t="str">
        <f>LOOKUP(A90,Seznamy!$A$71:$A$83,Seznamy!$C$71:$C$83)</f>
        <v>Polná</v>
      </c>
      <c r="D90" s="56">
        <f>LOOKUP(A90,Seznamy!$A$71:$A$83,Seznamy!$F$71:$F$83)</f>
        <v>3153</v>
      </c>
      <c r="E90" s="56">
        <f>LOOKUP(A90,Seznamy!$A$71:$A$83,Seznamy!$G$71:$G$83)</f>
        <v>102000</v>
      </c>
      <c r="F90" s="57">
        <f>LOOKUP(A90,Seznamy!$A$71:$A$83,Seznamy!$J$71:$J$83)</f>
        <v>60</v>
      </c>
      <c r="G90" s="57">
        <v>28</v>
      </c>
      <c r="H90" s="55">
        <f>LOOKUP(G90,'Dělená - těžba'!$A$16:$A$46,'Dělená - těžba'!$B$16:$B$46)</f>
        <v>0</v>
      </c>
      <c r="I90" s="58">
        <f t="array" ref="I90">SUM(IF(('Dělená - těžba'!$A$3:$A$14=A90)*('Dělená - těžba'!$D$1:$AG$1=G90),'Dělená - těžba'!$D$3:$AG$14))</f>
        <v>0</v>
      </c>
      <c r="J90" s="115" t="str">
        <f>IF(I90=0,"",I90)</f>
        <v/>
      </c>
      <c r="K90" s="59" t="str">
        <f>IF(I90=MIN($J$63:$J$92),1,"")</f>
        <v/>
      </c>
    </row>
    <row r="91" spans="1:11" hidden="1">
      <c r="A91" s="53">
        <v>3</v>
      </c>
      <c r="B91" s="54">
        <f>LOOKUP(A91,Seznamy!$A$71:$A$83,Seznamy!$B$71:$B$83)</f>
        <v>155015</v>
      </c>
      <c r="C91" s="55" t="str">
        <f>LOOKUP(A91,Seznamy!$A$71:$A$83,Seznamy!$C$71:$C$83)</f>
        <v>Polná</v>
      </c>
      <c r="D91" s="56">
        <f>LOOKUP(A91,Seznamy!$A$71:$A$83,Seznamy!$F$71:$F$83)</f>
        <v>3153</v>
      </c>
      <c r="E91" s="56">
        <f>LOOKUP(A91,Seznamy!$A$71:$A$83,Seznamy!$G$71:$G$83)</f>
        <v>102000</v>
      </c>
      <c r="F91" s="57">
        <f>LOOKUP(A91,Seznamy!$A$71:$A$83,Seznamy!$J$71:$J$83)</f>
        <v>60</v>
      </c>
      <c r="G91" s="57">
        <v>29</v>
      </c>
      <c r="H91" s="55">
        <f>LOOKUP(G91,'Dělená - těžba'!$A$16:$A$46,'Dělená - těžba'!$B$16:$B$46)</f>
        <v>0</v>
      </c>
      <c r="I91" s="58">
        <f t="array" ref="I91">SUM(IF(('Dělená - těžba'!$A$3:$A$14=A91)*('Dělená - těžba'!$D$1:$AG$1=G91),'Dělená - těžba'!$D$3:$AG$14))</f>
        <v>0</v>
      </c>
      <c r="J91" s="115" t="str">
        <f>IF(I91=0,"",I91)</f>
        <v/>
      </c>
      <c r="K91" s="59" t="str">
        <f>IF(I91=MIN($J$63:$J$92),1,"")</f>
        <v/>
      </c>
    </row>
    <row r="92" spans="1:11" hidden="1">
      <c r="A92" s="53">
        <v>3</v>
      </c>
      <c r="B92" s="54">
        <f>LOOKUP(A92,Seznamy!$A$71:$A$83,Seznamy!$B$71:$B$83)</f>
        <v>155015</v>
      </c>
      <c r="C92" s="55" t="str">
        <f>LOOKUP(A92,Seznamy!$A$71:$A$83,Seznamy!$C$71:$C$83)</f>
        <v>Polná</v>
      </c>
      <c r="D92" s="56">
        <f>LOOKUP(A92,Seznamy!$A$71:$A$83,Seznamy!$F$71:$F$83)</f>
        <v>3153</v>
      </c>
      <c r="E92" s="56">
        <f>LOOKUP(A92,Seznamy!$A$71:$A$83,Seznamy!$G$71:$G$83)</f>
        <v>102000</v>
      </c>
      <c r="F92" s="57">
        <f>LOOKUP(A92,Seznamy!$A$71:$A$83,Seznamy!$J$71:$J$83)</f>
        <v>60</v>
      </c>
      <c r="G92" s="57">
        <v>30</v>
      </c>
      <c r="H92" s="55">
        <f>LOOKUP(G92,'Dělená - těžba'!$A$16:$A$46,'Dělená - těžba'!$B$16:$B$46)</f>
        <v>0</v>
      </c>
      <c r="I92" s="58">
        <f t="array" ref="I92">SUM(IF(('Dělená - těžba'!$A$3:$A$14=A92)*('Dělená - těžba'!$D$1:$AG$1=G92),'Dělená - těžba'!$D$3:$AG$14))</f>
        <v>0</v>
      </c>
      <c r="J92" s="115" t="str">
        <f>IF(I92=0,"",I92)</f>
        <v/>
      </c>
      <c r="K92" s="59" t="str">
        <f>IF(I92=MIN($J$63:$J$92),1,"")</f>
        <v/>
      </c>
    </row>
    <row r="93" spans="1:11">
      <c r="A93" s="87">
        <v>4</v>
      </c>
      <c r="B93" s="88">
        <f>LOOKUP(A93,Seznamy!$A$71:$A$83,Seznamy!$B$71:$B$83)</f>
        <v>164012</v>
      </c>
      <c r="C93" s="89" t="str">
        <f>LOOKUP(A93,Seznamy!$A$71:$A$83,Seznamy!$C$71:$C$83)</f>
        <v>Vysoký Les</v>
      </c>
      <c r="D93" s="90">
        <f>LOOKUP(A93,Seznamy!$A$71:$A$83,Seznamy!$F$71:$F$83)</f>
        <v>2501</v>
      </c>
      <c r="E93" s="90">
        <f>LOOKUP(A93,Seznamy!$A$71:$A$83,Seznamy!$G$71:$G$83)</f>
        <v>74830</v>
      </c>
      <c r="F93" s="91">
        <f>LOOKUP(A93,Seznamy!$A$71:$A$83,Seznamy!$J$71:$J$83)</f>
        <v>60</v>
      </c>
      <c r="G93" s="91">
        <v>8</v>
      </c>
      <c r="H93" s="89" t="str">
        <f>LOOKUP(G93,'Dělená - těžba'!$A$16:$A$46,'Dělená - těžba'!$B$16:$B$46)</f>
        <v>Stora Enso Wood Products Ždírec s.r.o.</v>
      </c>
      <c r="I93" s="92">
        <f t="array" ref="I93">SUM(IF(('Dělená - těžba'!$A$3:$A$14=A93)*('Dělená - těžba'!$D$1:$AG$1=G93),'Dělená - těžba'!$D$3:$AG$14))</f>
        <v>-72759960</v>
      </c>
      <c r="J93" s="116">
        <f>IF(I93=0,"",I93)</f>
        <v>-72759960</v>
      </c>
      <c r="K93" s="93">
        <f>IF(I93=MIN($J$93:$J$122),1,"")</f>
        <v>1</v>
      </c>
    </row>
    <row r="94" spans="1:11">
      <c r="A94" s="87">
        <v>4</v>
      </c>
      <c r="B94" s="88">
        <f>LOOKUP(A94,Seznamy!$A$71:$A$83,Seznamy!$B$71:$B$83)</f>
        <v>164012</v>
      </c>
      <c r="C94" s="89" t="str">
        <f>LOOKUP(A94,Seznamy!$A$71:$A$83,Seznamy!$C$71:$C$83)</f>
        <v>Vysoký Les</v>
      </c>
      <c r="D94" s="90">
        <f>LOOKUP(A94,Seznamy!$A$71:$A$83,Seznamy!$F$71:$F$83)</f>
        <v>2501</v>
      </c>
      <c r="E94" s="90">
        <f>LOOKUP(A94,Seznamy!$A$71:$A$83,Seznamy!$G$71:$G$83)</f>
        <v>74830</v>
      </c>
      <c r="F94" s="91">
        <f>LOOKUP(A94,Seznamy!$A$71:$A$83,Seznamy!$J$71:$J$83)</f>
        <v>60</v>
      </c>
      <c r="G94" s="91">
        <v>16</v>
      </c>
      <c r="H94" s="89" t="str">
        <f>LOOKUP(G94,'Dělená - těžba'!$A$16:$A$46,'Dělená - těžba'!$B$16:$B$46)</f>
        <v>Lesní společnost Ledeč nad Sázavou, a.s.</v>
      </c>
      <c r="I94" s="92">
        <f t="array" ref="I94">SUM(IF(('Dělená - těžba'!$A$3:$A$14=A94)*('Dělená - těžba'!$D$1:$AG$1=G94),'Dělená - těžba'!$D$3:$AG$14))</f>
        <v>-69526800</v>
      </c>
      <c r="J94" s="116">
        <f>IF(I94=0,"",I94)</f>
        <v>-69526800</v>
      </c>
      <c r="K94" s="93" t="str">
        <f>IF(I94=MIN($J$93:$J$122),1,"")</f>
        <v/>
      </c>
    </row>
    <row r="95" spans="1:11">
      <c r="A95" s="87">
        <v>4</v>
      </c>
      <c r="B95" s="88">
        <f>LOOKUP(A95,Seznamy!$A$71:$A$83,Seznamy!$B$71:$B$83)</f>
        <v>164012</v>
      </c>
      <c r="C95" s="89" t="str">
        <f>LOOKUP(A95,Seznamy!$A$71:$A$83,Seznamy!$C$71:$C$83)</f>
        <v>Vysoký Les</v>
      </c>
      <c r="D95" s="90">
        <f>LOOKUP(A95,Seznamy!$A$71:$A$83,Seznamy!$F$71:$F$83)</f>
        <v>2501</v>
      </c>
      <c r="E95" s="90">
        <f>LOOKUP(A95,Seznamy!$A$71:$A$83,Seznamy!$G$71:$G$83)</f>
        <v>74830</v>
      </c>
      <c r="F95" s="91">
        <f>LOOKUP(A95,Seznamy!$A$71:$A$83,Seznamy!$J$71:$J$83)</f>
        <v>60</v>
      </c>
      <c r="G95" s="91">
        <v>9</v>
      </c>
      <c r="H95" s="89" t="str">
        <f>LOOKUP(G95,'Dělená - těžba'!$A$16:$A$46,'Dělená - těžba'!$B$16:$B$46)</f>
        <v>UNILES a.s.</v>
      </c>
      <c r="I95" s="92">
        <f t="array" ref="I95">SUM(IF(('Dělená - těžba'!$A$3:$A$14=A95)*('Dělená - těžba'!$D$1:$AG$1=G95),'Dělená - těžba'!$D$3:$AG$14))</f>
        <v>-64704810</v>
      </c>
      <c r="J95" s="116">
        <f>IF(I95=0,"",I95)</f>
        <v>-64704810</v>
      </c>
      <c r="K95" s="93" t="str">
        <f>IF(I95=MIN($J$93:$J$122),1,"")</f>
        <v/>
      </c>
    </row>
    <row r="96" spans="1:11" hidden="1">
      <c r="A96" s="87">
        <v>4</v>
      </c>
      <c r="B96" s="88">
        <f>LOOKUP(A96,Seznamy!$A$71:$A$83,Seznamy!$B$71:$B$83)</f>
        <v>164012</v>
      </c>
      <c r="C96" s="89" t="str">
        <f>LOOKUP(A96,Seznamy!$A$71:$A$83,Seznamy!$C$71:$C$83)</f>
        <v>Vysoký Les</v>
      </c>
      <c r="D96" s="90">
        <f>LOOKUP(A96,Seznamy!$A$71:$A$83,Seznamy!$F$71:$F$83)</f>
        <v>2501</v>
      </c>
      <c r="E96" s="90">
        <f>LOOKUP(A96,Seznamy!$A$71:$A$83,Seznamy!$G$71:$G$83)</f>
        <v>74830</v>
      </c>
      <c r="F96" s="91">
        <f>LOOKUP(A96,Seznamy!$A$71:$A$83,Seznamy!$J$71:$J$83)</f>
        <v>60</v>
      </c>
      <c r="G96" s="91">
        <v>14</v>
      </c>
      <c r="H96" s="89" t="str">
        <f>LOOKUP(G96,'Dělená - těžba'!$A$16:$A$46,'Dělená - těžba'!$B$16:$B$46)</f>
        <v>SOLITERA spol. s r.o.</v>
      </c>
      <c r="I96" s="92">
        <f t="array" ref="I96">SUM(IF(('Dělená - těžba'!$A$3:$A$14=A96)*('Dělená - těžba'!$D$1:$AG$1=G96),'Dělená - těžba'!$D$3:$AG$14))</f>
        <v>0</v>
      </c>
      <c r="J96" s="116" t="str">
        <f>IF(I96=0,"",I96)</f>
        <v/>
      </c>
      <c r="K96" s="93" t="str">
        <f>IF(I96=MIN($J$93:$J$122),1,"")</f>
        <v/>
      </c>
    </row>
    <row r="97" spans="1:11" hidden="1">
      <c r="A97" s="87">
        <v>4</v>
      </c>
      <c r="B97" s="88">
        <f>LOOKUP(A97,Seznamy!$A$71:$A$83,Seznamy!$B$71:$B$83)</f>
        <v>164012</v>
      </c>
      <c r="C97" s="89" t="str">
        <f>LOOKUP(A97,Seznamy!$A$71:$A$83,Seznamy!$C$71:$C$83)</f>
        <v>Vysoký Les</v>
      </c>
      <c r="D97" s="90">
        <f>LOOKUP(A97,Seznamy!$A$71:$A$83,Seznamy!$F$71:$F$83)</f>
        <v>2501</v>
      </c>
      <c r="E97" s="90">
        <f>LOOKUP(A97,Seznamy!$A$71:$A$83,Seznamy!$G$71:$G$83)</f>
        <v>74830</v>
      </c>
      <c r="F97" s="91">
        <f>LOOKUP(A97,Seznamy!$A$71:$A$83,Seznamy!$J$71:$J$83)</f>
        <v>60</v>
      </c>
      <c r="G97" s="91">
        <v>1</v>
      </c>
      <c r="H97" s="89">
        <f>LOOKUP(G97,'Dělená - těžba'!$A$16:$A$46,'Dělená - těžba'!$B$16:$B$46)</f>
        <v>0</v>
      </c>
      <c r="I97" s="92">
        <f t="array" ref="I97">SUM(IF(('Dělená - těžba'!$A$3:$A$14=A97)*('Dělená - těžba'!$D$1:$AG$1=G97),'Dělená - těžba'!$D$3:$AG$14))</f>
        <v>0</v>
      </c>
      <c r="J97" s="116" t="str">
        <f>IF(I97=0,"",I97)</f>
        <v/>
      </c>
      <c r="K97" s="93" t="str">
        <f>IF(I97=MIN($J$93:$J$122),1,"")</f>
        <v/>
      </c>
    </row>
    <row r="98" spans="1:11" hidden="1">
      <c r="A98" s="87">
        <v>4</v>
      </c>
      <c r="B98" s="88">
        <f>LOOKUP(A98,Seznamy!$A$71:$A$83,Seznamy!$B$71:$B$83)</f>
        <v>164012</v>
      </c>
      <c r="C98" s="89" t="str">
        <f>LOOKUP(A98,Seznamy!$A$71:$A$83,Seznamy!$C$71:$C$83)</f>
        <v>Vysoký Les</v>
      </c>
      <c r="D98" s="90">
        <f>LOOKUP(A98,Seznamy!$A$71:$A$83,Seznamy!$F$71:$F$83)</f>
        <v>2501</v>
      </c>
      <c r="E98" s="90">
        <f>LOOKUP(A98,Seznamy!$A$71:$A$83,Seznamy!$G$71:$G$83)</f>
        <v>74830</v>
      </c>
      <c r="F98" s="91">
        <f>LOOKUP(A98,Seznamy!$A$71:$A$83,Seznamy!$J$71:$J$83)</f>
        <v>60</v>
      </c>
      <c r="G98" s="91">
        <v>2</v>
      </c>
      <c r="H98" s="89" t="str">
        <f>LOOKUP(G98,'Dělená - těžba'!$A$16:$A$46,'Dělená - těžba'!$B$16:$B$46)</f>
        <v>KAISER s.r.o.</v>
      </c>
      <c r="I98" s="92">
        <f t="array" ref="I98">SUM(IF(('Dělená - těžba'!$A$3:$A$14=A98)*('Dělená - těžba'!$D$1:$AG$1=G98),'Dělená - těžba'!$D$3:$AG$14))</f>
        <v>0</v>
      </c>
      <c r="J98" s="116" t="str">
        <f>IF(I98=0,"",I98)</f>
        <v/>
      </c>
      <c r="K98" s="93" t="str">
        <f>IF(I98=MIN($J$93:$J$122),1,"")</f>
        <v/>
      </c>
    </row>
    <row r="99" spans="1:11" hidden="1">
      <c r="A99" s="87">
        <v>4</v>
      </c>
      <c r="B99" s="88">
        <f>LOOKUP(A99,Seznamy!$A$71:$A$83,Seznamy!$B$71:$B$83)</f>
        <v>164012</v>
      </c>
      <c r="C99" s="89" t="str">
        <f>LOOKUP(A99,Seznamy!$A$71:$A$83,Seznamy!$C$71:$C$83)</f>
        <v>Vysoký Les</v>
      </c>
      <c r="D99" s="90">
        <f>LOOKUP(A99,Seznamy!$A$71:$A$83,Seznamy!$F$71:$F$83)</f>
        <v>2501</v>
      </c>
      <c r="E99" s="90">
        <f>LOOKUP(A99,Seznamy!$A$71:$A$83,Seznamy!$G$71:$G$83)</f>
        <v>74830</v>
      </c>
      <c r="F99" s="91">
        <f>LOOKUP(A99,Seznamy!$A$71:$A$83,Seznamy!$J$71:$J$83)</f>
        <v>60</v>
      </c>
      <c r="G99" s="91">
        <v>3</v>
      </c>
      <c r="H99" s="89" t="str">
        <f>LOOKUP(G99,'Dělená - těžba'!$A$16:$A$46,'Dělená - těžba'!$B$16:$B$46)</f>
        <v>ACLESIA, spol. s r.o.</v>
      </c>
      <c r="I99" s="92">
        <f t="array" ref="I99">SUM(IF(('Dělená - těžba'!$A$3:$A$14=A99)*('Dělená - těžba'!$D$1:$AG$1=G99),'Dělená - těžba'!$D$3:$AG$14))</f>
        <v>0</v>
      </c>
      <c r="J99" s="116" t="str">
        <f>IF(I99=0,"",I99)</f>
        <v/>
      </c>
      <c r="K99" s="93" t="str">
        <f>IF(I99=MIN($J$93:$J$122),1,"")</f>
        <v/>
      </c>
    </row>
    <row r="100" spans="1:11" hidden="1">
      <c r="A100" s="87">
        <v>4</v>
      </c>
      <c r="B100" s="88">
        <f>LOOKUP(A100,Seznamy!$A$71:$A$83,Seznamy!$B$71:$B$83)</f>
        <v>164012</v>
      </c>
      <c r="C100" s="89" t="str">
        <f>LOOKUP(A100,Seznamy!$A$71:$A$83,Seznamy!$C$71:$C$83)</f>
        <v>Vysoký Les</v>
      </c>
      <c r="D100" s="90">
        <f>LOOKUP(A100,Seznamy!$A$71:$A$83,Seznamy!$F$71:$F$83)</f>
        <v>2501</v>
      </c>
      <c r="E100" s="90">
        <f>LOOKUP(A100,Seznamy!$A$71:$A$83,Seznamy!$G$71:$G$83)</f>
        <v>74830</v>
      </c>
      <c r="F100" s="91">
        <f>LOOKUP(A100,Seznamy!$A$71:$A$83,Seznamy!$J$71:$J$83)</f>
        <v>60</v>
      </c>
      <c r="G100" s="91">
        <v>4</v>
      </c>
      <c r="H100" s="89" t="str">
        <f>LOOKUP(G100,'Dělená - těžba'!$A$16:$A$46,'Dělená - těžba'!$B$16:$B$46)</f>
        <v>LST a.s.</v>
      </c>
      <c r="I100" s="92">
        <f t="array" ref="I100">SUM(IF(('Dělená - těžba'!$A$3:$A$14=A100)*('Dělená - těžba'!$D$1:$AG$1=G100),'Dělená - těžba'!$D$3:$AG$14))</f>
        <v>0</v>
      </c>
      <c r="J100" s="116" t="str">
        <f>IF(I100=0,"",I100)</f>
        <v/>
      </c>
      <c r="K100" s="93" t="str">
        <f>IF(I100=MIN($J$93:$J$122),1,"")</f>
        <v/>
      </c>
    </row>
    <row r="101" spans="1:11" hidden="1">
      <c r="A101" s="87">
        <v>4</v>
      </c>
      <c r="B101" s="88">
        <f>LOOKUP(A101,Seznamy!$A$71:$A$83,Seznamy!$B$71:$B$83)</f>
        <v>164012</v>
      </c>
      <c r="C101" s="89" t="str">
        <f>LOOKUP(A101,Seznamy!$A$71:$A$83,Seznamy!$C$71:$C$83)</f>
        <v>Vysoký Les</v>
      </c>
      <c r="D101" s="90">
        <f>LOOKUP(A101,Seznamy!$A$71:$A$83,Seznamy!$F$71:$F$83)</f>
        <v>2501</v>
      </c>
      <c r="E101" s="90">
        <f>LOOKUP(A101,Seznamy!$A$71:$A$83,Seznamy!$G$71:$G$83)</f>
        <v>74830</v>
      </c>
      <c r="F101" s="91">
        <f>LOOKUP(A101,Seznamy!$A$71:$A$83,Seznamy!$J$71:$J$83)</f>
        <v>60</v>
      </c>
      <c r="G101" s="91">
        <v>5</v>
      </c>
      <c r="H101" s="89" t="str">
        <f>LOOKUP(G101,'Dělená - těžba'!$A$16:$A$46,'Dělená - těžba'!$B$16:$B$46)</f>
        <v>T.E.P. HOLZ, s.r.o.</v>
      </c>
      <c r="I101" s="92">
        <f t="array" ref="I101">SUM(IF(('Dělená - těžba'!$A$3:$A$14=A101)*('Dělená - těžba'!$D$1:$AG$1=G101),'Dělená - těžba'!$D$3:$AG$14))</f>
        <v>0</v>
      </c>
      <c r="J101" s="116" t="str">
        <f>IF(I101=0,"",I101)</f>
        <v/>
      </c>
      <c r="K101" s="93" t="str">
        <f>IF(I101=MIN($J$93:$J$122),1,"")</f>
        <v/>
      </c>
    </row>
    <row r="102" spans="1:11" hidden="1">
      <c r="A102" s="87">
        <v>4</v>
      </c>
      <c r="B102" s="88">
        <f>LOOKUP(A102,Seznamy!$A$71:$A$83,Seznamy!$B$71:$B$83)</f>
        <v>164012</v>
      </c>
      <c r="C102" s="89" t="str">
        <f>LOOKUP(A102,Seznamy!$A$71:$A$83,Seznamy!$C$71:$C$83)</f>
        <v>Vysoký Les</v>
      </c>
      <c r="D102" s="90">
        <f>LOOKUP(A102,Seznamy!$A$71:$A$83,Seznamy!$F$71:$F$83)</f>
        <v>2501</v>
      </c>
      <c r="E102" s="90">
        <f>LOOKUP(A102,Seznamy!$A$71:$A$83,Seznamy!$G$71:$G$83)</f>
        <v>74830</v>
      </c>
      <c r="F102" s="91">
        <f>LOOKUP(A102,Seznamy!$A$71:$A$83,Seznamy!$J$71:$J$83)</f>
        <v>60</v>
      </c>
      <c r="G102" s="91">
        <v>6</v>
      </c>
      <c r="H102" s="89" t="str">
        <f>LOOKUP(G102,'Dělená - těžba'!$A$16:$A$46,'Dělená - těžba'!$B$16:$B$46)</f>
        <v>Milan Maršalík</v>
      </c>
      <c r="I102" s="92">
        <f t="array" ref="I102">SUM(IF(('Dělená - těžba'!$A$3:$A$14=A102)*('Dělená - těžba'!$D$1:$AG$1=G102),'Dělená - těžba'!$D$3:$AG$14))</f>
        <v>0</v>
      </c>
      <c r="J102" s="116" t="str">
        <f>IF(I102=0,"",I102)</f>
        <v/>
      </c>
      <c r="K102" s="93" t="str">
        <f>IF(I102=MIN($J$93:$J$122),1,"")</f>
        <v/>
      </c>
    </row>
    <row r="103" spans="1:11" hidden="1">
      <c r="A103" s="87">
        <v>4</v>
      </c>
      <c r="B103" s="88">
        <f>LOOKUP(A103,Seznamy!$A$71:$A$83,Seznamy!$B$71:$B$83)</f>
        <v>164012</v>
      </c>
      <c r="C103" s="89" t="str">
        <f>LOOKUP(A103,Seznamy!$A$71:$A$83,Seznamy!$C$71:$C$83)</f>
        <v>Vysoký Les</v>
      </c>
      <c r="D103" s="90">
        <f>LOOKUP(A103,Seznamy!$A$71:$A$83,Seznamy!$F$71:$F$83)</f>
        <v>2501</v>
      </c>
      <c r="E103" s="90">
        <f>LOOKUP(A103,Seznamy!$A$71:$A$83,Seznamy!$G$71:$G$83)</f>
        <v>74830</v>
      </c>
      <c r="F103" s="91">
        <f>LOOKUP(A103,Seznamy!$A$71:$A$83,Seznamy!$J$71:$J$83)</f>
        <v>60</v>
      </c>
      <c r="G103" s="91">
        <v>7</v>
      </c>
      <c r="H103" s="89" t="str">
        <f>LOOKUP(G103,'Dělená - těžba'!$A$16:$A$46,'Dělená - těžba'!$B$16:$B$46)</f>
        <v>Stora Enso Wood Products Planá s.r.o.</v>
      </c>
      <c r="I103" s="92">
        <f t="array" ref="I103">SUM(IF(('Dělená - těžba'!$A$3:$A$14=A103)*('Dělená - těžba'!$D$1:$AG$1=G103),'Dělená - těžba'!$D$3:$AG$14))</f>
        <v>0</v>
      </c>
      <c r="J103" s="116" t="str">
        <f>IF(I103=0,"",I103)</f>
        <v/>
      </c>
      <c r="K103" s="93" t="str">
        <f>IF(I103=MIN($J$93:$J$122),1,"")</f>
        <v/>
      </c>
    </row>
    <row r="104" spans="1:11" hidden="1">
      <c r="A104" s="87">
        <v>4</v>
      </c>
      <c r="B104" s="88">
        <f>LOOKUP(A104,Seznamy!$A$71:$A$83,Seznamy!$B$71:$B$83)</f>
        <v>164012</v>
      </c>
      <c r="C104" s="89" t="str">
        <f>LOOKUP(A104,Seznamy!$A$71:$A$83,Seznamy!$C$71:$C$83)</f>
        <v>Vysoký Les</v>
      </c>
      <c r="D104" s="90">
        <f>LOOKUP(A104,Seznamy!$A$71:$A$83,Seznamy!$F$71:$F$83)</f>
        <v>2501</v>
      </c>
      <c r="E104" s="90">
        <f>LOOKUP(A104,Seznamy!$A$71:$A$83,Seznamy!$G$71:$G$83)</f>
        <v>74830</v>
      </c>
      <c r="F104" s="91">
        <f>LOOKUP(A104,Seznamy!$A$71:$A$83,Seznamy!$J$71:$J$83)</f>
        <v>60</v>
      </c>
      <c r="G104" s="91">
        <v>10</v>
      </c>
      <c r="H104" s="89" t="str">
        <f>LOOKUP(G104,'Dělená - těžba'!$A$16:$A$46,'Dělená - těžba'!$B$16:$B$46)</f>
        <v>Jihozápadní dřevařská a.s.</v>
      </c>
      <c r="I104" s="92">
        <f t="array" ref="I104">SUM(IF(('Dělená - těžba'!$A$3:$A$14=A104)*('Dělená - těžba'!$D$1:$AG$1=G104),'Dělená - těžba'!$D$3:$AG$14))</f>
        <v>0</v>
      </c>
      <c r="J104" s="116" t="str">
        <f>IF(I104=0,"",I104)</f>
        <v/>
      </c>
      <c r="K104" s="93" t="str">
        <f>IF(I104=MIN($J$93:$J$122),1,"")</f>
        <v/>
      </c>
    </row>
    <row r="105" spans="1:11" hidden="1">
      <c r="A105" s="87">
        <v>4</v>
      </c>
      <c r="B105" s="88">
        <f>LOOKUP(A105,Seznamy!$A$71:$A$83,Seznamy!$B$71:$B$83)</f>
        <v>164012</v>
      </c>
      <c r="C105" s="89" t="str">
        <f>LOOKUP(A105,Seznamy!$A$71:$A$83,Seznamy!$C$71:$C$83)</f>
        <v>Vysoký Les</v>
      </c>
      <c r="D105" s="90">
        <f>LOOKUP(A105,Seznamy!$A$71:$A$83,Seznamy!$F$71:$F$83)</f>
        <v>2501</v>
      </c>
      <c r="E105" s="90">
        <f>LOOKUP(A105,Seznamy!$A$71:$A$83,Seznamy!$G$71:$G$83)</f>
        <v>74830</v>
      </c>
      <c r="F105" s="91">
        <f>LOOKUP(A105,Seznamy!$A$71:$A$83,Seznamy!$J$71:$J$83)</f>
        <v>60</v>
      </c>
      <c r="G105" s="91">
        <v>11</v>
      </c>
      <c r="H105" s="89" t="str">
        <f>LOOKUP(G105,'Dělená - těžba'!$A$16:$A$46,'Dělená - těžba'!$B$16:$B$46)</f>
        <v>LDF Rožnov a.s.</v>
      </c>
      <c r="I105" s="92">
        <f t="array" ref="I105">SUM(IF(('Dělená - těžba'!$A$3:$A$14=A105)*('Dělená - těžba'!$D$1:$AG$1=G105),'Dělená - těžba'!$D$3:$AG$14))</f>
        <v>0</v>
      </c>
      <c r="J105" s="116" t="str">
        <f>IF(I105=0,"",I105)</f>
        <v/>
      </c>
      <c r="K105" s="93" t="str">
        <f>IF(I105=MIN($J$93:$J$122),1,"")</f>
        <v/>
      </c>
    </row>
    <row r="106" spans="1:11" hidden="1">
      <c r="A106" s="87">
        <v>4</v>
      </c>
      <c r="B106" s="88">
        <f>LOOKUP(A106,Seznamy!$A$71:$A$83,Seznamy!$B$71:$B$83)</f>
        <v>164012</v>
      </c>
      <c r="C106" s="89" t="str">
        <f>LOOKUP(A106,Seznamy!$A$71:$A$83,Seznamy!$C$71:$C$83)</f>
        <v>Vysoký Les</v>
      </c>
      <c r="D106" s="90">
        <f>LOOKUP(A106,Seznamy!$A$71:$A$83,Seznamy!$F$71:$F$83)</f>
        <v>2501</v>
      </c>
      <c r="E106" s="90">
        <f>LOOKUP(A106,Seznamy!$A$71:$A$83,Seznamy!$G$71:$G$83)</f>
        <v>74830</v>
      </c>
      <c r="F106" s="91">
        <f>LOOKUP(A106,Seznamy!$A$71:$A$83,Seznamy!$J$71:$J$83)</f>
        <v>60</v>
      </c>
      <c r="G106" s="91">
        <v>12</v>
      </c>
      <c r="H106" s="89" t="str">
        <f>LOOKUP(G106,'Dělená - těžba'!$A$16:$A$46,'Dělená - těžba'!$B$16:$B$46)</f>
        <v>Kloboucká lesní s.r.o.</v>
      </c>
      <c r="I106" s="92">
        <f t="array" ref="I106">SUM(IF(('Dělená - těžba'!$A$3:$A$14=A106)*('Dělená - těžba'!$D$1:$AG$1=G106),'Dělená - těžba'!$D$3:$AG$14))</f>
        <v>0</v>
      </c>
      <c r="J106" s="116" t="str">
        <f>IF(I106=0,"",I106)</f>
        <v/>
      </c>
      <c r="K106" s="93" t="str">
        <f>IF(I106=MIN($J$93:$J$122),1,"")</f>
        <v/>
      </c>
    </row>
    <row r="107" spans="1:11" hidden="1">
      <c r="A107" s="87">
        <v>4</v>
      </c>
      <c r="B107" s="88">
        <f>LOOKUP(A107,Seznamy!$A$71:$A$83,Seznamy!$B$71:$B$83)</f>
        <v>164012</v>
      </c>
      <c r="C107" s="89" t="str">
        <f>LOOKUP(A107,Seznamy!$A$71:$A$83,Seznamy!$C$71:$C$83)</f>
        <v>Vysoký Les</v>
      </c>
      <c r="D107" s="90">
        <f>LOOKUP(A107,Seznamy!$A$71:$A$83,Seznamy!$F$71:$F$83)</f>
        <v>2501</v>
      </c>
      <c r="E107" s="90">
        <f>LOOKUP(A107,Seznamy!$A$71:$A$83,Seznamy!$G$71:$G$83)</f>
        <v>74830</v>
      </c>
      <c r="F107" s="91">
        <f>LOOKUP(A107,Seznamy!$A$71:$A$83,Seznamy!$J$71:$J$83)</f>
        <v>60</v>
      </c>
      <c r="G107" s="91">
        <v>13</v>
      </c>
      <c r="H107" s="89" t="str">
        <f>LOOKUP(G107,'Dělená - těžba'!$A$16:$A$46,'Dělená - těžba'!$B$16:$B$46)</f>
        <v>Drevo-Málek s.r.o.</v>
      </c>
      <c r="I107" s="92">
        <f t="array" ref="I107">SUM(IF(('Dělená - těžba'!$A$3:$A$14=A107)*('Dělená - těžba'!$D$1:$AG$1=G107),'Dělená - těžba'!$D$3:$AG$14))</f>
        <v>0</v>
      </c>
      <c r="J107" s="116" t="str">
        <f>IF(I107=0,"",I107)</f>
        <v/>
      </c>
      <c r="K107" s="93" t="str">
        <f>IF(I107=MIN($J$93:$J$122),1,"")</f>
        <v/>
      </c>
    </row>
    <row r="108" spans="1:11" hidden="1">
      <c r="A108" s="87">
        <v>4</v>
      </c>
      <c r="B108" s="88">
        <f>LOOKUP(A108,Seznamy!$A$71:$A$83,Seznamy!$B$71:$B$83)</f>
        <v>164012</v>
      </c>
      <c r="C108" s="89" t="str">
        <f>LOOKUP(A108,Seznamy!$A$71:$A$83,Seznamy!$C$71:$C$83)</f>
        <v>Vysoký Les</v>
      </c>
      <c r="D108" s="90">
        <f>LOOKUP(A108,Seznamy!$A$71:$A$83,Seznamy!$F$71:$F$83)</f>
        <v>2501</v>
      </c>
      <c r="E108" s="90">
        <f>LOOKUP(A108,Seznamy!$A$71:$A$83,Seznamy!$G$71:$G$83)</f>
        <v>74830</v>
      </c>
      <c r="F108" s="91">
        <f>LOOKUP(A108,Seznamy!$A$71:$A$83,Seznamy!$J$71:$J$83)</f>
        <v>60</v>
      </c>
      <c r="G108" s="91">
        <v>15</v>
      </c>
      <c r="H108" s="89" t="str">
        <f>LOOKUP(G108,'Dělená - těžba'!$A$16:$A$46,'Dělená - těžba'!$B$16:$B$46)</f>
        <v>Lesy Beskydy, a.s.</v>
      </c>
      <c r="I108" s="92">
        <f t="array" ref="I108">SUM(IF(('Dělená - těžba'!$A$3:$A$14=A108)*('Dělená - těžba'!$D$1:$AG$1=G108),'Dělená - těžba'!$D$3:$AG$14))</f>
        <v>0</v>
      </c>
      <c r="J108" s="116" t="str">
        <f>IF(I108=0,"",I108)</f>
        <v/>
      </c>
      <c r="K108" s="93" t="str">
        <f>IF(I108=MIN($J$93:$J$122),1,"")</f>
        <v/>
      </c>
    </row>
    <row r="109" spans="1:11" hidden="1">
      <c r="A109" s="87">
        <v>4</v>
      </c>
      <c r="B109" s="88">
        <f>LOOKUP(A109,Seznamy!$A$71:$A$83,Seznamy!$B$71:$B$83)</f>
        <v>164012</v>
      </c>
      <c r="C109" s="89" t="str">
        <f>LOOKUP(A109,Seznamy!$A$71:$A$83,Seznamy!$C$71:$C$83)</f>
        <v>Vysoký Les</v>
      </c>
      <c r="D109" s="90">
        <f>LOOKUP(A109,Seznamy!$A$71:$A$83,Seznamy!$F$71:$F$83)</f>
        <v>2501</v>
      </c>
      <c r="E109" s="90">
        <f>LOOKUP(A109,Seznamy!$A$71:$A$83,Seznamy!$G$71:$G$83)</f>
        <v>74830</v>
      </c>
      <c r="F109" s="91">
        <f>LOOKUP(A109,Seznamy!$A$71:$A$83,Seznamy!$J$71:$J$83)</f>
        <v>60</v>
      </c>
      <c r="G109" s="91">
        <v>17</v>
      </c>
      <c r="H109" s="89" t="str">
        <f>LOOKUP(G109,'Dělená - těžba'!$A$16:$A$46,'Dělená - těžba'!$B$16:$B$46)</f>
        <v>Pradědský lesní závod, a.s.</v>
      </c>
      <c r="I109" s="92">
        <f t="array" ref="I109">SUM(IF(('Dělená - těžba'!$A$3:$A$14=A109)*('Dělená - těžba'!$D$1:$AG$1=G109),'Dělená - těžba'!$D$3:$AG$14))</f>
        <v>0</v>
      </c>
      <c r="J109" s="116" t="str">
        <f>IF(I109=0,"",I109)</f>
        <v/>
      </c>
      <c r="K109" s="93" t="str">
        <f>IF(I109=MIN($J$93:$J$122),1,"")</f>
        <v/>
      </c>
    </row>
    <row r="110" spans="1:11" hidden="1">
      <c r="A110" s="87">
        <v>4</v>
      </c>
      <c r="B110" s="88">
        <f>LOOKUP(A110,Seznamy!$A$71:$A$83,Seznamy!$B$71:$B$83)</f>
        <v>164012</v>
      </c>
      <c r="C110" s="89" t="str">
        <f>LOOKUP(A110,Seznamy!$A$71:$A$83,Seznamy!$C$71:$C$83)</f>
        <v>Vysoký Les</v>
      </c>
      <c r="D110" s="90">
        <f>LOOKUP(A110,Seznamy!$A$71:$A$83,Seznamy!$F$71:$F$83)</f>
        <v>2501</v>
      </c>
      <c r="E110" s="90">
        <f>LOOKUP(A110,Seznamy!$A$71:$A$83,Seznamy!$G$71:$G$83)</f>
        <v>74830</v>
      </c>
      <c r="F110" s="91">
        <f>LOOKUP(A110,Seznamy!$A$71:$A$83,Seznamy!$J$71:$J$83)</f>
        <v>60</v>
      </c>
      <c r="G110" s="91">
        <v>18</v>
      </c>
      <c r="H110" s="89" t="str">
        <f>LOOKUP(G110,'Dělená - těžba'!$A$16:$A$46,'Dělená - těžba'!$B$16:$B$46)</f>
        <v>HEDERA ZIMA, spol. s r.o.</v>
      </c>
      <c r="I110" s="92">
        <f t="array" ref="I110">SUM(IF(('Dělená - těžba'!$A$3:$A$14=A110)*('Dělená - těžba'!$D$1:$AG$1=G110),'Dělená - těžba'!$D$3:$AG$14))</f>
        <v>0</v>
      </c>
      <c r="J110" s="116" t="str">
        <f>IF(I110=0,"",I110)</f>
        <v/>
      </c>
      <c r="K110" s="93" t="str">
        <f>IF(I110=MIN($J$93:$J$122),1,"")</f>
        <v/>
      </c>
    </row>
    <row r="111" spans="1:11" hidden="1">
      <c r="A111" s="87">
        <v>4</v>
      </c>
      <c r="B111" s="88">
        <f>LOOKUP(A111,Seznamy!$A$71:$A$83,Seznamy!$B$71:$B$83)</f>
        <v>164012</v>
      </c>
      <c r="C111" s="89" t="str">
        <f>LOOKUP(A111,Seznamy!$A$71:$A$83,Seznamy!$C$71:$C$83)</f>
        <v>Vysoký Les</v>
      </c>
      <c r="D111" s="90">
        <f>LOOKUP(A111,Seznamy!$A$71:$A$83,Seznamy!$F$71:$F$83)</f>
        <v>2501</v>
      </c>
      <c r="E111" s="90">
        <f>LOOKUP(A111,Seznamy!$A$71:$A$83,Seznamy!$G$71:$G$83)</f>
        <v>74830</v>
      </c>
      <c r="F111" s="91">
        <f>LOOKUP(A111,Seznamy!$A$71:$A$83,Seznamy!$J$71:$J$83)</f>
        <v>60</v>
      </c>
      <c r="G111" s="91">
        <v>19</v>
      </c>
      <c r="H111" s="89" t="str">
        <f>LOOKUP(G111,'Dělená - těžba'!$A$16:$A$46,'Dělená - těžba'!$B$16:$B$46)</f>
        <v>JACER - CZ a.s.</v>
      </c>
      <c r="I111" s="92">
        <f t="array" ref="I111">SUM(IF(('Dělená - těžba'!$A$3:$A$14=A111)*('Dělená - těžba'!$D$1:$AG$1=G111),'Dělená - těžba'!$D$3:$AG$14))</f>
        <v>0</v>
      </c>
      <c r="J111" s="116" t="str">
        <f>IF(I111=0,"",I111)</f>
        <v/>
      </c>
      <c r="K111" s="93" t="str">
        <f>IF(I111=MIN($J$93:$J$122),1,"")</f>
        <v/>
      </c>
    </row>
    <row r="112" spans="1:11" hidden="1">
      <c r="A112" s="87">
        <v>4</v>
      </c>
      <c r="B112" s="88">
        <f>LOOKUP(A112,Seznamy!$A$71:$A$83,Seznamy!$B$71:$B$83)</f>
        <v>164012</v>
      </c>
      <c r="C112" s="89" t="str">
        <f>LOOKUP(A112,Seznamy!$A$71:$A$83,Seznamy!$C$71:$C$83)</f>
        <v>Vysoký Les</v>
      </c>
      <c r="D112" s="90">
        <f>LOOKUP(A112,Seznamy!$A$71:$A$83,Seznamy!$F$71:$F$83)</f>
        <v>2501</v>
      </c>
      <c r="E112" s="90">
        <f>LOOKUP(A112,Seznamy!$A$71:$A$83,Seznamy!$G$71:$G$83)</f>
        <v>74830</v>
      </c>
      <c r="F112" s="91">
        <f>LOOKUP(A112,Seznamy!$A$71:$A$83,Seznamy!$J$71:$J$83)</f>
        <v>60</v>
      </c>
      <c r="G112" s="91">
        <v>20</v>
      </c>
      <c r="H112" s="89">
        <f>LOOKUP(G112,'Dělená - těžba'!$A$16:$A$46,'Dělená - těžba'!$B$16:$B$46)</f>
        <v>0</v>
      </c>
      <c r="I112" s="92">
        <f t="array" ref="I112">SUM(IF(('Dělená - těžba'!$A$3:$A$14=A112)*('Dělená - těžba'!$D$1:$AG$1=G112),'Dělená - těžba'!$D$3:$AG$14))</f>
        <v>0</v>
      </c>
      <c r="J112" s="116" t="str">
        <f>IF(I112=0,"",I112)</f>
        <v/>
      </c>
      <c r="K112" s="93" t="str">
        <f>IF(I112=MIN($J$93:$J$122),1,"")</f>
        <v/>
      </c>
    </row>
    <row r="113" spans="1:11" hidden="1">
      <c r="A113" s="87">
        <v>4</v>
      </c>
      <c r="B113" s="88">
        <f>LOOKUP(A113,Seznamy!$A$71:$A$83,Seznamy!$B$71:$B$83)</f>
        <v>164012</v>
      </c>
      <c r="C113" s="89" t="str">
        <f>LOOKUP(A113,Seznamy!$A$71:$A$83,Seznamy!$C$71:$C$83)</f>
        <v>Vysoký Les</v>
      </c>
      <c r="D113" s="90">
        <f>LOOKUP(A113,Seznamy!$A$71:$A$83,Seznamy!$F$71:$F$83)</f>
        <v>2501</v>
      </c>
      <c r="E113" s="90">
        <f>LOOKUP(A113,Seznamy!$A$71:$A$83,Seznamy!$G$71:$G$83)</f>
        <v>74830</v>
      </c>
      <c r="F113" s="91">
        <f>LOOKUP(A113,Seznamy!$A$71:$A$83,Seznamy!$J$71:$J$83)</f>
        <v>60</v>
      </c>
      <c r="G113" s="91">
        <v>21</v>
      </c>
      <c r="H113" s="89">
        <f>LOOKUP(G113,'Dělená - těžba'!$A$16:$A$46,'Dělená - těžba'!$B$16:$B$46)</f>
        <v>0</v>
      </c>
      <c r="I113" s="92">
        <f t="array" ref="I113">SUM(IF(('Dělená - těžba'!$A$3:$A$14=A113)*('Dělená - těžba'!$D$1:$AG$1=G113),'Dělená - těžba'!$D$3:$AG$14))</f>
        <v>0</v>
      </c>
      <c r="J113" s="116" t="str">
        <f>IF(I113=0,"",I113)</f>
        <v/>
      </c>
      <c r="K113" s="93" t="str">
        <f>IF(I113=MIN($J$93:$J$122),1,"")</f>
        <v/>
      </c>
    </row>
    <row r="114" spans="1:11" hidden="1">
      <c r="A114" s="87">
        <v>4</v>
      </c>
      <c r="B114" s="88">
        <f>LOOKUP(A114,Seznamy!$A$71:$A$83,Seznamy!$B$71:$B$83)</f>
        <v>164012</v>
      </c>
      <c r="C114" s="89" t="str">
        <f>LOOKUP(A114,Seznamy!$A$71:$A$83,Seznamy!$C$71:$C$83)</f>
        <v>Vysoký Les</v>
      </c>
      <c r="D114" s="90">
        <f>LOOKUP(A114,Seznamy!$A$71:$A$83,Seznamy!$F$71:$F$83)</f>
        <v>2501</v>
      </c>
      <c r="E114" s="90">
        <f>LOOKUP(A114,Seznamy!$A$71:$A$83,Seznamy!$G$71:$G$83)</f>
        <v>74830</v>
      </c>
      <c r="F114" s="91">
        <f>LOOKUP(A114,Seznamy!$A$71:$A$83,Seznamy!$J$71:$J$83)</f>
        <v>60</v>
      </c>
      <c r="G114" s="91">
        <v>22</v>
      </c>
      <c r="H114" s="89">
        <f>LOOKUP(G114,'Dělená - těžba'!$A$16:$A$46,'Dělená - těžba'!$B$16:$B$46)</f>
        <v>0</v>
      </c>
      <c r="I114" s="92">
        <f t="array" ref="I114">SUM(IF(('Dělená - těžba'!$A$3:$A$14=A114)*('Dělená - těžba'!$D$1:$AG$1=G114),'Dělená - těžba'!$D$3:$AG$14))</f>
        <v>0</v>
      </c>
      <c r="J114" s="116" t="str">
        <f>IF(I114=0,"",I114)</f>
        <v/>
      </c>
      <c r="K114" s="93" t="str">
        <f>IF(I114=MIN($J$93:$J$122),1,"")</f>
        <v/>
      </c>
    </row>
    <row r="115" spans="1:11" hidden="1">
      <c r="A115" s="87">
        <v>4</v>
      </c>
      <c r="B115" s="88">
        <f>LOOKUP(A115,Seznamy!$A$71:$A$83,Seznamy!$B$71:$B$83)</f>
        <v>164012</v>
      </c>
      <c r="C115" s="89" t="str">
        <f>LOOKUP(A115,Seznamy!$A$71:$A$83,Seznamy!$C$71:$C$83)</f>
        <v>Vysoký Les</v>
      </c>
      <c r="D115" s="90">
        <f>LOOKUP(A115,Seznamy!$A$71:$A$83,Seznamy!$F$71:$F$83)</f>
        <v>2501</v>
      </c>
      <c r="E115" s="90">
        <f>LOOKUP(A115,Seznamy!$A$71:$A$83,Seznamy!$G$71:$G$83)</f>
        <v>74830</v>
      </c>
      <c r="F115" s="91">
        <f>LOOKUP(A115,Seznamy!$A$71:$A$83,Seznamy!$J$71:$J$83)</f>
        <v>60</v>
      </c>
      <c r="G115" s="91">
        <v>23</v>
      </c>
      <c r="H115" s="89">
        <f>LOOKUP(G115,'Dělená - těžba'!$A$16:$A$46,'Dělená - těžba'!$B$16:$B$46)</f>
        <v>0</v>
      </c>
      <c r="I115" s="92">
        <f t="array" ref="I115">SUM(IF(('Dělená - těžba'!$A$3:$A$14=A115)*('Dělená - těžba'!$D$1:$AG$1=G115),'Dělená - těžba'!$D$3:$AG$14))</f>
        <v>0</v>
      </c>
      <c r="J115" s="116" t="str">
        <f>IF(I115=0,"",I115)</f>
        <v/>
      </c>
      <c r="K115" s="93" t="str">
        <f>IF(I115=MIN($J$93:$J$122),1,"")</f>
        <v/>
      </c>
    </row>
    <row r="116" spans="1:11" hidden="1">
      <c r="A116" s="87">
        <v>4</v>
      </c>
      <c r="B116" s="88">
        <f>LOOKUP(A116,Seznamy!$A$71:$A$83,Seznamy!$B$71:$B$83)</f>
        <v>164012</v>
      </c>
      <c r="C116" s="89" t="str">
        <f>LOOKUP(A116,Seznamy!$A$71:$A$83,Seznamy!$C$71:$C$83)</f>
        <v>Vysoký Les</v>
      </c>
      <c r="D116" s="90">
        <f>LOOKUP(A116,Seznamy!$A$71:$A$83,Seznamy!$F$71:$F$83)</f>
        <v>2501</v>
      </c>
      <c r="E116" s="90">
        <f>LOOKUP(A116,Seznamy!$A$71:$A$83,Seznamy!$G$71:$G$83)</f>
        <v>74830</v>
      </c>
      <c r="F116" s="91">
        <f>LOOKUP(A116,Seznamy!$A$71:$A$83,Seznamy!$J$71:$J$83)</f>
        <v>60</v>
      </c>
      <c r="G116" s="91">
        <v>24</v>
      </c>
      <c r="H116" s="89">
        <f>LOOKUP(G116,'Dělená - těžba'!$A$16:$A$46,'Dělená - těžba'!$B$16:$B$46)</f>
        <v>0</v>
      </c>
      <c r="I116" s="92">
        <f t="array" ref="I116">SUM(IF(('Dělená - těžba'!$A$3:$A$14=A116)*('Dělená - těžba'!$D$1:$AG$1=G116),'Dělená - těžba'!$D$3:$AG$14))</f>
        <v>0</v>
      </c>
      <c r="J116" s="116" t="str">
        <f>IF(I116=0,"",I116)</f>
        <v/>
      </c>
      <c r="K116" s="93" t="str">
        <f>IF(I116=MIN($J$93:$J$122),1,"")</f>
        <v/>
      </c>
    </row>
    <row r="117" spans="1:11" hidden="1">
      <c r="A117" s="87">
        <v>4</v>
      </c>
      <c r="B117" s="88">
        <f>LOOKUP(A117,Seznamy!$A$71:$A$83,Seznamy!$B$71:$B$83)</f>
        <v>164012</v>
      </c>
      <c r="C117" s="89" t="str">
        <f>LOOKUP(A117,Seznamy!$A$71:$A$83,Seznamy!$C$71:$C$83)</f>
        <v>Vysoký Les</v>
      </c>
      <c r="D117" s="90">
        <f>LOOKUP(A117,Seznamy!$A$71:$A$83,Seznamy!$F$71:$F$83)</f>
        <v>2501</v>
      </c>
      <c r="E117" s="90">
        <f>LOOKUP(A117,Seznamy!$A$71:$A$83,Seznamy!$G$71:$G$83)</f>
        <v>74830</v>
      </c>
      <c r="F117" s="91">
        <f>LOOKUP(A117,Seznamy!$A$71:$A$83,Seznamy!$J$71:$J$83)</f>
        <v>60</v>
      </c>
      <c r="G117" s="91">
        <v>25</v>
      </c>
      <c r="H117" s="89">
        <f>LOOKUP(G117,'Dělená - těžba'!$A$16:$A$46,'Dělená - těžba'!$B$16:$B$46)</f>
        <v>0</v>
      </c>
      <c r="I117" s="92">
        <f t="array" ref="I117">SUM(IF(('Dělená - těžba'!$A$3:$A$14=A117)*('Dělená - těžba'!$D$1:$AG$1=G117),'Dělená - těžba'!$D$3:$AG$14))</f>
        <v>0</v>
      </c>
      <c r="J117" s="116" t="str">
        <f>IF(I117=0,"",I117)</f>
        <v/>
      </c>
      <c r="K117" s="93" t="str">
        <f>IF(I117=MIN($J$93:$J$122),1,"")</f>
        <v/>
      </c>
    </row>
    <row r="118" spans="1:11" hidden="1">
      <c r="A118" s="87">
        <v>4</v>
      </c>
      <c r="B118" s="88">
        <f>LOOKUP(A118,Seznamy!$A$71:$A$83,Seznamy!$B$71:$B$83)</f>
        <v>164012</v>
      </c>
      <c r="C118" s="89" t="str">
        <f>LOOKUP(A118,Seznamy!$A$71:$A$83,Seznamy!$C$71:$C$83)</f>
        <v>Vysoký Les</v>
      </c>
      <c r="D118" s="90">
        <f>LOOKUP(A118,Seznamy!$A$71:$A$83,Seznamy!$F$71:$F$83)</f>
        <v>2501</v>
      </c>
      <c r="E118" s="90">
        <f>LOOKUP(A118,Seznamy!$A$71:$A$83,Seznamy!$G$71:$G$83)</f>
        <v>74830</v>
      </c>
      <c r="F118" s="91">
        <f>LOOKUP(A118,Seznamy!$A$71:$A$83,Seznamy!$J$71:$J$83)</f>
        <v>60</v>
      </c>
      <c r="G118" s="91">
        <v>26</v>
      </c>
      <c r="H118" s="89">
        <f>LOOKUP(G118,'Dělená - těžba'!$A$16:$A$46,'Dělená - těžba'!$B$16:$B$46)</f>
        <v>0</v>
      </c>
      <c r="I118" s="92">
        <f t="array" ref="I118">SUM(IF(('Dělená - těžba'!$A$3:$A$14=A118)*('Dělená - těžba'!$D$1:$AG$1=G118),'Dělená - těžba'!$D$3:$AG$14))</f>
        <v>0</v>
      </c>
      <c r="J118" s="116" t="str">
        <f>IF(I118=0,"",I118)</f>
        <v/>
      </c>
      <c r="K118" s="93" t="str">
        <f>IF(I118=MIN($J$93:$J$122),1,"")</f>
        <v/>
      </c>
    </row>
    <row r="119" spans="1:11" hidden="1">
      <c r="A119" s="87">
        <v>4</v>
      </c>
      <c r="B119" s="88">
        <f>LOOKUP(A119,Seznamy!$A$71:$A$83,Seznamy!$B$71:$B$83)</f>
        <v>164012</v>
      </c>
      <c r="C119" s="89" t="str">
        <f>LOOKUP(A119,Seznamy!$A$71:$A$83,Seznamy!$C$71:$C$83)</f>
        <v>Vysoký Les</v>
      </c>
      <c r="D119" s="90">
        <f>LOOKUP(A119,Seznamy!$A$71:$A$83,Seznamy!$F$71:$F$83)</f>
        <v>2501</v>
      </c>
      <c r="E119" s="90">
        <f>LOOKUP(A119,Seznamy!$A$71:$A$83,Seznamy!$G$71:$G$83)</f>
        <v>74830</v>
      </c>
      <c r="F119" s="91">
        <f>LOOKUP(A119,Seznamy!$A$71:$A$83,Seznamy!$J$71:$J$83)</f>
        <v>60</v>
      </c>
      <c r="G119" s="91">
        <v>27</v>
      </c>
      <c r="H119" s="89">
        <f>LOOKUP(G119,'Dělená - těžba'!$A$16:$A$46,'Dělená - těžba'!$B$16:$B$46)</f>
        <v>0</v>
      </c>
      <c r="I119" s="92">
        <f t="array" ref="I119">SUM(IF(('Dělená - těžba'!$A$3:$A$14=A119)*('Dělená - těžba'!$D$1:$AG$1=G119),'Dělená - těžba'!$D$3:$AG$14))</f>
        <v>0</v>
      </c>
      <c r="J119" s="116" t="str">
        <f>IF(I119=0,"",I119)</f>
        <v/>
      </c>
      <c r="K119" s="93" t="str">
        <f>IF(I119=MIN($J$93:$J$122),1,"")</f>
        <v/>
      </c>
    </row>
    <row r="120" spans="1:11" hidden="1">
      <c r="A120" s="87">
        <v>4</v>
      </c>
      <c r="B120" s="88">
        <f>LOOKUP(A120,Seznamy!$A$71:$A$83,Seznamy!$B$71:$B$83)</f>
        <v>164012</v>
      </c>
      <c r="C120" s="89" t="str">
        <f>LOOKUP(A120,Seznamy!$A$71:$A$83,Seznamy!$C$71:$C$83)</f>
        <v>Vysoký Les</v>
      </c>
      <c r="D120" s="90">
        <f>LOOKUP(A120,Seznamy!$A$71:$A$83,Seznamy!$F$71:$F$83)</f>
        <v>2501</v>
      </c>
      <c r="E120" s="90">
        <f>LOOKUP(A120,Seznamy!$A$71:$A$83,Seznamy!$G$71:$G$83)</f>
        <v>74830</v>
      </c>
      <c r="F120" s="91">
        <f>LOOKUP(A120,Seznamy!$A$71:$A$83,Seznamy!$J$71:$J$83)</f>
        <v>60</v>
      </c>
      <c r="G120" s="91">
        <v>28</v>
      </c>
      <c r="H120" s="89">
        <f>LOOKUP(G120,'Dělená - těžba'!$A$16:$A$46,'Dělená - těžba'!$B$16:$B$46)</f>
        <v>0</v>
      </c>
      <c r="I120" s="92">
        <f t="array" ref="I120">SUM(IF(('Dělená - těžba'!$A$3:$A$14=A120)*('Dělená - těžba'!$D$1:$AG$1=G120),'Dělená - těžba'!$D$3:$AG$14))</f>
        <v>0</v>
      </c>
      <c r="J120" s="116" t="str">
        <f>IF(I120=0,"",I120)</f>
        <v/>
      </c>
      <c r="K120" s="93" t="str">
        <f>IF(I120=MIN($J$93:$J$122),1,"")</f>
        <v/>
      </c>
    </row>
    <row r="121" spans="1:11" hidden="1">
      <c r="A121" s="87">
        <v>4</v>
      </c>
      <c r="B121" s="88">
        <f>LOOKUP(A121,Seznamy!$A$71:$A$83,Seznamy!$B$71:$B$83)</f>
        <v>164012</v>
      </c>
      <c r="C121" s="89" t="str">
        <f>LOOKUP(A121,Seznamy!$A$71:$A$83,Seznamy!$C$71:$C$83)</f>
        <v>Vysoký Les</v>
      </c>
      <c r="D121" s="90">
        <f>LOOKUP(A121,Seznamy!$A$71:$A$83,Seznamy!$F$71:$F$83)</f>
        <v>2501</v>
      </c>
      <c r="E121" s="90">
        <f>LOOKUP(A121,Seznamy!$A$71:$A$83,Seznamy!$G$71:$G$83)</f>
        <v>74830</v>
      </c>
      <c r="F121" s="91">
        <f>LOOKUP(A121,Seznamy!$A$71:$A$83,Seznamy!$J$71:$J$83)</f>
        <v>60</v>
      </c>
      <c r="G121" s="91">
        <v>29</v>
      </c>
      <c r="H121" s="89">
        <f>LOOKUP(G121,'Dělená - těžba'!$A$16:$A$46,'Dělená - těžba'!$B$16:$B$46)</f>
        <v>0</v>
      </c>
      <c r="I121" s="92">
        <f t="array" ref="I121">SUM(IF(('Dělená - těžba'!$A$3:$A$14=A121)*('Dělená - těžba'!$D$1:$AG$1=G121),'Dělená - těžba'!$D$3:$AG$14))</f>
        <v>0</v>
      </c>
      <c r="J121" s="116" t="str">
        <f>IF(I121=0,"",I121)</f>
        <v/>
      </c>
      <c r="K121" s="93" t="str">
        <f>IF(I121=MIN($J$93:$J$122),1,"")</f>
        <v/>
      </c>
    </row>
    <row r="122" spans="1:11" hidden="1">
      <c r="A122" s="87">
        <v>4</v>
      </c>
      <c r="B122" s="88">
        <f>LOOKUP(A122,Seznamy!$A$71:$A$83,Seznamy!$B$71:$B$83)</f>
        <v>164012</v>
      </c>
      <c r="C122" s="89" t="str">
        <f>LOOKUP(A122,Seznamy!$A$71:$A$83,Seznamy!$C$71:$C$83)</f>
        <v>Vysoký Les</v>
      </c>
      <c r="D122" s="90">
        <f>LOOKUP(A122,Seznamy!$A$71:$A$83,Seznamy!$F$71:$F$83)</f>
        <v>2501</v>
      </c>
      <c r="E122" s="90">
        <f>LOOKUP(A122,Seznamy!$A$71:$A$83,Seznamy!$G$71:$G$83)</f>
        <v>74830</v>
      </c>
      <c r="F122" s="91">
        <f>LOOKUP(A122,Seznamy!$A$71:$A$83,Seznamy!$J$71:$J$83)</f>
        <v>60</v>
      </c>
      <c r="G122" s="91">
        <v>30</v>
      </c>
      <c r="H122" s="89">
        <f>LOOKUP(G122,'Dělená - těžba'!$A$16:$A$46,'Dělená - těžba'!$B$16:$B$46)</f>
        <v>0</v>
      </c>
      <c r="I122" s="92">
        <f t="array" ref="I122">SUM(IF(('Dělená - těžba'!$A$3:$A$14=A122)*('Dělená - těžba'!$D$1:$AG$1=G122),'Dělená - těžba'!$D$3:$AG$14))</f>
        <v>0</v>
      </c>
      <c r="J122" s="116" t="str">
        <f>IF(I122=0,"",I122)</f>
        <v/>
      </c>
      <c r="K122" s="93" t="str">
        <f>IF(I122=MIN($J$93:$J$122),1,"")</f>
        <v/>
      </c>
    </row>
    <row r="123" spans="1:11">
      <c r="A123" s="53">
        <v>5</v>
      </c>
      <c r="B123" s="54">
        <f>LOOKUP(A123,Seznamy!$A$71:$A$83,Seznamy!$B$71:$B$83)</f>
        <v>179208</v>
      </c>
      <c r="C123" s="55" t="str">
        <f>LOOKUP(A123,Seznamy!$A$71:$A$83,Seznamy!$C$71:$C$83)</f>
        <v>Rakovník</v>
      </c>
      <c r="D123" s="56">
        <f>LOOKUP(A123,Seznamy!$A$71:$A$83,Seznamy!$F$71:$F$83)</f>
        <v>3600</v>
      </c>
      <c r="E123" s="56">
        <f>LOOKUP(A123,Seznamy!$A$71:$A$83,Seznamy!$G$71:$G$83)</f>
        <v>60501</v>
      </c>
      <c r="F123" s="57">
        <f>LOOKUP(A123,Seznamy!$A$71:$A$83,Seznamy!$J$71:$J$83)</f>
        <v>60</v>
      </c>
      <c r="G123" s="57">
        <v>9</v>
      </c>
      <c r="H123" s="55" t="str">
        <f>LOOKUP(G123,'Dělená - těžba'!$A$16:$A$46,'Dělená - těžba'!$B$16:$B$46)</f>
        <v>UNILES a.s.</v>
      </c>
      <c r="I123" s="58">
        <f t="array" ref="I123">SUM(IF(('Dělená - těžba'!$A$3:$A$14=A123)*('Dělená - těžba'!$D$1:$AG$1=G123),'Dělená - těžba'!$D$3:$AG$14))</f>
        <v>-43034636</v>
      </c>
      <c r="J123" s="115">
        <f>IF(I123=0,"",I123)</f>
        <v>-43034636</v>
      </c>
      <c r="K123" s="59">
        <f>IF(I123=MIN($J$123:$J$152),1,"")</f>
        <v>1</v>
      </c>
    </row>
    <row r="124" spans="1:11">
      <c r="A124" s="53">
        <v>5</v>
      </c>
      <c r="B124" s="54">
        <f>LOOKUP(A124,Seznamy!$A$71:$A$83,Seznamy!$B$71:$B$83)</f>
        <v>179208</v>
      </c>
      <c r="C124" s="55" t="str">
        <f>LOOKUP(A124,Seznamy!$A$71:$A$83,Seznamy!$C$71:$C$83)</f>
        <v>Rakovník</v>
      </c>
      <c r="D124" s="56">
        <f>LOOKUP(A124,Seznamy!$A$71:$A$83,Seznamy!$F$71:$F$83)</f>
        <v>3600</v>
      </c>
      <c r="E124" s="56">
        <f>LOOKUP(A124,Seznamy!$A$71:$A$83,Seznamy!$G$71:$G$83)</f>
        <v>60501</v>
      </c>
      <c r="F124" s="57">
        <f>LOOKUP(A124,Seznamy!$A$71:$A$83,Seznamy!$J$71:$J$83)</f>
        <v>60</v>
      </c>
      <c r="G124" s="57">
        <v>6</v>
      </c>
      <c r="H124" s="55" t="str">
        <f>LOOKUP(G124,'Dělená - těžba'!$A$16:$A$46,'Dělená - těžba'!$B$16:$B$46)</f>
        <v>Milan Maršalík</v>
      </c>
      <c r="I124" s="58">
        <f t="array" ref="I124">SUM(IF(('Dělená - těžba'!$A$3:$A$14=A124)*('Dělená - těžba'!$D$1:$AG$1=G124),'Dělená - těžba'!$D$3:$AG$14))</f>
        <v>-35833770</v>
      </c>
      <c r="J124" s="115">
        <f>IF(I124=0,"",I124)</f>
        <v>-35833770</v>
      </c>
      <c r="K124" s="59" t="str">
        <f>IF(I124=MIN($J$123:$J$152),1,"")</f>
        <v/>
      </c>
    </row>
    <row r="125" spans="1:11">
      <c r="A125" s="53">
        <v>5</v>
      </c>
      <c r="B125" s="54">
        <f>LOOKUP(A125,Seznamy!$A$71:$A$83,Seznamy!$B$71:$B$83)</f>
        <v>179208</v>
      </c>
      <c r="C125" s="55" t="str">
        <f>LOOKUP(A125,Seznamy!$A$71:$A$83,Seznamy!$C$71:$C$83)</f>
        <v>Rakovník</v>
      </c>
      <c r="D125" s="56">
        <f>LOOKUP(A125,Seznamy!$A$71:$A$83,Seznamy!$F$71:$F$83)</f>
        <v>3600</v>
      </c>
      <c r="E125" s="56">
        <f>LOOKUP(A125,Seznamy!$A$71:$A$83,Seznamy!$G$71:$G$83)</f>
        <v>60501</v>
      </c>
      <c r="F125" s="57">
        <f>LOOKUP(A125,Seznamy!$A$71:$A$83,Seznamy!$J$71:$J$83)</f>
        <v>60</v>
      </c>
      <c r="G125" s="57">
        <v>19</v>
      </c>
      <c r="H125" s="55" t="str">
        <f>LOOKUP(G125,'Dělená - těžba'!$A$16:$A$46,'Dělená - těžba'!$B$16:$B$46)</f>
        <v>JACER - CZ a.s.</v>
      </c>
      <c r="I125" s="58">
        <f t="array" ref="I125">SUM(IF(('Dělená - těžba'!$A$3:$A$14=A125)*('Dělená - těžba'!$D$1:$AG$1=G125),'Dělená - těžba'!$D$3:$AG$14))</f>
        <v>-34486750</v>
      </c>
      <c r="J125" s="115">
        <f>IF(I125=0,"",I125)</f>
        <v>-34486750</v>
      </c>
      <c r="K125" s="59" t="str">
        <f>IF(I125=MIN($J$123:$J$152),1,"")</f>
        <v/>
      </c>
    </row>
    <row r="126" spans="1:11">
      <c r="A126" s="53">
        <v>5</v>
      </c>
      <c r="B126" s="54">
        <f>LOOKUP(A126,Seznamy!$A$71:$A$83,Seznamy!$B$71:$B$83)</f>
        <v>179208</v>
      </c>
      <c r="C126" s="55" t="str">
        <f>LOOKUP(A126,Seznamy!$A$71:$A$83,Seznamy!$C$71:$C$83)</f>
        <v>Rakovník</v>
      </c>
      <c r="D126" s="56">
        <f>LOOKUP(A126,Seznamy!$A$71:$A$83,Seznamy!$F$71:$F$83)</f>
        <v>3600</v>
      </c>
      <c r="E126" s="56">
        <f>LOOKUP(A126,Seznamy!$A$71:$A$83,Seznamy!$G$71:$G$83)</f>
        <v>60501</v>
      </c>
      <c r="F126" s="57">
        <f>LOOKUP(A126,Seznamy!$A$71:$A$83,Seznamy!$J$71:$J$83)</f>
        <v>60</v>
      </c>
      <c r="G126" s="57">
        <v>12</v>
      </c>
      <c r="H126" s="55" t="str">
        <f>LOOKUP(G126,'Dělená - těžba'!$A$16:$A$46,'Dělená - těžba'!$B$16:$B$46)</f>
        <v>Kloboucká lesní s.r.o.</v>
      </c>
      <c r="I126" s="58">
        <f t="array" ref="I126">SUM(IF(('Dělená - těžba'!$A$3:$A$14=A126)*('Dělená - těžba'!$D$1:$AG$1=G126),'Dělená - těžba'!$D$3:$AG$14))</f>
        <v>-32388903</v>
      </c>
      <c r="J126" s="115">
        <f>IF(I126=0,"",I126)</f>
        <v>-32388903</v>
      </c>
      <c r="K126" s="59" t="str">
        <f>IF(I126=MIN($J$123:$J$152),1,"")</f>
        <v/>
      </c>
    </row>
    <row r="127" spans="1:11" hidden="1">
      <c r="A127" s="53">
        <v>5</v>
      </c>
      <c r="B127" s="54">
        <f>LOOKUP(A127,Seznamy!$A$71:$A$83,Seznamy!$B$71:$B$83)</f>
        <v>179208</v>
      </c>
      <c r="C127" s="55" t="str">
        <f>LOOKUP(A127,Seznamy!$A$71:$A$83,Seznamy!$C$71:$C$83)</f>
        <v>Rakovník</v>
      </c>
      <c r="D127" s="56">
        <f>LOOKUP(A127,Seznamy!$A$71:$A$83,Seznamy!$F$71:$F$83)</f>
        <v>3600</v>
      </c>
      <c r="E127" s="56">
        <f>LOOKUP(A127,Seznamy!$A$71:$A$83,Seznamy!$G$71:$G$83)</f>
        <v>60501</v>
      </c>
      <c r="F127" s="57">
        <f>LOOKUP(A127,Seznamy!$A$71:$A$83,Seznamy!$J$71:$J$83)</f>
        <v>60</v>
      </c>
      <c r="G127" s="57">
        <v>20</v>
      </c>
      <c r="H127" s="55">
        <f>LOOKUP(G127,'Dělená - těžba'!$A$16:$A$46,'Dělená - těžba'!$B$16:$B$46)</f>
        <v>0</v>
      </c>
      <c r="I127" s="58">
        <f t="array" ref="I127">SUM(IF(('Dělená - těžba'!$A$3:$A$14=A127)*('Dělená - těžba'!$D$1:$AG$1=G127),'Dělená - těžba'!$D$3:$AG$14))</f>
        <v>0</v>
      </c>
      <c r="J127" s="115" t="str">
        <f>IF(I127=0,"",I127)</f>
        <v/>
      </c>
      <c r="K127" s="59" t="str">
        <f>IF(I127=MIN($J$123:$J$152),1,"")</f>
        <v/>
      </c>
    </row>
    <row r="128" spans="1:11" hidden="1">
      <c r="A128" s="53">
        <v>5</v>
      </c>
      <c r="B128" s="54">
        <f>LOOKUP(A128,Seznamy!$A$71:$A$83,Seznamy!$B$71:$B$83)</f>
        <v>179208</v>
      </c>
      <c r="C128" s="55" t="str">
        <f>LOOKUP(A128,Seznamy!$A$71:$A$83,Seznamy!$C$71:$C$83)</f>
        <v>Rakovník</v>
      </c>
      <c r="D128" s="56">
        <f>LOOKUP(A128,Seznamy!$A$71:$A$83,Seznamy!$F$71:$F$83)</f>
        <v>3600</v>
      </c>
      <c r="E128" s="56">
        <f>LOOKUP(A128,Seznamy!$A$71:$A$83,Seznamy!$G$71:$G$83)</f>
        <v>60501</v>
      </c>
      <c r="F128" s="57">
        <f>LOOKUP(A128,Seznamy!$A$71:$A$83,Seznamy!$J$71:$J$83)</f>
        <v>60</v>
      </c>
      <c r="G128" s="57">
        <v>1</v>
      </c>
      <c r="H128" s="55">
        <f>LOOKUP(G128,'Dělená - těžba'!$A$16:$A$46,'Dělená - těžba'!$B$16:$B$46)</f>
        <v>0</v>
      </c>
      <c r="I128" s="58">
        <f t="array" ref="I128">SUM(IF(('Dělená - těžba'!$A$3:$A$14=A128)*('Dělená - těžba'!$D$1:$AG$1=G128),'Dělená - těžba'!$D$3:$AG$14))</f>
        <v>0</v>
      </c>
      <c r="J128" s="115" t="str">
        <f>IF(I128=0,"",I128)</f>
        <v/>
      </c>
      <c r="K128" s="59" t="str">
        <f>IF(I128=MIN($J$123:$J$152),1,"")</f>
        <v/>
      </c>
    </row>
    <row r="129" spans="1:11" hidden="1">
      <c r="A129" s="53">
        <v>5</v>
      </c>
      <c r="B129" s="54">
        <f>LOOKUP(A129,Seznamy!$A$71:$A$83,Seznamy!$B$71:$B$83)</f>
        <v>179208</v>
      </c>
      <c r="C129" s="55" t="str">
        <f>LOOKUP(A129,Seznamy!$A$71:$A$83,Seznamy!$C$71:$C$83)</f>
        <v>Rakovník</v>
      </c>
      <c r="D129" s="56">
        <f>LOOKUP(A129,Seznamy!$A$71:$A$83,Seznamy!$F$71:$F$83)</f>
        <v>3600</v>
      </c>
      <c r="E129" s="56">
        <f>LOOKUP(A129,Seznamy!$A$71:$A$83,Seznamy!$G$71:$G$83)</f>
        <v>60501</v>
      </c>
      <c r="F129" s="57">
        <f>LOOKUP(A129,Seznamy!$A$71:$A$83,Seznamy!$J$71:$J$83)</f>
        <v>60</v>
      </c>
      <c r="G129" s="57">
        <v>2</v>
      </c>
      <c r="H129" s="55" t="str">
        <f>LOOKUP(G129,'Dělená - těžba'!$A$16:$A$46,'Dělená - těžba'!$B$16:$B$46)</f>
        <v>KAISER s.r.o.</v>
      </c>
      <c r="I129" s="58">
        <f t="array" ref="I129">SUM(IF(('Dělená - těžba'!$A$3:$A$14=A129)*('Dělená - těžba'!$D$1:$AG$1=G129),'Dělená - těžba'!$D$3:$AG$14))</f>
        <v>0</v>
      </c>
      <c r="J129" s="115" t="str">
        <f>IF(I129=0,"",I129)</f>
        <v/>
      </c>
      <c r="K129" s="59" t="str">
        <f>IF(I129=MIN($J$123:$J$152),1,"")</f>
        <v/>
      </c>
    </row>
    <row r="130" spans="1:11" hidden="1">
      <c r="A130" s="53">
        <v>5</v>
      </c>
      <c r="B130" s="54">
        <f>LOOKUP(A130,Seznamy!$A$71:$A$83,Seznamy!$B$71:$B$83)</f>
        <v>179208</v>
      </c>
      <c r="C130" s="55" t="str">
        <f>LOOKUP(A130,Seznamy!$A$71:$A$83,Seznamy!$C$71:$C$83)</f>
        <v>Rakovník</v>
      </c>
      <c r="D130" s="56">
        <f>LOOKUP(A130,Seznamy!$A$71:$A$83,Seznamy!$F$71:$F$83)</f>
        <v>3600</v>
      </c>
      <c r="E130" s="56">
        <f>LOOKUP(A130,Seznamy!$A$71:$A$83,Seznamy!$G$71:$G$83)</f>
        <v>60501</v>
      </c>
      <c r="F130" s="57">
        <f>LOOKUP(A130,Seznamy!$A$71:$A$83,Seznamy!$J$71:$J$83)</f>
        <v>60</v>
      </c>
      <c r="G130" s="57">
        <v>3</v>
      </c>
      <c r="H130" s="55" t="str">
        <f>LOOKUP(G130,'Dělená - těžba'!$A$16:$A$46,'Dělená - těžba'!$B$16:$B$46)</f>
        <v>ACLESIA, spol. s r.o.</v>
      </c>
      <c r="I130" s="58">
        <f t="array" ref="I130">SUM(IF(('Dělená - těžba'!$A$3:$A$14=A130)*('Dělená - těžba'!$D$1:$AG$1=G130),'Dělená - těžba'!$D$3:$AG$14))</f>
        <v>0</v>
      </c>
      <c r="J130" s="115" t="str">
        <f>IF(I130=0,"",I130)</f>
        <v/>
      </c>
      <c r="K130" s="59" t="str">
        <f>IF(I130=MIN($J$123:$J$152),1,"")</f>
        <v/>
      </c>
    </row>
    <row r="131" spans="1:11" hidden="1">
      <c r="A131" s="53">
        <v>5</v>
      </c>
      <c r="B131" s="54">
        <f>LOOKUP(A131,Seznamy!$A$71:$A$83,Seznamy!$B$71:$B$83)</f>
        <v>179208</v>
      </c>
      <c r="C131" s="55" t="str">
        <f>LOOKUP(A131,Seznamy!$A$71:$A$83,Seznamy!$C$71:$C$83)</f>
        <v>Rakovník</v>
      </c>
      <c r="D131" s="56">
        <f>LOOKUP(A131,Seznamy!$A$71:$A$83,Seznamy!$F$71:$F$83)</f>
        <v>3600</v>
      </c>
      <c r="E131" s="56">
        <f>LOOKUP(A131,Seznamy!$A$71:$A$83,Seznamy!$G$71:$G$83)</f>
        <v>60501</v>
      </c>
      <c r="F131" s="57">
        <f>LOOKUP(A131,Seznamy!$A$71:$A$83,Seznamy!$J$71:$J$83)</f>
        <v>60</v>
      </c>
      <c r="G131" s="57">
        <v>4</v>
      </c>
      <c r="H131" s="55" t="str">
        <f>LOOKUP(G131,'Dělená - těžba'!$A$16:$A$46,'Dělená - těžba'!$B$16:$B$46)</f>
        <v>LST a.s.</v>
      </c>
      <c r="I131" s="58">
        <f t="array" ref="I131">SUM(IF(('Dělená - těžba'!$A$3:$A$14=A131)*('Dělená - těžba'!$D$1:$AG$1=G131),'Dělená - těžba'!$D$3:$AG$14))</f>
        <v>0</v>
      </c>
      <c r="J131" s="115" t="str">
        <f>IF(I131=0,"",I131)</f>
        <v/>
      </c>
      <c r="K131" s="59" t="str">
        <f>IF(I131=MIN($J$123:$J$152),1,"")</f>
        <v/>
      </c>
    </row>
    <row r="132" spans="1:11" hidden="1">
      <c r="A132" s="53">
        <v>5</v>
      </c>
      <c r="B132" s="54">
        <f>LOOKUP(A132,Seznamy!$A$71:$A$83,Seznamy!$B$71:$B$83)</f>
        <v>179208</v>
      </c>
      <c r="C132" s="55" t="str">
        <f>LOOKUP(A132,Seznamy!$A$71:$A$83,Seznamy!$C$71:$C$83)</f>
        <v>Rakovník</v>
      </c>
      <c r="D132" s="56">
        <f>LOOKUP(A132,Seznamy!$A$71:$A$83,Seznamy!$F$71:$F$83)</f>
        <v>3600</v>
      </c>
      <c r="E132" s="56">
        <f>LOOKUP(A132,Seznamy!$A$71:$A$83,Seznamy!$G$71:$G$83)</f>
        <v>60501</v>
      </c>
      <c r="F132" s="57">
        <f>LOOKUP(A132,Seznamy!$A$71:$A$83,Seznamy!$J$71:$J$83)</f>
        <v>60</v>
      </c>
      <c r="G132" s="57">
        <v>5</v>
      </c>
      <c r="H132" s="55" t="str">
        <f>LOOKUP(G132,'Dělená - těžba'!$A$16:$A$46,'Dělená - těžba'!$B$16:$B$46)</f>
        <v>T.E.P. HOLZ, s.r.o.</v>
      </c>
      <c r="I132" s="58">
        <f t="array" ref="I132">SUM(IF(('Dělená - těžba'!$A$3:$A$14=A132)*('Dělená - těžba'!$D$1:$AG$1=G132),'Dělená - těžba'!$D$3:$AG$14))</f>
        <v>0</v>
      </c>
      <c r="J132" s="115" t="str">
        <f>IF(I132=0,"",I132)</f>
        <v/>
      </c>
      <c r="K132" s="59" t="str">
        <f>IF(I132=MIN($J$123:$J$152),1,"")</f>
        <v/>
      </c>
    </row>
    <row r="133" spans="1:11" hidden="1">
      <c r="A133" s="53">
        <v>5</v>
      </c>
      <c r="B133" s="54">
        <f>LOOKUP(A133,Seznamy!$A$71:$A$83,Seznamy!$B$71:$B$83)</f>
        <v>179208</v>
      </c>
      <c r="C133" s="55" t="str">
        <f>LOOKUP(A133,Seznamy!$A$71:$A$83,Seznamy!$C$71:$C$83)</f>
        <v>Rakovník</v>
      </c>
      <c r="D133" s="56">
        <f>LOOKUP(A133,Seznamy!$A$71:$A$83,Seznamy!$F$71:$F$83)</f>
        <v>3600</v>
      </c>
      <c r="E133" s="56">
        <f>LOOKUP(A133,Seznamy!$A$71:$A$83,Seznamy!$G$71:$G$83)</f>
        <v>60501</v>
      </c>
      <c r="F133" s="57">
        <f>LOOKUP(A133,Seznamy!$A$71:$A$83,Seznamy!$J$71:$J$83)</f>
        <v>60</v>
      </c>
      <c r="G133" s="57">
        <v>7</v>
      </c>
      <c r="H133" s="55" t="str">
        <f>LOOKUP(G133,'Dělená - těžba'!$A$16:$A$46,'Dělená - těžba'!$B$16:$B$46)</f>
        <v>Stora Enso Wood Products Planá s.r.o.</v>
      </c>
      <c r="I133" s="58">
        <f t="array" ref="I133">SUM(IF(('Dělená - těžba'!$A$3:$A$14=A133)*('Dělená - těžba'!$D$1:$AG$1=G133),'Dělená - těžba'!$D$3:$AG$14))</f>
        <v>0</v>
      </c>
      <c r="J133" s="115" t="str">
        <f>IF(I133=0,"",I133)</f>
        <v/>
      </c>
      <c r="K133" s="59" t="str">
        <f>IF(I133=MIN($J$123:$J$152),1,"")</f>
        <v/>
      </c>
    </row>
    <row r="134" spans="1:11" hidden="1">
      <c r="A134" s="53">
        <v>5</v>
      </c>
      <c r="B134" s="54">
        <f>LOOKUP(A134,Seznamy!$A$71:$A$83,Seznamy!$B$71:$B$83)</f>
        <v>179208</v>
      </c>
      <c r="C134" s="55" t="str">
        <f>LOOKUP(A134,Seznamy!$A$71:$A$83,Seznamy!$C$71:$C$83)</f>
        <v>Rakovník</v>
      </c>
      <c r="D134" s="56">
        <f>LOOKUP(A134,Seznamy!$A$71:$A$83,Seznamy!$F$71:$F$83)</f>
        <v>3600</v>
      </c>
      <c r="E134" s="56">
        <f>LOOKUP(A134,Seznamy!$A$71:$A$83,Seznamy!$G$71:$G$83)</f>
        <v>60501</v>
      </c>
      <c r="F134" s="57">
        <f>LOOKUP(A134,Seznamy!$A$71:$A$83,Seznamy!$J$71:$J$83)</f>
        <v>60</v>
      </c>
      <c r="G134" s="57">
        <v>8</v>
      </c>
      <c r="H134" s="55" t="str">
        <f>LOOKUP(G134,'Dělená - těžba'!$A$16:$A$46,'Dělená - těžba'!$B$16:$B$46)</f>
        <v>Stora Enso Wood Products Ždírec s.r.o.</v>
      </c>
      <c r="I134" s="58">
        <f t="array" ref="I134">SUM(IF(('Dělená - těžba'!$A$3:$A$14=A134)*('Dělená - těžba'!$D$1:$AG$1=G134),'Dělená - těžba'!$D$3:$AG$14))</f>
        <v>0</v>
      </c>
      <c r="J134" s="115" t="str">
        <f>IF(I134=0,"",I134)</f>
        <v/>
      </c>
      <c r="K134" s="59" t="str">
        <f>IF(I134=MIN($J$123:$J$152),1,"")</f>
        <v/>
      </c>
    </row>
    <row r="135" spans="1:11" hidden="1">
      <c r="A135" s="53">
        <v>5</v>
      </c>
      <c r="B135" s="54">
        <f>LOOKUP(A135,Seznamy!$A$71:$A$83,Seznamy!$B$71:$B$83)</f>
        <v>179208</v>
      </c>
      <c r="C135" s="55" t="str">
        <f>LOOKUP(A135,Seznamy!$A$71:$A$83,Seznamy!$C$71:$C$83)</f>
        <v>Rakovník</v>
      </c>
      <c r="D135" s="56">
        <f>LOOKUP(A135,Seznamy!$A$71:$A$83,Seznamy!$F$71:$F$83)</f>
        <v>3600</v>
      </c>
      <c r="E135" s="56">
        <f>LOOKUP(A135,Seznamy!$A$71:$A$83,Seznamy!$G$71:$G$83)</f>
        <v>60501</v>
      </c>
      <c r="F135" s="57">
        <f>LOOKUP(A135,Seznamy!$A$71:$A$83,Seznamy!$J$71:$J$83)</f>
        <v>60</v>
      </c>
      <c r="G135" s="57">
        <v>10</v>
      </c>
      <c r="H135" s="55" t="str">
        <f>LOOKUP(G135,'Dělená - těžba'!$A$16:$A$46,'Dělená - těžba'!$B$16:$B$46)</f>
        <v>Jihozápadní dřevařská a.s.</v>
      </c>
      <c r="I135" s="58">
        <f t="array" ref="I135">SUM(IF(('Dělená - těžba'!$A$3:$A$14=A135)*('Dělená - těžba'!$D$1:$AG$1=G135),'Dělená - těžba'!$D$3:$AG$14))</f>
        <v>0</v>
      </c>
      <c r="J135" s="115" t="str">
        <f>IF(I135=0,"",I135)</f>
        <v/>
      </c>
      <c r="K135" s="59" t="str">
        <f>IF(I135=MIN($J$123:$J$152),1,"")</f>
        <v/>
      </c>
    </row>
    <row r="136" spans="1:11" hidden="1">
      <c r="A136" s="53">
        <v>5</v>
      </c>
      <c r="B136" s="54">
        <f>LOOKUP(A136,Seznamy!$A$71:$A$83,Seznamy!$B$71:$B$83)</f>
        <v>179208</v>
      </c>
      <c r="C136" s="55" t="str">
        <f>LOOKUP(A136,Seznamy!$A$71:$A$83,Seznamy!$C$71:$C$83)</f>
        <v>Rakovník</v>
      </c>
      <c r="D136" s="56">
        <f>LOOKUP(A136,Seznamy!$A$71:$A$83,Seznamy!$F$71:$F$83)</f>
        <v>3600</v>
      </c>
      <c r="E136" s="56">
        <f>LOOKUP(A136,Seznamy!$A$71:$A$83,Seznamy!$G$71:$G$83)</f>
        <v>60501</v>
      </c>
      <c r="F136" s="57">
        <f>LOOKUP(A136,Seznamy!$A$71:$A$83,Seznamy!$J$71:$J$83)</f>
        <v>60</v>
      </c>
      <c r="G136" s="57">
        <v>11</v>
      </c>
      <c r="H136" s="55" t="str">
        <f>LOOKUP(G136,'Dělená - těžba'!$A$16:$A$46,'Dělená - těžba'!$B$16:$B$46)</f>
        <v>LDF Rožnov a.s.</v>
      </c>
      <c r="I136" s="58">
        <f t="array" ref="I136">SUM(IF(('Dělená - těžba'!$A$3:$A$14=A136)*('Dělená - těžba'!$D$1:$AG$1=G136),'Dělená - těžba'!$D$3:$AG$14))</f>
        <v>0</v>
      </c>
      <c r="J136" s="115" t="str">
        <f>IF(I136=0,"",I136)</f>
        <v/>
      </c>
      <c r="K136" s="59" t="str">
        <f>IF(I136=MIN($J$123:$J$152),1,"")</f>
        <v/>
      </c>
    </row>
    <row r="137" spans="1:11" hidden="1">
      <c r="A137" s="53">
        <v>5</v>
      </c>
      <c r="B137" s="54">
        <f>LOOKUP(A137,Seznamy!$A$71:$A$83,Seznamy!$B$71:$B$83)</f>
        <v>179208</v>
      </c>
      <c r="C137" s="55" t="str">
        <f>LOOKUP(A137,Seznamy!$A$71:$A$83,Seznamy!$C$71:$C$83)</f>
        <v>Rakovník</v>
      </c>
      <c r="D137" s="56">
        <f>LOOKUP(A137,Seznamy!$A$71:$A$83,Seznamy!$F$71:$F$83)</f>
        <v>3600</v>
      </c>
      <c r="E137" s="56">
        <f>LOOKUP(A137,Seznamy!$A$71:$A$83,Seznamy!$G$71:$G$83)</f>
        <v>60501</v>
      </c>
      <c r="F137" s="57">
        <f>LOOKUP(A137,Seznamy!$A$71:$A$83,Seznamy!$J$71:$J$83)</f>
        <v>60</v>
      </c>
      <c r="G137" s="57">
        <v>13</v>
      </c>
      <c r="H137" s="55" t="str">
        <f>LOOKUP(G137,'Dělená - těžba'!$A$16:$A$46,'Dělená - těžba'!$B$16:$B$46)</f>
        <v>Drevo-Málek s.r.o.</v>
      </c>
      <c r="I137" s="58">
        <f t="array" ref="I137">SUM(IF(('Dělená - těžba'!$A$3:$A$14=A137)*('Dělená - těžba'!$D$1:$AG$1=G137),'Dělená - těžba'!$D$3:$AG$14))</f>
        <v>0</v>
      </c>
      <c r="J137" s="115" t="str">
        <f>IF(I137=0,"",I137)</f>
        <v/>
      </c>
      <c r="K137" s="59" t="str">
        <f>IF(I137=MIN($J$123:$J$152),1,"")</f>
        <v/>
      </c>
    </row>
    <row r="138" spans="1:11" hidden="1">
      <c r="A138" s="53">
        <v>5</v>
      </c>
      <c r="B138" s="54">
        <f>LOOKUP(A138,Seznamy!$A$71:$A$83,Seznamy!$B$71:$B$83)</f>
        <v>179208</v>
      </c>
      <c r="C138" s="55" t="str">
        <f>LOOKUP(A138,Seznamy!$A$71:$A$83,Seznamy!$C$71:$C$83)</f>
        <v>Rakovník</v>
      </c>
      <c r="D138" s="56">
        <f>LOOKUP(A138,Seznamy!$A$71:$A$83,Seznamy!$F$71:$F$83)</f>
        <v>3600</v>
      </c>
      <c r="E138" s="56">
        <f>LOOKUP(A138,Seznamy!$A$71:$A$83,Seznamy!$G$71:$G$83)</f>
        <v>60501</v>
      </c>
      <c r="F138" s="57">
        <f>LOOKUP(A138,Seznamy!$A$71:$A$83,Seznamy!$J$71:$J$83)</f>
        <v>60</v>
      </c>
      <c r="G138" s="57">
        <v>14</v>
      </c>
      <c r="H138" s="55" t="str">
        <f>LOOKUP(G138,'Dělená - těžba'!$A$16:$A$46,'Dělená - těžba'!$B$16:$B$46)</f>
        <v>SOLITERA spol. s r.o.</v>
      </c>
      <c r="I138" s="58">
        <f t="array" ref="I138">SUM(IF(('Dělená - těžba'!$A$3:$A$14=A138)*('Dělená - těžba'!$D$1:$AG$1=G138),'Dělená - těžba'!$D$3:$AG$14))</f>
        <v>0</v>
      </c>
      <c r="J138" s="115" t="str">
        <f>IF(I138=0,"",I138)</f>
        <v/>
      </c>
      <c r="K138" s="59" t="str">
        <f>IF(I138=MIN($J$123:$J$152),1,"")</f>
        <v/>
      </c>
    </row>
    <row r="139" spans="1:11" hidden="1">
      <c r="A139" s="53">
        <v>5</v>
      </c>
      <c r="B139" s="54">
        <f>LOOKUP(A139,Seznamy!$A$71:$A$83,Seznamy!$B$71:$B$83)</f>
        <v>179208</v>
      </c>
      <c r="C139" s="55" t="str">
        <f>LOOKUP(A139,Seznamy!$A$71:$A$83,Seznamy!$C$71:$C$83)</f>
        <v>Rakovník</v>
      </c>
      <c r="D139" s="56">
        <f>LOOKUP(A139,Seznamy!$A$71:$A$83,Seznamy!$F$71:$F$83)</f>
        <v>3600</v>
      </c>
      <c r="E139" s="56">
        <f>LOOKUP(A139,Seznamy!$A$71:$A$83,Seznamy!$G$71:$G$83)</f>
        <v>60501</v>
      </c>
      <c r="F139" s="57">
        <f>LOOKUP(A139,Seznamy!$A$71:$A$83,Seznamy!$J$71:$J$83)</f>
        <v>60</v>
      </c>
      <c r="G139" s="57">
        <v>15</v>
      </c>
      <c r="H139" s="55" t="str">
        <f>LOOKUP(G139,'Dělená - těžba'!$A$16:$A$46,'Dělená - těžba'!$B$16:$B$46)</f>
        <v>Lesy Beskydy, a.s.</v>
      </c>
      <c r="I139" s="58">
        <f t="array" ref="I139">SUM(IF(('Dělená - těžba'!$A$3:$A$14=A139)*('Dělená - těžba'!$D$1:$AG$1=G139),'Dělená - těžba'!$D$3:$AG$14))</f>
        <v>0</v>
      </c>
      <c r="J139" s="115" t="str">
        <f>IF(I139=0,"",I139)</f>
        <v/>
      </c>
      <c r="K139" s="59" t="str">
        <f>IF(I139=MIN($J$123:$J$152),1,"")</f>
        <v/>
      </c>
    </row>
    <row r="140" spans="1:11" hidden="1">
      <c r="A140" s="53">
        <v>5</v>
      </c>
      <c r="B140" s="54">
        <f>LOOKUP(A140,Seznamy!$A$71:$A$83,Seznamy!$B$71:$B$83)</f>
        <v>179208</v>
      </c>
      <c r="C140" s="55" t="str">
        <f>LOOKUP(A140,Seznamy!$A$71:$A$83,Seznamy!$C$71:$C$83)</f>
        <v>Rakovník</v>
      </c>
      <c r="D140" s="56">
        <f>LOOKUP(A140,Seznamy!$A$71:$A$83,Seznamy!$F$71:$F$83)</f>
        <v>3600</v>
      </c>
      <c r="E140" s="56">
        <f>LOOKUP(A140,Seznamy!$A$71:$A$83,Seznamy!$G$71:$G$83)</f>
        <v>60501</v>
      </c>
      <c r="F140" s="57">
        <f>LOOKUP(A140,Seznamy!$A$71:$A$83,Seznamy!$J$71:$J$83)</f>
        <v>60</v>
      </c>
      <c r="G140" s="57">
        <v>16</v>
      </c>
      <c r="H140" s="55" t="str">
        <f>LOOKUP(G140,'Dělená - těžba'!$A$16:$A$46,'Dělená - těžba'!$B$16:$B$46)</f>
        <v>Lesní společnost Ledeč nad Sázavou, a.s.</v>
      </c>
      <c r="I140" s="58">
        <f t="array" ref="I140">SUM(IF(('Dělená - těžba'!$A$3:$A$14=A140)*('Dělená - těžba'!$D$1:$AG$1=G140),'Dělená - těžba'!$D$3:$AG$14))</f>
        <v>0</v>
      </c>
      <c r="J140" s="115" t="str">
        <f>IF(I140=0,"",I140)</f>
        <v/>
      </c>
      <c r="K140" s="59" t="str">
        <f>IF(I140=MIN($J$123:$J$152),1,"")</f>
        <v/>
      </c>
    </row>
    <row r="141" spans="1:11" hidden="1">
      <c r="A141" s="53">
        <v>5</v>
      </c>
      <c r="B141" s="54">
        <f>LOOKUP(A141,Seznamy!$A$71:$A$83,Seznamy!$B$71:$B$83)</f>
        <v>179208</v>
      </c>
      <c r="C141" s="55" t="str">
        <f>LOOKUP(A141,Seznamy!$A$71:$A$83,Seznamy!$C$71:$C$83)</f>
        <v>Rakovník</v>
      </c>
      <c r="D141" s="56">
        <f>LOOKUP(A141,Seznamy!$A$71:$A$83,Seznamy!$F$71:$F$83)</f>
        <v>3600</v>
      </c>
      <c r="E141" s="56">
        <f>LOOKUP(A141,Seznamy!$A$71:$A$83,Seznamy!$G$71:$G$83)</f>
        <v>60501</v>
      </c>
      <c r="F141" s="57">
        <f>LOOKUP(A141,Seznamy!$A$71:$A$83,Seznamy!$J$71:$J$83)</f>
        <v>60</v>
      </c>
      <c r="G141" s="57">
        <v>17</v>
      </c>
      <c r="H141" s="55" t="str">
        <f>LOOKUP(G141,'Dělená - těžba'!$A$16:$A$46,'Dělená - těžba'!$B$16:$B$46)</f>
        <v>Pradědský lesní závod, a.s.</v>
      </c>
      <c r="I141" s="58">
        <f t="array" ref="I141">SUM(IF(('Dělená - těžba'!$A$3:$A$14=A141)*('Dělená - těžba'!$D$1:$AG$1=G141),'Dělená - těžba'!$D$3:$AG$14))</f>
        <v>0</v>
      </c>
      <c r="J141" s="115" t="str">
        <f>IF(I141=0,"",I141)</f>
        <v/>
      </c>
      <c r="K141" s="59" t="str">
        <f>IF(I141=MIN($J$123:$J$152),1,"")</f>
        <v/>
      </c>
    </row>
    <row r="142" spans="1:11" hidden="1">
      <c r="A142" s="53">
        <v>5</v>
      </c>
      <c r="B142" s="54">
        <f>LOOKUP(A142,Seznamy!$A$71:$A$83,Seznamy!$B$71:$B$83)</f>
        <v>179208</v>
      </c>
      <c r="C142" s="55" t="str">
        <f>LOOKUP(A142,Seznamy!$A$71:$A$83,Seznamy!$C$71:$C$83)</f>
        <v>Rakovník</v>
      </c>
      <c r="D142" s="56">
        <f>LOOKUP(A142,Seznamy!$A$71:$A$83,Seznamy!$F$71:$F$83)</f>
        <v>3600</v>
      </c>
      <c r="E142" s="56">
        <f>LOOKUP(A142,Seznamy!$A$71:$A$83,Seznamy!$G$71:$G$83)</f>
        <v>60501</v>
      </c>
      <c r="F142" s="57">
        <f>LOOKUP(A142,Seznamy!$A$71:$A$83,Seznamy!$J$71:$J$83)</f>
        <v>60</v>
      </c>
      <c r="G142" s="57">
        <v>18</v>
      </c>
      <c r="H142" s="55" t="str">
        <f>LOOKUP(G142,'Dělená - těžba'!$A$16:$A$46,'Dělená - těžba'!$B$16:$B$46)</f>
        <v>HEDERA ZIMA, spol. s r.o.</v>
      </c>
      <c r="I142" s="58">
        <f t="array" ref="I142">SUM(IF(('Dělená - těžba'!$A$3:$A$14=A142)*('Dělená - těžba'!$D$1:$AG$1=G142),'Dělená - těžba'!$D$3:$AG$14))</f>
        <v>0</v>
      </c>
      <c r="J142" s="115" t="str">
        <f>IF(I142=0,"",I142)</f>
        <v/>
      </c>
      <c r="K142" s="59" t="str">
        <f>IF(I142=MIN($J$123:$J$152),1,"")</f>
        <v/>
      </c>
    </row>
    <row r="143" spans="1:11" hidden="1">
      <c r="A143" s="53">
        <v>5</v>
      </c>
      <c r="B143" s="54">
        <f>LOOKUP(A143,Seznamy!$A$71:$A$83,Seznamy!$B$71:$B$83)</f>
        <v>179208</v>
      </c>
      <c r="C143" s="55" t="str">
        <f>LOOKUP(A143,Seznamy!$A$71:$A$83,Seznamy!$C$71:$C$83)</f>
        <v>Rakovník</v>
      </c>
      <c r="D143" s="56">
        <f>LOOKUP(A143,Seznamy!$A$71:$A$83,Seznamy!$F$71:$F$83)</f>
        <v>3600</v>
      </c>
      <c r="E143" s="56">
        <f>LOOKUP(A143,Seznamy!$A$71:$A$83,Seznamy!$G$71:$G$83)</f>
        <v>60501</v>
      </c>
      <c r="F143" s="57">
        <f>LOOKUP(A143,Seznamy!$A$71:$A$83,Seznamy!$J$71:$J$83)</f>
        <v>60</v>
      </c>
      <c r="G143" s="57">
        <v>21</v>
      </c>
      <c r="H143" s="55">
        <f>LOOKUP(G143,'Dělená - těžba'!$A$16:$A$46,'Dělená - těžba'!$B$16:$B$46)</f>
        <v>0</v>
      </c>
      <c r="I143" s="58">
        <f t="array" ref="I143">SUM(IF(('Dělená - těžba'!$A$3:$A$14=A143)*('Dělená - těžba'!$D$1:$AG$1=G143),'Dělená - těžba'!$D$3:$AG$14))</f>
        <v>0</v>
      </c>
      <c r="J143" s="115" t="str">
        <f>IF(I143=0,"",I143)</f>
        <v/>
      </c>
      <c r="K143" s="59" t="str">
        <f>IF(I143=MIN($J$123:$J$152),1,"")</f>
        <v/>
      </c>
    </row>
    <row r="144" spans="1:11" hidden="1">
      <c r="A144" s="53">
        <v>5</v>
      </c>
      <c r="B144" s="54">
        <f>LOOKUP(A144,Seznamy!$A$71:$A$83,Seznamy!$B$71:$B$83)</f>
        <v>179208</v>
      </c>
      <c r="C144" s="55" t="str">
        <f>LOOKUP(A144,Seznamy!$A$71:$A$83,Seznamy!$C$71:$C$83)</f>
        <v>Rakovník</v>
      </c>
      <c r="D144" s="56">
        <f>LOOKUP(A144,Seznamy!$A$71:$A$83,Seznamy!$F$71:$F$83)</f>
        <v>3600</v>
      </c>
      <c r="E144" s="56">
        <f>LOOKUP(A144,Seznamy!$A$71:$A$83,Seznamy!$G$71:$G$83)</f>
        <v>60501</v>
      </c>
      <c r="F144" s="57">
        <f>LOOKUP(A144,Seznamy!$A$71:$A$83,Seznamy!$J$71:$J$83)</f>
        <v>60</v>
      </c>
      <c r="G144" s="57">
        <v>22</v>
      </c>
      <c r="H144" s="55">
        <f>LOOKUP(G144,'Dělená - těžba'!$A$16:$A$46,'Dělená - těžba'!$B$16:$B$46)</f>
        <v>0</v>
      </c>
      <c r="I144" s="58">
        <f t="array" ref="I144">SUM(IF(('Dělená - těžba'!$A$3:$A$14=A144)*('Dělená - těžba'!$D$1:$AG$1=G144),'Dělená - těžba'!$D$3:$AG$14))</f>
        <v>0</v>
      </c>
      <c r="J144" s="115" t="str">
        <f>IF(I144=0,"",I144)</f>
        <v/>
      </c>
      <c r="K144" s="59" t="str">
        <f>IF(I144=MIN($J$123:$J$152),1,"")</f>
        <v/>
      </c>
    </row>
    <row r="145" spans="1:11" hidden="1">
      <c r="A145" s="53">
        <v>5</v>
      </c>
      <c r="B145" s="54">
        <f>LOOKUP(A145,Seznamy!$A$71:$A$83,Seznamy!$B$71:$B$83)</f>
        <v>179208</v>
      </c>
      <c r="C145" s="55" t="str">
        <f>LOOKUP(A145,Seznamy!$A$71:$A$83,Seznamy!$C$71:$C$83)</f>
        <v>Rakovník</v>
      </c>
      <c r="D145" s="56">
        <f>LOOKUP(A145,Seznamy!$A$71:$A$83,Seznamy!$F$71:$F$83)</f>
        <v>3600</v>
      </c>
      <c r="E145" s="56">
        <f>LOOKUP(A145,Seznamy!$A$71:$A$83,Seznamy!$G$71:$G$83)</f>
        <v>60501</v>
      </c>
      <c r="F145" s="57">
        <f>LOOKUP(A145,Seznamy!$A$71:$A$83,Seznamy!$J$71:$J$83)</f>
        <v>60</v>
      </c>
      <c r="G145" s="57">
        <v>23</v>
      </c>
      <c r="H145" s="55">
        <f>LOOKUP(G145,'Dělená - těžba'!$A$16:$A$46,'Dělená - těžba'!$B$16:$B$46)</f>
        <v>0</v>
      </c>
      <c r="I145" s="58">
        <f t="array" ref="I145">SUM(IF(('Dělená - těžba'!$A$3:$A$14=A145)*('Dělená - těžba'!$D$1:$AG$1=G145),'Dělená - těžba'!$D$3:$AG$14))</f>
        <v>0</v>
      </c>
      <c r="J145" s="115" t="str">
        <f>IF(I145=0,"",I145)</f>
        <v/>
      </c>
      <c r="K145" s="59" t="str">
        <f>IF(I145=MIN($J$123:$J$152),1,"")</f>
        <v/>
      </c>
    </row>
    <row r="146" spans="1:11" hidden="1">
      <c r="A146" s="53">
        <v>5</v>
      </c>
      <c r="B146" s="54">
        <f>LOOKUP(A146,Seznamy!$A$71:$A$83,Seznamy!$B$71:$B$83)</f>
        <v>179208</v>
      </c>
      <c r="C146" s="55" t="str">
        <f>LOOKUP(A146,Seznamy!$A$71:$A$83,Seznamy!$C$71:$C$83)</f>
        <v>Rakovník</v>
      </c>
      <c r="D146" s="56">
        <f>LOOKUP(A146,Seznamy!$A$71:$A$83,Seznamy!$F$71:$F$83)</f>
        <v>3600</v>
      </c>
      <c r="E146" s="56">
        <f>LOOKUP(A146,Seznamy!$A$71:$A$83,Seznamy!$G$71:$G$83)</f>
        <v>60501</v>
      </c>
      <c r="F146" s="57">
        <f>LOOKUP(A146,Seznamy!$A$71:$A$83,Seznamy!$J$71:$J$83)</f>
        <v>60</v>
      </c>
      <c r="G146" s="57">
        <v>24</v>
      </c>
      <c r="H146" s="55">
        <f>LOOKUP(G146,'Dělená - těžba'!$A$16:$A$46,'Dělená - těžba'!$B$16:$B$46)</f>
        <v>0</v>
      </c>
      <c r="I146" s="58">
        <f t="array" ref="I146">SUM(IF(('Dělená - těžba'!$A$3:$A$14=A146)*('Dělená - těžba'!$D$1:$AG$1=G146),'Dělená - těžba'!$D$3:$AG$14))</f>
        <v>0</v>
      </c>
      <c r="J146" s="115" t="str">
        <f>IF(I146=0,"",I146)</f>
        <v/>
      </c>
      <c r="K146" s="59" t="str">
        <f>IF(I146=MIN($J$123:$J$152),1,"")</f>
        <v/>
      </c>
    </row>
    <row r="147" spans="1:11" hidden="1">
      <c r="A147" s="53">
        <v>5</v>
      </c>
      <c r="B147" s="54">
        <f>LOOKUP(A147,Seznamy!$A$71:$A$83,Seznamy!$B$71:$B$83)</f>
        <v>179208</v>
      </c>
      <c r="C147" s="55" t="str">
        <f>LOOKUP(A147,Seznamy!$A$71:$A$83,Seznamy!$C$71:$C$83)</f>
        <v>Rakovník</v>
      </c>
      <c r="D147" s="56">
        <f>LOOKUP(A147,Seznamy!$A$71:$A$83,Seznamy!$F$71:$F$83)</f>
        <v>3600</v>
      </c>
      <c r="E147" s="56">
        <f>LOOKUP(A147,Seznamy!$A$71:$A$83,Seznamy!$G$71:$G$83)</f>
        <v>60501</v>
      </c>
      <c r="F147" s="57">
        <f>LOOKUP(A147,Seznamy!$A$71:$A$83,Seznamy!$J$71:$J$83)</f>
        <v>60</v>
      </c>
      <c r="G147" s="57">
        <v>25</v>
      </c>
      <c r="H147" s="55">
        <f>LOOKUP(G147,'Dělená - těžba'!$A$16:$A$46,'Dělená - těžba'!$B$16:$B$46)</f>
        <v>0</v>
      </c>
      <c r="I147" s="58">
        <f t="array" ref="I147">SUM(IF(('Dělená - těžba'!$A$3:$A$14=A147)*('Dělená - těžba'!$D$1:$AG$1=G147),'Dělená - těžba'!$D$3:$AG$14))</f>
        <v>0</v>
      </c>
      <c r="J147" s="115" t="str">
        <f>IF(I147=0,"",I147)</f>
        <v/>
      </c>
      <c r="K147" s="59" t="str">
        <f>IF(I147=MIN($J$123:$J$152),1,"")</f>
        <v/>
      </c>
    </row>
    <row r="148" spans="1:11" hidden="1">
      <c r="A148" s="53">
        <v>5</v>
      </c>
      <c r="B148" s="54">
        <f>LOOKUP(A148,Seznamy!$A$71:$A$83,Seznamy!$B$71:$B$83)</f>
        <v>179208</v>
      </c>
      <c r="C148" s="55" t="str">
        <f>LOOKUP(A148,Seznamy!$A$71:$A$83,Seznamy!$C$71:$C$83)</f>
        <v>Rakovník</v>
      </c>
      <c r="D148" s="56">
        <f>LOOKUP(A148,Seznamy!$A$71:$A$83,Seznamy!$F$71:$F$83)</f>
        <v>3600</v>
      </c>
      <c r="E148" s="56">
        <f>LOOKUP(A148,Seznamy!$A$71:$A$83,Seznamy!$G$71:$G$83)</f>
        <v>60501</v>
      </c>
      <c r="F148" s="57">
        <f>LOOKUP(A148,Seznamy!$A$71:$A$83,Seznamy!$J$71:$J$83)</f>
        <v>60</v>
      </c>
      <c r="G148" s="57">
        <v>26</v>
      </c>
      <c r="H148" s="55">
        <f>LOOKUP(G148,'Dělená - těžba'!$A$16:$A$46,'Dělená - těžba'!$B$16:$B$46)</f>
        <v>0</v>
      </c>
      <c r="I148" s="58">
        <f t="array" ref="I148">SUM(IF(('Dělená - těžba'!$A$3:$A$14=A148)*('Dělená - těžba'!$D$1:$AG$1=G148),'Dělená - těžba'!$D$3:$AG$14))</f>
        <v>0</v>
      </c>
      <c r="J148" s="115" t="str">
        <f>IF(I148=0,"",I148)</f>
        <v/>
      </c>
      <c r="K148" s="59" t="str">
        <f>IF(I148=MIN($J$123:$J$152),1,"")</f>
        <v/>
      </c>
    </row>
    <row r="149" spans="1:11" hidden="1">
      <c r="A149" s="53">
        <v>5</v>
      </c>
      <c r="B149" s="54">
        <f>LOOKUP(A149,Seznamy!$A$71:$A$83,Seznamy!$B$71:$B$83)</f>
        <v>179208</v>
      </c>
      <c r="C149" s="55" t="str">
        <f>LOOKUP(A149,Seznamy!$A$71:$A$83,Seznamy!$C$71:$C$83)</f>
        <v>Rakovník</v>
      </c>
      <c r="D149" s="56">
        <f>LOOKUP(A149,Seznamy!$A$71:$A$83,Seznamy!$F$71:$F$83)</f>
        <v>3600</v>
      </c>
      <c r="E149" s="56">
        <f>LOOKUP(A149,Seznamy!$A$71:$A$83,Seznamy!$G$71:$G$83)</f>
        <v>60501</v>
      </c>
      <c r="F149" s="57">
        <f>LOOKUP(A149,Seznamy!$A$71:$A$83,Seznamy!$J$71:$J$83)</f>
        <v>60</v>
      </c>
      <c r="G149" s="57">
        <v>27</v>
      </c>
      <c r="H149" s="55">
        <f>LOOKUP(G149,'Dělená - těžba'!$A$16:$A$46,'Dělená - těžba'!$B$16:$B$46)</f>
        <v>0</v>
      </c>
      <c r="I149" s="58">
        <f t="array" ref="I149">SUM(IF(('Dělená - těžba'!$A$3:$A$14=A149)*('Dělená - těžba'!$D$1:$AG$1=G149),'Dělená - těžba'!$D$3:$AG$14))</f>
        <v>0</v>
      </c>
      <c r="J149" s="115" t="str">
        <f>IF(I149=0,"",I149)</f>
        <v/>
      </c>
      <c r="K149" s="59" t="str">
        <f>IF(I149=MIN($J$123:$J$152),1,"")</f>
        <v/>
      </c>
    </row>
    <row r="150" spans="1:11" hidden="1">
      <c r="A150" s="53">
        <v>5</v>
      </c>
      <c r="B150" s="54">
        <f>LOOKUP(A150,Seznamy!$A$71:$A$83,Seznamy!$B$71:$B$83)</f>
        <v>179208</v>
      </c>
      <c r="C150" s="55" t="str">
        <f>LOOKUP(A150,Seznamy!$A$71:$A$83,Seznamy!$C$71:$C$83)</f>
        <v>Rakovník</v>
      </c>
      <c r="D150" s="56">
        <f>LOOKUP(A150,Seznamy!$A$71:$A$83,Seznamy!$F$71:$F$83)</f>
        <v>3600</v>
      </c>
      <c r="E150" s="56">
        <f>LOOKUP(A150,Seznamy!$A$71:$A$83,Seznamy!$G$71:$G$83)</f>
        <v>60501</v>
      </c>
      <c r="F150" s="57">
        <f>LOOKUP(A150,Seznamy!$A$71:$A$83,Seznamy!$J$71:$J$83)</f>
        <v>60</v>
      </c>
      <c r="G150" s="57">
        <v>28</v>
      </c>
      <c r="H150" s="55">
        <f>LOOKUP(G150,'Dělená - těžba'!$A$16:$A$46,'Dělená - těžba'!$B$16:$B$46)</f>
        <v>0</v>
      </c>
      <c r="I150" s="58">
        <f t="array" ref="I150">SUM(IF(('Dělená - těžba'!$A$3:$A$14=A150)*('Dělená - těžba'!$D$1:$AG$1=G150),'Dělená - těžba'!$D$3:$AG$14))</f>
        <v>0</v>
      </c>
      <c r="J150" s="115" t="str">
        <f>IF(I150=0,"",I150)</f>
        <v/>
      </c>
      <c r="K150" s="59" t="str">
        <f>IF(I150=MIN($J$123:$J$152),1,"")</f>
        <v/>
      </c>
    </row>
    <row r="151" spans="1:11" hidden="1">
      <c r="A151" s="53">
        <v>5</v>
      </c>
      <c r="B151" s="54">
        <f>LOOKUP(A151,Seznamy!$A$71:$A$83,Seznamy!$B$71:$B$83)</f>
        <v>179208</v>
      </c>
      <c r="C151" s="55" t="str">
        <f>LOOKUP(A151,Seznamy!$A$71:$A$83,Seznamy!$C$71:$C$83)</f>
        <v>Rakovník</v>
      </c>
      <c r="D151" s="56">
        <f>LOOKUP(A151,Seznamy!$A$71:$A$83,Seznamy!$F$71:$F$83)</f>
        <v>3600</v>
      </c>
      <c r="E151" s="56">
        <f>LOOKUP(A151,Seznamy!$A$71:$A$83,Seznamy!$G$71:$G$83)</f>
        <v>60501</v>
      </c>
      <c r="F151" s="57">
        <f>LOOKUP(A151,Seznamy!$A$71:$A$83,Seznamy!$J$71:$J$83)</f>
        <v>60</v>
      </c>
      <c r="G151" s="57">
        <v>29</v>
      </c>
      <c r="H151" s="55">
        <f>LOOKUP(G151,'Dělená - těžba'!$A$16:$A$46,'Dělená - těžba'!$B$16:$B$46)</f>
        <v>0</v>
      </c>
      <c r="I151" s="58">
        <f t="array" ref="I151">SUM(IF(('Dělená - těžba'!$A$3:$A$14=A151)*('Dělená - těžba'!$D$1:$AG$1=G151),'Dělená - těžba'!$D$3:$AG$14))</f>
        <v>0</v>
      </c>
      <c r="J151" s="115" t="str">
        <f>IF(I151=0,"",I151)</f>
        <v/>
      </c>
      <c r="K151" s="59" t="str">
        <f>IF(I151=MIN($J$123:$J$152),1,"")</f>
        <v/>
      </c>
    </row>
    <row r="152" spans="1:11" hidden="1">
      <c r="A152" s="53">
        <v>5</v>
      </c>
      <c r="B152" s="54">
        <f>LOOKUP(A152,Seznamy!$A$71:$A$83,Seznamy!$B$71:$B$83)</f>
        <v>179208</v>
      </c>
      <c r="C152" s="55" t="str">
        <f>LOOKUP(A152,Seznamy!$A$71:$A$83,Seznamy!$C$71:$C$83)</f>
        <v>Rakovník</v>
      </c>
      <c r="D152" s="56">
        <f>LOOKUP(A152,Seznamy!$A$71:$A$83,Seznamy!$F$71:$F$83)</f>
        <v>3600</v>
      </c>
      <c r="E152" s="56">
        <f>LOOKUP(A152,Seznamy!$A$71:$A$83,Seznamy!$G$71:$G$83)</f>
        <v>60501</v>
      </c>
      <c r="F152" s="57">
        <f>LOOKUP(A152,Seznamy!$A$71:$A$83,Seznamy!$J$71:$J$83)</f>
        <v>60</v>
      </c>
      <c r="G152" s="57">
        <v>30</v>
      </c>
      <c r="H152" s="55">
        <f>LOOKUP(G152,'Dělená - těžba'!$A$16:$A$46,'Dělená - těžba'!$B$16:$B$46)</f>
        <v>0</v>
      </c>
      <c r="I152" s="58">
        <f t="array" ref="I152">SUM(IF(('Dělená - těžba'!$A$3:$A$14=A152)*('Dělená - těžba'!$D$1:$AG$1=G152),'Dělená - těžba'!$D$3:$AG$14))</f>
        <v>0</v>
      </c>
      <c r="J152" s="115" t="str">
        <f>IF(I152=0,"",I152)</f>
        <v/>
      </c>
      <c r="K152" s="59" t="str">
        <f>IF(I152=MIN($J$123:$J$152),1,"")</f>
        <v/>
      </c>
    </row>
    <row r="153" spans="1:11">
      <c r="A153" s="87">
        <v>6</v>
      </c>
      <c r="B153" s="88">
        <f>LOOKUP(A153,Seznamy!$A$71:$A$83,Seznamy!$B$71:$B$83)</f>
        <v>181012</v>
      </c>
      <c r="C153" s="89" t="str">
        <f>LOOKUP(A153,Seznamy!$A$71:$A$83,Seznamy!$C$71:$C$83)</f>
        <v>Český kras</v>
      </c>
      <c r="D153" s="90">
        <f>LOOKUP(A153,Seznamy!$A$71:$A$83,Seznamy!$F$71:$F$83)</f>
        <v>2617</v>
      </c>
      <c r="E153" s="90">
        <f>LOOKUP(A153,Seznamy!$A$71:$A$83,Seznamy!$G$71:$G$83)</f>
        <v>12850</v>
      </c>
      <c r="F153" s="91">
        <f>LOOKUP(A153,Seznamy!$A$71:$A$83,Seznamy!$J$71:$J$83)</f>
        <v>60</v>
      </c>
      <c r="G153" s="91">
        <v>19</v>
      </c>
      <c r="H153" s="89" t="str">
        <f>LOOKUP(G153,'Dělená - těžba'!$A$16:$A$46,'Dělená - těžba'!$B$16:$B$46)</f>
        <v>JACER - CZ a.s.</v>
      </c>
      <c r="I153" s="92">
        <f t="array" ref="I153">SUM(IF(('Dělená - těžba'!$A$3:$A$14=A153)*('Dělená - těžba'!$D$1:$AG$1=G153),'Dělená - těžba'!$D$3:$AG$14))</f>
        <v>-7661411</v>
      </c>
      <c r="J153" s="116">
        <f>IF(I153=0,"",I153)</f>
        <v>-7661411</v>
      </c>
      <c r="K153" s="93">
        <f>IF(I153=MIN($J$153:$J$182),1,"")</f>
        <v>1</v>
      </c>
    </row>
    <row r="154" spans="1:11">
      <c r="A154" s="87">
        <v>6</v>
      </c>
      <c r="B154" s="88">
        <f>LOOKUP(A154,Seznamy!$A$71:$A$83,Seznamy!$B$71:$B$83)</f>
        <v>181012</v>
      </c>
      <c r="C154" s="89" t="str">
        <f>LOOKUP(A154,Seznamy!$A$71:$A$83,Seznamy!$C$71:$C$83)</f>
        <v>Český kras</v>
      </c>
      <c r="D154" s="90">
        <f>LOOKUP(A154,Seznamy!$A$71:$A$83,Seznamy!$F$71:$F$83)</f>
        <v>2617</v>
      </c>
      <c r="E154" s="90">
        <f>LOOKUP(A154,Seznamy!$A$71:$A$83,Seznamy!$G$71:$G$83)</f>
        <v>12850</v>
      </c>
      <c r="F154" s="91">
        <f>LOOKUP(A154,Seznamy!$A$71:$A$83,Seznamy!$J$71:$J$83)</f>
        <v>60</v>
      </c>
      <c r="G154" s="91">
        <v>9</v>
      </c>
      <c r="H154" s="89" t="str">
        <f>LOOKUP(G154,'Dělená - těžba'!$A$16:$A$46,'Dělená - těžba'!$B$16:$B$46)</f>
        <v>UNILES a.s.</v>
      </c>
      <c r="I154" s="92">
        <f t="array" ref="I154">SUM(IF(('Dělená - těžba'!$A$3:$A$14=A154)*('Dělená - těžba'!$D$1:$AG$1=G154),'Dělená - těžba'!$D$3:$AG$14))</f>
        <v>-2839288</v>
      </c>
      <c r="J154" s="116">
        <f>IF(I154=0,"",I154)</f>
        <v>-2839288</v>
      </c>
      <c r="K154" s="93" t="str">
        <f>IF(I154=MIN($J$153:$J$182),1,"")</f>
        <v/>
      </c>
    </row>
    <row r="155" spans="1:11">
      <c r="A155" s="87">
        <v>6</v>
      </c>
      <c r="B155" s="88">
        <f>LOOKUP(A155,Seznamy!$A$71:$A$83,Seznamy!$B$71:$B$83)</f>
        <v>181012</v>
      </c>
      <c r="C155" s="89" t="str">
        <f>LOOKUP(A155,Seznamy!$A$71:$A$83,Seznamy!$C$71:$C$83)</f>
        <v>Český kras</v>
      </c>
      <c r="D155" s="90">
        <f>LOOKUP(A155,Seznamy!$A$71:$A$83,Seznamy!$F$71:$F$83)</f>
        <v>2617</v>
      </c>
      <c r="E155" s="90">
        <f>LOOKUP(A155,Seznamy!$A$71:$A$83,Seznamy!$G$71:$G$83)</f>
        <v>12850</v>
      </c>
      <c r="F155" s="91">
        <f>LOOKUP(A155,Seznamy!$A$71:$A$83,Seznamy!$J$71:$J$83)</f>
        <v>60</v>
      </c>
      <c r="G155" s="91">
        <v>12</v>
      </c>
      <c r="H155" s="89" t="str">
        <f>LOOKUP(G155,'Dělená - těžba'!$A$16:$A$46,'Dělená - těžba'!$B$16:$B$46)</f>
        <v>Kloboucká lesní s.r.o.</v>
      </c>
      <c r="I155" s="92">
        <f t="array" ref="I155">SUM(IF(('Dělená - těžba'!$A$3:$A$14=A155)*('Dělená - těžba'!$D$1:$AG$1=G155),'Dělená - těžba'!$D$3:$AG$14))</f>
        <v>-1455509</v>
      </c>
      <c r="J155" s="116">
        <f>IF(I155=0,"",I155)</f>
        <v>-1455509</v>
      </c>
      <c r="K155" s="93" t="str">
        <f>IF(I155=MIN($J$153:$J$182),1,"")</f>
        <v/>
      </c>
    </row>
    <row r="156" spans="1:11" hidden="1">
      <c r="A156" s="87">
        <v>6</v>
      </c>
      <c r="B156" s="88">
        <f>LOOKUP(A156,Seznamy!$A$71:$A$83,Seznamy!$B$71:$B$83)</f>
        <v>181012</v>
      </c>
      <c r="C156" s="89" t="str">
        <f>LOOKUP(A156,Seznamy!$A$71:$A$83,Seznamy!$C$71:$C$83)</f>
        <v>Český kras</v>
      </c>
      <c r="D156" s="90">
        <f>LOOKUP(A156,Seznamy!$A$71:$A$83,Seznamy!$F$71:$F$83)</f>
        <v>2617</v>
      </c>
      <c r="E156" s="90">
        <f>LOOKUP(A156,Seznamy!$A$71:$A$83,Seznamy!$G$71:$G$83)</f>
        <v>12850</v>
      </c>
      <c r="F156" s="91">
        <f>LOOKUP(A156,Seznamy!$A$71:$A$83,Seznamy!$J$71:$J$83)</f>
        <v>60</v>
      </c>
      <c r="G156" s="91">
        <v>20</v>
      </c>
      <c r="H156" s="89">
        <f>LOOKUP(G156,'Dělená - těžba'!$A$16:$A$46,'Dělená - těžba'!$B$16:$B$46)</f>
        <v>0</v>
      </c>
      <c r="I156" s="92">
        <f t="array" ref="I156">SUM(IF(('Dělená - těžba'!$A$3:$A$14=A156)*('Dělená - těžba'!$D$1:$AG$1=G156),'Dělená - těžba'!$D$3:$AG$14))</f>
        <v>0</v>
      </c>
      <c r="J156" s="116" t="str">
        <f>IF(I156=0,"",I156)</f>
        <v/>
      </c>
      <c r="K156" s="93" t="str">
        <f>IF(I156=MIN($J$153:$J$182),1,"")</f>
        <v/>
      </c>
    </row>
    <row r="157" spans="1:11" hidden="1">
      <c r="A157" s="87">
        <v>6</v>
      </c>
      <c r="B157" s="88">
        <f>LOOKUP(A157,Seznamy!$A$71:$A$83,Seznamy!$B$71:$B$83)</f>
        <v>181012</v>
      </c>
      <c r="C157" s="89" t="str">
        <f>LOOKUP(A157,Seznamy!$A$71:$A$83,Seznamy!$C$71:$C$83)</f>
        <v>Český kras</v>
      </c>
      <c r="D157" s="90">
        <f>LOOKUP(A157,Seznamy!$A$71:$A$83,Seznamy!$F$71:$F$83)</f>
        <v>2617</v>
      </c>
      <c r="E157" s="90">
        <f>LOOKUP(A157,Seznamy!$A$71:$A$83,Seznamy!$G$71:$G$83)</f>
        <v>12850</v>
      </c>
      <c r="F157" s="91">
        <f>LOOKUP(A157,Seznamy!$A$71:$A$83,Seznamy!$J$71:$J$83)</f>
        <v>60</v>
      </c>
      <c r="G157" s="91">
        <v>1</v>
      </c>
      <c r="H157" s="89">
        <f>LOOKUP(G157,'Dělená - těžba'!$A$16:$A$46,'Dělená - těžba'!$B$16:$B$46)</f>
        <v>0</v>
      </c>
      <c r="I157" s="92">
        <f t="array" ref="I157">SUM(IF(('Dělená - těžba'!$A$3:$A$14=A157)*('Dělená - těžba'!$D$1:$AG$1=G157),'Dělená - těžba'!$D$3:$AG$14))</f>
        <v>0</v>
      </c>
      <c r="J157" s="116" t="str">
        <f>IF(I157=0,"",I157)</f>
        <v/>
      </c>
      <c r="K157" s="93" t="str">
        <f>IF(I157=MIN($J$153:$J$182),1,"")</f>
        <v/>
      </c>
    </row>
    <row r="158" spans="1:11" hidden="1">
      <c r="A158" s="87">
        <v>6</v>
      </c>
      <c r="B158" s="88">
        <f>LOOKUP(A158,Seznamy!$A$71:$A$83,Seznamy!$B$71:$B$83)</f>
        <v>181012</v>
      </c>
      <c r="C158" s="89" t="str">
        <f>LOOKUP(A158,Seznamy!$A$71:$A$83,Seznamy!$C$71:$C$83)</f>
        <v>Český kras</v>
      </c>
      <c r="D158" s="90">
        <f>LOOKUP(A158,Seznamy!$A$71:$A$83,Seznamy!$F$71:$F$83)</f>
        <v>2617</v>
      </c>
      <c r="E158" s="90">
        <f>LOOKUP(A158,Seznamy!$A$71:$A$83,Seznamy!$G$71:$G$83)</f>
        <v>12850</v>
      </c>
      <c r="F158" s="91">
        <f>LOOKUP(A158,Seznamy!$A$71:$A$83,Seznamy!$J$71:$J$83)</f>
        <v>60</v>
      </c>
      <c r="G158" s="91">
        <v>2</v>
      </c>
      <c r="H158" s="89" t="str">
        <f>LOOKUP(G158,'Dělená - těžba'!$A$16:$A$46,'Dělená - těžba'!$B$16:$B$46)</f>
        <v>KAISER s.r.o.</v>
      </c>
      <c r="I158" s="92">
        <f t="array" ref="I158">SUM(IF(('Dělená - těžba'!$A$3:$A$14=A158)*('Dělená - těžba'!$D$1:$AG$1=G158),'Dělená - těžba'!$D$3:$AG$14))</f>
        <v>0</v>
      </c>
      <c r="J158" s="116" t="str">
        <f>IF(I158=0,"",I158)</f>
        <v/>
      </c>
      <c r="K158" s="93" t="str">
        <f>IF(I158=MIN($J$153:$J$182),1,"")</f>
        <v/>
      </c>
    </row>
    <row r="159" spans="1:11" hidden="1">
      <c r="A159" s="87">
        <v>6</v>
      </c>
      <c r="B159" s="88">
        <f>LOOKUP(A159,Seznamy!$A$71:$A$83,Seznamy!$B$71:$B$83)</f>
        <v>181012</v>
      </c>
      <c r="C159" s="89" t="str">
        <f>LOOKUP(A159,Seznamy!$A$71:$A$83,Seznamy!$C$71:$C$83)</f>
        <v>Český kras</v>
      </c>
      <c r="D159" s="90">
        <f>LOOKUP(A159,Seznamy!$A$71:$A$83,Seznamy!$F$71:$F$83)</f>
        <v>2617</v>
      </c>
      <c r="E159" s="90">
        <f>LOOKUP(A159,Seznamy!$A$71:$A$83,Seznamy!$G$71:$G$83)</f>
        <v>12850</v>
      </c>
      <c r="F159" s="91">
        <f>LOOKUP(A159,Seznamy!$A$71:$A$83,Seznamy!$J$71:$J$83)</f>
        <v>60</v>
      </c>
      <c r="G159" s="91">
        <v>3</v>
      </c>
      <c r="H159" s="89" t="str">
        <f>LOOKUP(G159,'Dělená - těžba'!$A$16:$A$46,'Dělená - těžba'!$B$16:$B$46)</f>
        <v>ACLESIA, spol. s r.o.</v>
      </c>
      <c r="I159" s="92">
        <f t="array" ref="I159">SUM(IF(('Dělená - těžba'!$A$3:$A$14=A159)*('Dělená - těžba'!$D$1:$AG$1=G159),'Dělená - těžba'!$D$3:$AG$14))</f>
        <v>0</v>
      </c>
      <c r="J159" s="116" t="str">
        <f>IF(I159=0,"",I159)</f>
        <v/>
      </c>
      <c r="K159" s="93" t="str">
        <f>IF(I159=MIN($J$153:$J$182),1,"")</f>
        <v/>
      </c>
    </row>
    <row r="160" spans="1:11" hidden="1">
      <c r="A160" s="87">
        <v>6</v>
      </c>
      <c r="B160" s="88">
        <f>LOOKUP(A160,Seznamy!$A$71:$A$83,Seznamy!$B$71:$B$83)</f>
        <v>181012</v>
      </c>
      <c r="C160" s="89" t="str">
        <f>LOOKUP(A160,Seznamy!$A$71:$A$83,Seznamy!$C$71:$C$83)</f>
        <v>Český kras</v>
      </c>
      <c r="D160" s="90">
        <f>LOOKUP(A160,Seznamy!$A$71:$A$83,Seznamy!$F$71:$F$83)</f>
        <v>2617</v>
      </c>
      <c r="E160" s="90">
        <f>LOOKUP(A160,Seznamy!$A$71:$A$83,Seznamy!$G$71:$G$83)</f>
        <v>12850</v>
      </c>
      <c r="F160" s="91">
        <f>LOOKUP(A160,Seznamy!$A$71:$A$83,Seznamy!$J$71:$J$83)</f>
        <v>60</v>
      </c>
      <c r="G160" s="91">
        <v>4</v>
      </c>
      <c r="H160" s="89" t="str">
        <f>LOOKUP(G160,'Dělená - těžba'!$A$16:$A$46,'Dělená - těžba'!$B$16:$B$46)</f>
        <v>LST a.s.</v>
      </c>
      <c r="I160" s="92">
        <f t="array" ref="I160">SUM(IF(('Dělená - těžba'!$A$3:$A$14=A160)*('Dělená - těžba'!$D$1:$AG$1=G160),'Dělená - těžba'!$D$3:$AG$14))</f>
        <v>0</v>
      </c>
      <c r="J160" s="116" t="str">
        <f>IF(I160=0,"",I160)</f>
        <v/>
      </c>
      <c r="K160" s="93" t="str">
        <f>IF(I160=MIN($J$153:$J$182),1,"")</f>
        <v/>
      </c>
    </row>
    <row r="161" spans="1:11" hidden="1">
      <c r="A161" s="87">
        <v>6</v>
      </c>
      <c r="B161" s="88">
        <f>LOOKUP(A161,Seznamy!$A$71:$A$83,Seznamy!$B$71:$B$83)</f>
        <v>181012</v>
      </c>
      <c r="C161" s="89" t="str">
        <f>LOOKUP(A161,Seznamy!$A$71:$A$83,Seznamy!$C$71:$C$83)</f>
        <v>Český kras</v>
      </c>
      <c r="D161" s="90">
        <f>LOOKUP(A161,Seznamy!$A$71:$A$83,Seznamy!$F$71:$F$83)</f>
        <v>2617</v>
      </c>
      <c r="E161" s="90">
        <f>LOOKUP(A161,Seznamy!$A$71:$A$83,Seznamy!$G$71:$G$83)</f>
        <v>12850</v>
      </c>
      <c r="F161" s="91">
        <f>LOOKUP(A161,Seznamy!$A$71:$A$83,Seznamy!$J$71:$J$83)</f>
        <v>60</v>
      </c>
      <c r="G161" s="91">
        <v>5</v>
      </c>
      <c r="H161" s="89" t="str">
        <f>LOOKUP(G161,'Dělená - těžba'!$A$16:$A$46,'Dělená - těžba'!$B$16:$B$46)</f>
        <v>T.E.P. HOLZ, s.r.o.</v>
      </c>
      <c r="I161" s="92">
        <f t="array" ref="I161">SUM(IF(('Dělená - těžba'!$A$3:$A$14=A161)*('Dělená - těžba'!$D$1:$AG$1=G161),'Dělená - těžba'!$D$3:$AG$14))</f>
        <v>0</v>
      </c>
      <c r="J161" s="116" t="str">
        <f>IF(I161=0,"",I161)</f>
        <v/>
      </c>
      <c r="K161" s="93" t="str">
        <f>IF(I161=MIN($J$153:$J$182),1,"")</f>
        <v/>
      </c>
    </row>
    <row r="162" spans="1:11" hidden="1">
      <c r="A162" s="87">
        <v>6</v>
      </c>
      <c r="B162" s="88">
        <f>LOOKUP(A162,Seznamy!$A$71:$A$83,Seznamy!$B$71:$B$83)</f>
        <v>181012</v>
      </c>
      <c r="C162" s="89" t="str">
        <f>LOOKUP(A162,Seznamy!$A$71:$A$83,Seznamy!$C$71:$C$83)</f>
        <v>Český kras</v>
      </c>
      <c r="D162" s="90">
        <f>LOOKUP(A162,Seznamy!$A$71:$A$83,Seznamy!$F$71:$F$83)</f>
        <v>2617</v>
      </c>
      <c r="E162" s="90">
        <f>LOOKUP(A162,Seznamy!$A$71:$A$83,Seznamy!$G$71:$G$83)</f>
        <v>12850</v>
      </c>
      <c r="F162" s="91">
        <f>LOOKUP(A162,Seznamy!$A$71:$A$83,Seznamy!$J$71:$J$83)</f>
        <v>60</v>
      </c>
      <c r="G162" s="91">
        <v>6</v>
      </c>
      <c r="H162" s="89" t="str">
        <f>LOOKUP(G162,'Dělená - těžba'!$A$16:$A$46,'Dělená - těžba'!$B$16:$B$46)</f>
        <v>Milan Maršalík</v>
      </c>
      <c r="I162" s="92">
        <f t="array" ref="I162">SUM(IF(('Dělená - těžba'!$A$3:$A$14=A162)*('Dělená - těžba'!$D$1:$AG$1=G162),'Dělená - těžba'!$D$3:$AG$14))</f>
        <v>0</v>
      </c>
      <c r="J162" s="116" t="str">
        <f>IF(I162=0,"",I162)</f>
        <v/>
      </c>
      <c r="K162" s="93" t="str">
        <f>IF(I162=MIN($J$153:$J$182),1,"")</f>
        <v/>
      </c>
    </row>
    <row r="163" spans="1:11" hidden="1">
      <c r="A163" s="87">
        <v>6</v>
      </c>
      <c r="B163" s="88">
        <f>LOOKUP(A163,Seznamy!$A$71:$A$83,Seznamy!$B$71:$B$83)</f>
        <v>181012</v>
      </c>
      <c r="C163" s="89" t="str">
        <f>LOOKUP(A163,Seznamy!$A$71:$A$83,Seznamy!$C$71:$C$83)</f>
        <v>Český kras</v>
      </c>
      <c r="D163" s="90">
        <f>LOOKUP(A163,Seznamy!$A$71:$A$83,Seznamy!$F$71:$F$83)</f>
        <v>2617</v>
      </c>
      <c r="E163" s="90">
        <f>LOOKUP(A163,Seznamy!$A$71:$A$83,Seznamy!$G$71:$G$83)</f>
        <v>12850</v>
      </c>
      <c r="F163" s="91">
        <f>LOOKUP(A163,Seznamy!$A$71:$A$83,Seznamy!$J$71:$J$83)</f>
        <v>60</v>
      </c>
      <c r="G163" s="91">
        <v>7</v>
      </c>
      <c r="H163" s="89" t="str">
        <f>LOOKUP(G163,'Dělená - těžba'!$A$16:$A$46,'Dělená - těžba'!$B$16:$B$46)</f>
        <v>Stora Enso Wood Products Planá s.r.o.</v>
      </c>
      <c r="I163" s="92">
        <f t="array" ref="I163">SUM(IF(('Dělená - těžba'!$A$3:$A$14=A163)*('Dělená - těžba'!$D$1:$AG$1=G163),'Dělená - těžba'!$D$3:$AG$14))</f>
        <v>0</v>
      </c>
      <c r="J163" s="116" t="str">
        <f>IF(I163=0,"",I163)</f>
        <v/>
      </c>
      <c r="K163" s="93" t="str">
        <f>IF(I163=MIN($J$153:$J$182),1,"")</f>
        <v/>
      </c>
    </row>
    <row r="164" spans="1:11" hidden="1">
      <c r="A164" s="87">
        <v>6</v>
      </c>
      <c r="B164" s="88">
        <f>LOOKUP(A164,Seznamy!$A$71:$A$83,Seznamy!$B$71:$B$83)</f>
        <v>181012</v>
      </c>
      <c r="C164" s="89" t="str">
        <f>LOOKUP(A164,Seznamy!$A$71:$A$83,Seznamy!$C$71:$C$83)</f>
        <v>Český kras</v>
      </c>
      <c r="D164" s="90">
        <f>LOOKUP(A164,Seznamy!$A$71:$A$83,Seznamy!$F$71:$F$83)</f>
        <v>2617</v>
      </c>
      <c r="E164" s="90">
        <f>LOOKUP(A164,Seznamy!$A$71:$A$83,Seznamy!$G$71:$G$83)</f>
        <v>12850</v>
      </c>
      <c r="F164" s="91">
        <f>LOOKUP(A164,Seznamy!$A$71:$A$83,Seznamy!$J$71:$J$83)</f>
        <v>60</v>
      </c>
      <c r="G164" s="91">
        <v>8</v>
      </c>
      <c r="H164" s="89" t="str">
        <f>LOOKUP(G164,'Dělená - těžba'!$A$16:$A$46,'Dělená - těžba'!$B$16:$B$46)</f>
        <v>Stora Enso Wood Products Ždírec s.r.o.</v>
      </c>
      <c r="I164" s="92">
        <f t="array" ref="I164">SUM(IF(('Dělená - těžba'!$A$3:$A$14=A164)*('Dělená - těžba'!$D$1:$AG$1=G164),'Dělená - těžba'!$D$3:$AG$14))</f>
        <v>0</v>
      </c>
      <c r="J164" s="116" t="str">
        <f>IF(I164=0,"",I164)</f>
        <v/>
      </c>
      <c r="K164" s="93" t="str">
        <f>IF(I164=MIN($J$153:$J$182),1,"")</f>
        <v/>
      </c>
    </row>
    <row r="165" spans="1:11" hidden="1">
      <c r="A165" s="87">
        <v>6</v>
      </c>
      <c r="B165" s="88">
        <f>LOOKUP(A165,Seznamy!$A$71:$A$83,Seznamy!$B$71:$B$83)</f>
        <v>181012</v>
      </c>
      <c r="C165" s="89" t="str">
        <f>LOOKUP(A165,Seznamy!$A$71:$A$83,Seznamy!$C$71:$C$83)</f>
        <v>Český kras</v>
      </c>
      <c r="D165" s="90">
        <f>LOOKUP(A165,Seznamy!$A$71:$A$83,Seznamy!$F$71:$F$83)</f>
        <v>2617</v>
      </c>
      <c r="E165" s="90">
        <f>LOOKUP(A165,Seznamy!$A$71:$A$83,Seznamy!$G$71:$G$83)</f>
        <v>12850</v>
      </c>
      <c r="F165" s="91">
        <f>LOOKUP(A165,Seznamy!$A$71:$A$83,Seznamy!$J$71:$J$83)</f>
        <v>60</v>
      </c>
      <c r="G165" s="91">
        <v>10</v>
      </c>
      <c r="H165" s="89" t="str">
        <f>LOOKUP(G165,'Dělená - těžba'!$A$16:$A$46,'Dělená - těžba'!$B$16:$B$46)</f>
        <v>Jihozápadní dřevařská a.s.</v>
      </c>
      <c r="I165" s="92">
        <f t="array" ref="I165">SUM(IF(('Dělená - těžba'!$A$3:$A$14=A165)*('Dělená - těžba'!$D$1:$AG$1=G165),'Dělená - těžba'!$D$3:$AG$14))</f>
        <v>0</v>
      </c>
      <c r="J165" s="116" t="str">
        <f>IF(I165=0,"",I165)</f>
        <v/>
      </c>
      <c r="K165" s="93" t="str">
        <f>IF(I165=MIN($J$153:$J$182),1,"")</f>
        <v/>
      </c>
    </row>
    <row r="166" spans="1:11" hidden="1">
      <c r="A166" s="87">
        <v>6</v>
      </c>
      <c r="B166" s="88">
        <f>LOOKUP(A166,Seznamy!$A$71:$A$83,Seznamy!$B$71:$B$83)</f>
        <v>181012</v>
      </c>
      <c r="C166" s="89" t="str">
        <f>LOOKUP(A166,Seznamy!$A$71:$A$83,Seznamy!$C$71:$C$83)</f>
        <v>Český kras</v>
      </c>
      <c r="D166" s="90">
        <f>LOOKUP(A166,Seznamy!$A$71:$A$83,Seznamy!$F$71:$F$83)</f>
        <v>2617</v>
      </c>
      <c r="E166" s="90">
        <f>LOOKUP(A166,Seznamy!$A$71:$A$83,Seznamy!$G$71:$G$83)</f>
        <v>12850</v>
      </c>
      <c r="F166" s="91">
        <f>LOOKUP(A166,Seznamy!$A$71:$A$83,Seznamy!$J$71:$J$83)</f>
        <v>60</v>
      </c>
      <c r="G166" s="91">
        <v>11</v>
      </c>
      <c r="H166" s="89" t="str">
        <f>LOOKUP(G166,'Dělená - těžba'!$A$16:$A$46,'Dělená - těžba'!$B$16:$B$46)</f>
        <v>LDF Rožnov a.s.</v>
      </c>
      <c r="I166" s="92">
        <f t="array" ref="I166">SUM(IF(('Dělená - těžba'!$A$3:$A$14=A166)*('Dělená - těžba'!$D$1:$AG$1=G166),'Dělená - těžba'!$D$3:$AG$14))</f>
        <v>0</v>
      </c>
      <c r="J166" s="116" t="str">
        <f>IF(I166=0,"",I166)</f>
        <v/>
      </c>
      <c r="K166" s="93" t="str">
        <f>IF(I166=MIN($J$153:$J$182),1,"")</f>
        <v/>
      </c>
    </row>
    <row r="167" spans="1:11" hidden="1">
      <c r="A167" s="87">
        <v>6</v>
      </c>
      <c r="B167" s="88">
        <f>LOOKUP(A167,Seznamy!$A$71:$A$83,Seznamy!$B$71:$B$83)</f>
        <v>181012</v>
      </c>
      <c r="C167" s="89" t="str">
        <f>LOOKUP(A167,Seznamy!$A$71:$A$83,Seznamy!$C$71:$C$83)</f>
        <v>Český kras</v>
      </c>
      <c r="D167" s="90">
        <f>LOOKUP(A167,Seznamy!$A$71:$A$83,Seznamy!$F$71:$F$83)</f>
        <v>2617</v>
      </c>
      <c r="E167" s="90">
        <f>LOOKUP(A167,Seznamy!$A$71:$A$83,Seznamy!$G$71:$G$83)</f>
        <v>12850</v>
      </c>
      <c r="F167" s="91">
        <f>LOOKUP(A167,Seznamy!$A$71:$A$83,Seznamy!$J$71:$J$83)</f>
        <v>60</v>
      </c>
      <c r="G167" s="91">
        <v>13</v>
      </c>
      <c r="H167" s="89" t="str">
        <f>LOOKUP(G167,'Dělená - těžba'!$A$16:$A$46,'Dělená - těžba'!$B$16:$B$46)</f>
        <v>Drevo-Málek s.r.o.</v>
      </c>
      <c r="I167" s="92">
        <f t="array" ref="I167">SUM(IF(('Dělená - těžba'!$A$3:$A$14=A167)*('Dělená - těžba'!$D$1:$AG$1=G167),'Dělená - těžba'!$D$3:$AG$14))</f>
        <v>0</v>
      </c>
      <c r="J167" s="116" t="str">
        <f>IF(I167=0,"",I167)</f>
        <v/>
      </c>
      <c r="K167" s="93" t="str">
        <f>IF(I167=MIN($J$153:$J$182),1,"")</f>
        <v/>
      </c>
    </row>
    <row r="168" spans="1:11" hidden="1">
      <c r="A168" s="87">
        <v>6</v>
      </c>
      <c r="B168" s="88">
        <f>LOOKUP(A168,Seznamy!$A$71:$A$83,Seznamy!$B$71:$B$83)</f>
        <v>181012</v>
      </c>
      <c r="C168" s="89" t="str">
        <f>LOOKUP(A168,Seznamy!$A$71:$A$83,Seznamy!$C$71:$C$83)</f>
        <v>Český kras</v>
      </c>
      <c r="D168" s="90">
        <f>LOOKUP(A168,Seznamy!$A$71:$A$83,Seznamy!$F$71:$F$83)</f>
        <v>2617</v>
      </c>
      <c r="E168" s="90">
        <f>LOOKUP(A168,Seznamy!$A$71:$A$83,Seznamy!$G$71:$G$83)</f>
        <v>12850</v>
      </c>
      <c r="F168" s="91">
        <f>LOOKUP(A168,Seznamy!$A$71:$A$83,Seznamy!$J$71:$J$83)</f>
        <v>60</v>
      </c>
      <c r="G168" s="91">
        <v>14</v>
      </c>
      <c r="H168" s="89" t="str">
        <f>LOOKUP(G168,'Dělená - těžba'!$A$16:$A$46,'Dělená - těžba'!$B$16:$B$46)</f>
        <v>SOLITERA spol. s r.o.</v>
      </c>
      <c r="I168" s="92">
        <f t="array" ref="I168">SUM(IF(('Dělená - těžba'!$A$3:$A$14=A168)*('Dělená - těžba'!$D$1:$AG$1=G168),'Dělená - těžba'!$D$3:$AG$14))</f>
        <v>0</v>
      </c>
      <c r="J168" s="116" t="str">
        <f>IF(I168=0,"",I168)</f>
        <v/>
      </c>
      <c r="K168" s="93" t="str">
        <f>IF(I168=MIN($J$153:$J$182),1,"")</f>
        <v/>
      </c>
    </row>
    <row r="169" spans="1:11" hidden="1">
      <c r="A169" s="87">
        <v>6</v>
      </c>
      <c r="B169" s="88">
        <f>LOOKUP(A169,Seznamy!$A$71:$A$83,Seznamy!$B$71:$B$83)</f>
        <v>181012</v>
      </c>
      <c r="C169" s="89" t="str">
        <f>LOOKUP(A169,Seznamy!$A$71:$A$83,Seznamy!$C$71:$C$83)</f>
        <v>Český kras</v>
      </c>
      <c r="D169" s="90">
        <f>LOOKUP(A169,Seznamy!$A$71:$A$83,Seznamy!$F$71:$F$83)</f>
        <v>2617</v>
      </c>
      <c r="E169" s="90">
        <f>LOOKUP(A169,Seznamy!$A$71:$A$83,Seznamy!$G$71:$G$83)</f>
        <v>12850</v>
      </c>
      <c r="F169" s="91">
        <f>LOOKUP(A169,Seznamy!$A$71:$A$83,Seznamy!$J$71:$J$83)</f>
        <v>60</v>
      </c>
      <c r="G169" s="91">
        <v>15</v>
      </c>
      <c r="H169" s="89" t="str">
        <f>LOOKUP(G169,'Dělená - těžba'!$A$16:$A$46,'Dělená - těžba'!$B$16:$B$46)</f>
        <v>Lesy Beskydy, a.s.</v>
      </c>
      <c r="I169" s="92">
        <f t="array" ref="I169">SUM(IF(('Dělená - těžba'!$A$3:$A$14=A169)*('Dělená - těžba'!$D$1:$AG$1=G169),'Dělená - těžba'!$D$3:$AG$14))</f>
        <v>0</v>
      </c>
      <c r="J169" s="116" t="str">
        <f>IF(I169=0,"",I169)</f>
        <v/>
      </c>
      <c r="K169" s="93" t="str">
        <f>IF(I169=MIN($J$153:$J$182),1,"")</f>
        <v/>
      </c>
    </row>
    <row r="170" spans="1:11" hidden="1">
      <c r="A170" s="87">
        <v>6</v>
      </c>
      <c r="B170" s="88">
        <f>LOOKUP(A170,Seznamy!$A$71:$A$83,Seznamy!$B$71:$B$83)</f>
        <v>181012</v>
      </c>
      <c r="C170" s="89" t="str">
        <f>LOOKUP(A170,Seznamy!$A$71:$A$83,Seznamy!$C$71:$C$83)</f>
        <v>Český kras</v>
      </c>
      <c r="D170" s="90">
        <f>LOOKUP(A170,Seznamy!$A$71:$A$83,Seznamy!$F$71:$F$83)</f>
        <v>2617</v>
      </c>
      <c r="E170" s="90">
        <f>LOOKUP(A170,Seznamy!$A$71:$A$83,Seznamy!$G$71:$G$83)</f>
        <v>12850</v>
      </c>
      <c r="F170" s="91">
        <f>LOOKUP(A170,Seznamy!$A$71:$A$83,Seznamy!$J$71:$J$83)</f>
        <v>60</v>
      </c>
      <c r="G170" s="91">
        <v>16</v>
      </c>
      <c r="H170" s="89" t="str">
        <f>LOOKUP(G170,'Dělená - těžba'!$A$16:$A$46,'Dělená - těžba'!$B$16:$B$46)</f>
        <v>Lesní společnost Ledeč nad Sázavou, a.s.</v>
      </c>
      <c r="I170" s="92">
        <f t="array" ref="I170">SUM(IF(('Dělená - těžba'!$A$3:$A$14=A170)*('Dělená - těžba'!$D$1:$AG$1=G170),'Dělená - těžba'!$D$3:$AG$14))</f>
        <v>0</v>
      </c>
      <c r="J170" s="116" t="str">
        <f>IF(I170=0,"",I170)</f>
        <v/>
      </c>
      <c r="K170" s="93" t="str">
        <f>IF(I170=MIN($J$153:$J$182),1,"")</f>
        <v/>
      </c>
    </row>
    <row r="171" spans="1:11" hidden="1">
      <c r="A171" s="87">
        <v>6</v>
      </c>
      <c r="B171" s="88">
        <f>LOOKUP(A171,Seznamy!$A$71:$A$83,Seznamy!$B$71:$B$83)</f>
        <v>181012</v>
      </c>
      <c r="C171" s="89" t="str">
        <f>LOOKUP(A171,Seznamy!$A$71:$A$83,Seznamy!$C$71:$C$83)</f>
        <v>Český kras</v>
      </c>
      <c r="D171" s="90">
        <f>LOOKUP(A171,Seznamy!$A$71:$A$83,Seznamy!$F$71:$F$83)</f>
        <v>2617</v>
      </c>
      <c r="E171" s="90">
        <f>LOOKUP(A171,Seznamy!$A$71:$A$83,Seznamy!$G$71:$G$83)</f>
        <v>12850</v>
      </c>
      <c r="F171" s="91">
        <f>LOOKUP(A171,Seznamy!$A$71:$A$83,Seznamy!$J$71:$J$83)</f>
        <v>60</v>
      </c>
      <c r="G171" s="91">
        <v>17</v>
      </c>
      <c r="H171" s="89" t="str">
        <f>LOOKUP(G171,'Dělená - těžba'!$A$16:$A$46,'Dělená - těžba'!$B$16:$B$46)</f>
        <v>Pradědský lesní závod, a.s.</v>
      </c>
      <c r="I171" s="92">
        <f t="array" ref="I171">SUM(IF(('Dělená - těžba'!$A$3:$A$14=A171)*('Dělená - těžba'!$D$1:$AG$1=G171),'Dělená - těžba'!$D$3:$AG$14))</f>
        <v>0</v>
      </c>
      <c r="J171" s="116" t="str">
        <f>IF(I171=0,"",I171)</f>
        <v/>
      </c>
      <c r="K171" s="93" t="str">
        <f>IF(I171=MIN($J$153:$J$182),1,"")</f>
        <v/>
      </c>
    </row>
    <row r="172" spans="1:11" hidden="1">
      <c r="A172" s="87">
        <v>6</v>
      </c>
      <c r="B172" s="88">
        <f>LOOKUP(A172,Seznamy!$A$71:$A$83,Seznamy!$B$71:$B$83)</f>
        <v>181012</v>
      </c>
      <c r="C172" s="89" t="str">
        <f>LOOKUP(A172,Seznamy!$A$71:$A$83,Seznamy!$C$71:$C$83)</f>
        <v>Český kras</v>
      </c>
      <c r="D172" s="90">
        <f>LOOKUP(A172,Seznamy!$A$71:$A$83,Seznamy!$F$71:$F$83)</f>
        <v>2617</v>
      </c>
      <c r="E172" s="90">
        <f>LOOKUP(A172,Seznamy!$A$71:$A$83,Seznamy!$G$71:$G$83)</f>
        <v>12850</v>
      </c>
      <c r="F172" s="91">
        <f>LOOKUP(A172,Seznamy!$A$71:$A$83,Seznamy!$J$71:$J$83)</f>
        <v>60</v>
      </c>
      <c r="G172" s="91">
        <v>18</v>
      </c>
      <c r="H172" s="89" t="str">
        <f>LOOKUP(G172,'Dělená - těžba'!$A$16:$A$46,'Dělená - těžba'!$B$16:$B$46)</f>
        <v>HEDERA ZIMA, spol. s r.o.</v>
      </c>
      <c r="I172" s="92">
        <f t="array" ref="I172">SUM(IF(('Dělená - těžba'!$A$3:$A$14=A172)*('Dělená - těžba'!$D$1:$AG$1=G172),'Dělená - těžba'!$D$3:$AG$14))</f>
        <v>0</v>
      </c>
      <c r="J172" s="116" t="str">
        <f>IF(I172=0,"",I172)</f>
        <v/>
      </c>
      <c r="K172" s="93" t="str">
        <f>IF(I172=MIN($J$153:$J$182),1,"")</f>
        <v/>
      </c>
    </row>
    <row r="173" spans="1:11" hidden="1">
      <c r="A173" s="87">
        <v>6</v>
      </c>
      <c r="B173" s="88">
        <f>LOOKUP(A173,Seznamy!$A$71:$A$83,Seznamy!$B$71:$B$83)</f>
        <v>181012</v>
      </c>
      <c r="C173" s="89" t="str">
        <f>LOOKUP(A173,Seznamy!$A$71:$A$83,Seznamy!$C$71:$C$83)</f>
        <v>Český kras</v>
      </c>
      <c r="D173" s="90">
        <f>LOOKUP(A173,Seznamy!$A$71:$A$83,Seznamy!$F$71:$F$83)</f>
        <v>2617</v>
      </c>
      <c r="E173" s="90">
        <f>LOOKUP(A173,Seznamy!$A$71:$A$83,Seznamy!$G$71:$G$83)</f>
        <v>12850</v>
      </c>
      <c r="F173" s="91">
        <f>LOOKUP(A173,Seznamy!$A$71:$A$83,Seznamy!$J$71:$J$83)</f>
        <v>60</v>
      </c>
      <c r="G173" s="91">
        <v>21</v>
      </c>
      <c r="H173" s="89">
        <f>LOOKUP(G173,'Dělená - těžba'!$A$16:$A$46,'Dělená - těžba'!$B$16:$B$46)</f>
        <v>0</v>
      </c>
      <c r="I173" s="92">
        <f t="array" ref="I173">SUM(IF(('Dělená - těžba'!$A$3:$A$14=A173)*('Dělená - těžba'!$D$1:$AG$1=G173),'Dělená - těžba'!$D$3:$AG$14))</f>
        <v>0</v>
      </c>
      <c r="J173" s="116" t="str">
        <f>IF(I173=0,"",I173)</f>
        <v/>
      </c>
      <c r="K173" s="93" t="str">
        <f>IF(I173=MIN($J$153:$J$182),1,"")</f>
        <v/>
      </c>
    </row>
    <row r="174" spans="1:11" hidden="1">
      <c r="A174" s="87">
        <v>6</v>
      </c>
      <c r="B174" s="88">
        <f>LOOKUP(A174,Seznamy!$A$71:$A$83,Seznamy!$B$71:$B$83)</f>
        <v>181012</v>
      </c>
      <c r="C174" s="89" t="str">
        <f>LOOKUP(A174,Seznamy!$A$71:$A$83,Seznamy!$C$71:$C$83)</f>
        <v>Český kras</v>
      </c>
      <c r="D174" s="90">
        <f>LOOKUP(A174,Seznamy!$A$71:$A$83,Seznamy!$F$71:$F$83)</f>
        <v>2617</v>
      </c>
      <c r="E174" s="90">
        <f>LOOKUP(A174,Seznamy!$A$71:$A$83,Seznamy!$G$71:$G$83)</f>
        <v>12850</v>
      </c>
      <c r="F174" s="91">
        <f>LOOKUP(A174,Seznamy!$A$71:$A$83,Seznamy!$J$71:$J$83)</f>
        <v>60</v>
      </c>
      <c r="G174" s="91">
        <v>22</v>
      </c>
      <c r="H174" s="89">
        <f>LOOKUP(G174,'Dělená - těžba'!$A$16:$A$46,'Dělená - těžba'!$B$16:$B$46)</f>
        <v>0</v>
      </c>
      <c r="I174" s="92">
        <f t="array" ref="I174">SUM(IF(('Dělená - těžba'!$A$3:$A$14=A174)*('Dělená - těžba'!$D$1:$AG$1=G174),'Dělená - těžba'!$D$3:$AG$14))</f>
        <v>0</v>
      </c>
      <c r="J174" s="116" t="str">
        <f>IF(I174=0,"",I174)</f>
        <v/>
      </c>
      <c r="K174" s="93" t="str">
        <f>IF(I174=MIN($J$153:$J$182),1,"")</f>
        <v/>
      </c>
    </row>
    <row r="175" spans="1:11" hidden="1">
      <c r="A175" s="87">
        <v>6</v>
      </c>
      <c r="B175" s="88">
        <f>LOOKUP(A175,Seznamy!$A$71:$A$83,Seznamy!$B$71:$B$83)</f>
        <v>181012</v>
      </c>
      <c r="C175" s="89" t="str">
        <f>LOOKUP(A175,Seznamy!$A$71:$A$83,Seznamy!$C$71:$C$83)</f>
        <v>Český kras</v>
      </c>
      <c r="D175" s="90">
        <f>LOOKUP(A175,Seznamy!$A$71:$A$83,Seznamy!$F$71:$F$83)</f>
        <v>2617</v>
      </c>
      <c r="E175" s="90">
        <f>LOOKUP(A175,Seznamy!$A$71:$A$83,Seznamy!$G$71:$G$83)</f>
        <v>12850</v>
      </c>
      <c r="F175" s="91">
        <f>LOOKUP(A175,Seznamy!$A$71:$A$83,Seznamy!$J$71:$J$83)</f>
        <v>60</v>
      </c>
      <c r="G175" s="91">
        <v>23</v>
      </c>
      <c r="H175" s="89">
        <f>LOOKUP(G175,'Dělená - těžba'!$A$16:$A$46,'Dělená - těžba'!$B$16:$B$46)</f>
        <v>0</v>
      </c>
      <c r="I175" s="92">
        <f t="array" ref="I175">SUM(IF(('Dělená - těžba'!$A$3:$A$14=A175)*('Dělená - těžba'!$D$1:$AG$1=G175),'Dělená - těžba'!$D$3:$AG$14))</f>
        <v>0</v>
      </c>
      <c r="J175" s="116" t="str">
        <f>IF(I175=0,"",I175)</f>
        <v/>
      </c>
      <c r="K175" s="93" t="str">
        <f>IF(I175=MIN($J$153:$J$182),1,"")</f>
        <v/>
      </c>
    </row>
    <row r="176" spans="1:11" hidden="1">
      <c r="A176" s="87">
        <v>6</v>
      </c>
      <c r="B176" s="88">
        <f>LOOKUP(A176,Seznamy!$A$71:$A$83,Seznamy!$B$71:$B$83)</f>
        <v>181012</v>
      </c>
      <c r="C176" s="89" t="str">
        <f>LOOKUP(A176,Seznamy!$A$71:$A$83,Seznamy!$C$71:$C$83)</f>
        <v>Český kras</v>
      </c>
      <c r="D176" s="90">
        <f>LOOKUP(A176,Seznamy!$A$71:$A$83,Seznamy!$F$71:$F$83)</f>
        <v>2617</v>
      </c>
      <c r="E176" s="90">
        <f>LOOKUP(A176,Seznamy!$A$71:$A$83,Seznamy!$G$71:$G$83)</f>
        <v>12850</v>
      </c>
      <c r="F176" s="91">
        <f>LOOKUP(A176,Seznamy!$A$71:$A$83,Seznamy!$J$71:$J$83)</f>
        <v>60</v>
      </c>
      <c r="G176" s="91">
        <v>24</v>
      </c>
      <c r="H176" s="89">
        <f>LOOKUP(G176,'Dělená - těžba'!$A$16:$A$46,'Dělená - těžba'!$B$16:$B$46)</f>
        <v>0</v>
      </c>
      <c r="I176" s="92">
        <f t="array" ref="I176">SUM(IF(('Dělená - těžba'!$A$3:$A$14=A176)*('Dělená - těžba'!$D$1:$AG$1=G176),'Dělená - těžba'!$D$3:$AG$14))</f>
        <v>0</v>
      </c>
      <c r="J176" s="116" t="str">
        <f>IF(I176=0,"",I176)</f>
        <v/>
      </c>
      <c r="K176" s="93" t="str">
        <f>IF(I176=MIN($J$153:$J$182),1,"")</f>
        <v/>
      </c>
    </row>
    <row r="177" spans="1:11" hidden="1">
      <c r="A177" s="87">
        <v>6</v>
      </c>
      <c r="B177" s="88">
        <f>LOOKUP(A177,Seznamy!$A$71:$A$83,Seznamy!$B$71:$B$83)</f>
        <v>181012</v>
      </c>
      <c r="C177" s="89" t="str">
        <f>LOOKUP(A177,Seznamy!$A$71:$A$83,Seznamy!$C$71:$C$83)</f>
        <v>Český kras</v>
      </c>
      <c r="D177" s="90">
        <f>LOOKUP(A177,Seznamy!$A$71:$A$83,Seznamy!$F$71:$F$83)</f>
        <v>2617</v>
      </c>
      <c r="E177" s="90">
        <f>LOOKUP(A177,Seznamy!$A$71:$A$83,Seznamy!$G$71:$G$83)</f>
        <v>12850</v>
      </c>
      <c r="F177" s="91">
        <f>LOOKUP(A177,Seznamy!$A$71:$A$83,Seznamy!$J$71:$J$83)</f>
        <v>60</v>
      </c>
      <c r="G177" s="91">
        <v>25</v>
      </c>
      <c r="H177" s="89">
        <f>LOOKUP(G177,'Dělená - těžba'!$A$16:$A$46,'Dělená - těžba'!$B$16:$B$46)</f>
        <v>0</v>
      </c>
      <c r="I177" s="92">
        <f t="array" ref="I177">SUM(IF(('Dělená - těžba'!$A$3:$A$14=A177)*('Dělená - těžba'!$D$1:$AG$1=G177),'Dělená - těžba'!$D$3:$AG$14))</f>
        <v>0</v>
      </c>
      <c r="J177" s="116" t="str">
        <f>IF(I177=0,"",I177)</f>
        <v/>
      </c>
      <c r="K177" s="93" t="str">
        <f>IF(I177=MIN($J$153:$J$182),1,"")</f>
        <v/>
      </c>
    </row>
    <row r="178" spans="1:11" hidden="1">
      <c r="A178" s="87">
        <v>6</v>
      </c>
      <c r="B178" s="88">
        <f>LOOKUP(A178,Seznamy!$A$71:$A$83,Seznamy!$B$71:$B$83)</f>
        <v>181012</v>
      </c>
      <c r="C178" s="89" t="str">
        <f>LOOKUP(A178,Seznamy!$A$71:$A$83,Seznamy!$C$71:$C$83)</f>
        <v>Český kras</v>
      </c>
      <c r="D178" s="90">
        <f>LOOKUP(A178,Seznamy!$A$71:$A$83,Seznamy!$F$71:$F$83)</f>
        <v>2617</v>
      </c>
      <c r="E178" s="90">
        <f>LOOKUP(A178,Seznamy!$A$71:$A$83,Seznamy!$G$71:$G$83)</f>
        <v>12850</v>
      </c>
      <c r="F178" s="91">
        <f>LOOKUP(A178,Seznamy!$A$71:$A$83,Seznamy!$J$71:$J$83)</f>
        <v>60</v>
      </c>
      <c r="G178" s="91">
        <v>26</v>
      </c>
      <c r="H178" s="89">
        <f>LOOKUP(G178,'Dělená - těžba'!$A$16:$A$46,'Dělená - těžba'!$B$16:$B$46)</f>
        <v>0</v>
      </c>
      <c r="I178" s="92">
        <f t="array" ref="I178">SUM(IF(('Dělená - těžba'!$A$3:$A$14=A178)*('Dělená - těžba'!$D$1:$AG$1=G178),'Dělená - těžba'!$D$3:$AG$14))</f>
        <v>0</v>
      </c>
      <c r="J178" s="116" t="str">
        <f>IF(I178=0,"",I178)</f>
        <v/>
      </c>
      <c r="K178" s="93" t="str">
        <f>IF(I178=MIN($J$153:$J$182),1,"")</f>
        <v/>
      </c>
    </row>
    <row r="179" spans="1:11" hidden="1">
      <c r="A179" s="87">
        <v>6</v>
      </c>
      <c r="B179" s="88">
        <f>LOOKUP(A179,Seznamy!$A$71:$A$83,Seznamy!$B$71:$B$83)</f>
        <v>181012</v>
      </c>
      <c r="C179" s="89" t="str">
        <f>LOOKUP(A179,Seznamy!$A$71:$A$83,Seznamy!$C$71:$C$83)</f>
        <v>Český kras</v>
      </c>
      <c r="D179" s="90">
        <f>LOOKUP(A179,Seznamy!$A$71:$A$83,Seznamy!$F$71:$F$83)</f>
        <v>2617</v>
      </c>
      <c r="E179" s="90">
        <f>LOOKUP(A179,Seznamy!$A$71:$A$83,Seznamy!$G$71:$G$83)</f>
        <v>12850</v>
      </c>
      <c r="F179" s="91">
        <f>LOOKUP(A179,Seznamy!$A$71:$A$83,Seznamy!$J$71:$J$83)</f>
        <v>60</v>
      </c>
      <c r="G179" s="91">
        <v>27</v>
      </c>
      <c r="H179" s="89">
        <f>LOOKUP(G179,'Dělená - těžba'!$A$16:$A$46,'Dělená - těžba'!$B$16:$B$46)</f>
        <v>0</v>
      </c>
      <c r="I179" s="92">
        <f t="array" ref="I179">SUM(IF(('Dělená - těžba'!$A$3:$A$14=A179)*('Dělená - těžba'!$D$1:$AG$1=G179),'Dělená - těžba'!$D$3:$AG$14))</f>
        <v>0</v>
      </c>
      <c r="J179" s="116" t="str">
        <f>IF(I179=0,"",I179)</f>
        <v/>
      </c>
      <c r="K179" s="93" t="str">
        <f>IF(I179=MIN($J$153:$J$182),1,"")</f>
        <v/>
      </c>
    </row>
    <row r="180" spans="1:11" hidden="1">
      <c r="A180" s="87">
        <v>6</v>
      </c>
      <c r="B180" s="88">
        <f>LOOKUP(A180,Seznamy!$A$71:$A$83,Seznamy!$B$71:$B$83)</f>
        <v>181012</v>
      </c>
      <c r="C180" s="89" t="str">
        <f>LOOKUP(A180,Seznamy!$A$71:$A$83,Seznamy!$C$71:$C$83)</f>
        <v>Český kras</v>
      </c>
      <c r="D180" s="90">
        <f>LOOKUP(A180,Seznamy!$A$71:$A$83,Seznamy!$F$71:$F$83)</f>
        <v>2617</v>
      </c>
      <c r="E180" s="90">
        <f>LOOKUP(A180,Seznamy!$A$71:$A$83,Seznamy!$G$71:$G$83)</f>
        <v>12850</v>
      </c>
      <c r="F180" s="91">
        <f>LOOKUP(A180,Seznamy!$A$71:$A$83,Seznamy!$J$71:$J$83)</f>
        <v>60</v>
      </c>
      <c r="G180" s="91">
        <v>28</v>
      </c>
      <c r="H180" s="89">
        <f>LOOKUP(G180,'Dělená - těžba'!$A$16:$A$46,'Dělená - těžba'!$B$16:$B$46)</f>
        <v>0</v>
      </c>
      <c r="I180" s="92">
        <f t="array" ref="I180">SUM(IF(('Dělená - těžba'!$A$3:$A$14=A180)*('Dělená - těžba'!$D$1:$AG$1=G180),'Dělená - těžba'!$D$3:$AG$14))</f>
        <v>0</v>
      </c>
      <c r="J180" s="116" t="str">
        <f>IF(I180=0,"",I180)</f>
        <v/>
      </c>
      <c r="K180" s="93" t="str">
        <f>IF(I180=MIN($J$153:$J$182),1,"")</f>
        <v/>
      </c>
    </row>
    <row r="181" spans="1:11" hidden="1">
      <c r="A181" s="87">
        <v>6</v>
      </c>
      <c r="B181" s="88">
        <f>LOOKUP(A181,Seznamy!$A$71:$A$83,Seznamy!$B$71:$B$83)</f>
        <v>181012</v>
      </c>
      <c r="C181" s="89" t="str">
        <f>LOOKUP(A181,Seznamy!$A$71:$A$83,Seznamy!$C$71:$C$83)</f>
        <v>Český kras</v>
      </c>
      <c r="D181" s="90">
        <f>LOOKUP(A181,Seznamy!$A$71:$A$83,Seznamy!$F$71:$F$83)</f>
        <v>2617</v>
      </c>
      <c r="E181" s="90">
        <f>LOOKUP(A181,Seznamy!$A$71:$A$83,Seznamy!$G$71:$G$83)</f>
        <v>12850</v>
      </c>
      <c r="F181" s="91">
        <f>LOOKUP(A181,Seznamy!$A$71:$A$83,Seznamy!$J$71:$J$83)</f>
        <v>60</v>
      </c>
      <c r="G181" s="91">
        <v>29</v>
      </c>
      <c r="H181" s="89">
        <f>LOOKUP(G181,'Dělená - těžba'!$A$16:$A$46,'Dělená - těžba'!$B$16:$B$46)</f>
        <v>0</v>
      </c>
      <c r="I181" s="92">
        <f t="array" ref="I181">SUM(IF(('Dělená - těžba'!$A$3:$A$14=A181)*('Dělená - těžba'!$D$1:$AG$1=G181),'Dělená - těžba'!$D$3:$AG$14))</f>
        <v>0</v>
      </c>
      <c r="J181" s="116" t="str">
        <f>IF(I181=0,"",I181)</f>
        <v/>
      </c>
      <c r="K181" s="93" t="str">
        <f>IF(I181=MIN($J$153:$J$182),1,"")</f>
        <v/>
      </c>
    </row>
    <row r="182" spans="1:11" hidden="1">
      <c r="A182" s="87">
        <v>6</v>
      </c>
      <c r="B182" s="88">
        <f>LOOKUP(A182,Seznamy!$A$71:$A$83,Seznamy!$B$71:$B$83)</f>
        <v>181012</v>
      </c>
      <c r="C182" s="89" t="str">
        <f>LOOKUP(A182,Seznamy!$A$71:$A$83,Seznamy!$C$71:$C$83)</f>
        <v>Český kras</v>
      </c>
      <c r="D182" s="90">
        <f>LOOKUP(A182,Seznamy!$A$71:$A$83,Seznamy!$F$71:$F$83)</f>
        <v>2617</v>
      </c>
      <c r="E182" s="90">
        <f>LOOKUP(A182,Seznamy!$A$71:$A$83,Seznamy!$G$71:$G$83)</f>
        <v>12850</v>
      </c>
      <c r="F182" s="91">
        <f>LOOKUP(A182,Seznamy!$A$71:$A$83,Seznamy!$J$71:$J$83)</f>
        <v>60</v>
      </c>
      <c r="G182" s="91">
        <v>30</v>
      </c>
      <c r="H182" s="89">
        <f>LOOKUP(G182,'Dělená - těžba'!$A$16:$A$46,'Dělená - těžba'!$B$16:$B$46)</f>
        <v>0</v>
      </c>
      <c r="I182" s="92">
        <f t="array" ref="I182">SUM(IF(('Dělená - těžba'!$A$3:$A$14=A182)*('Dělená - těžba'!$D$1:$AG$1=G182),'Dělená - těžba'!$D$3:$AG$14))</f>
        <v>0</v>
      </c>
      <c r="J182" s="116" t="str">
        <f>IF(I182=0,"",I182)</f>
        <v/>
      </c>
      <c r="K182" s="93" t="str">
        <f>IF(I182=MIN($J$153:$J$182),1,"")</f>
        <v/>
      </c>
    </row>
    <row r="183" spans="1:11">
      <c r="A183" s="53">
        <v>7</v>
      </c>
      <c r="B183" s="54">
        <f>LOOKUP(A183,Seznamy!$A$71:$A$83,Seznamy!$B$71:$B$83)</f>
        <v>182007</v>
      </c>
      <c r="C183" s="55" t="str">
        <f>LOOKUP(A183,Seznamy!$A$71:$A$83,Seznamy!$C$71:$C$83)</f>
        <v>Žatec východ</v>
      </c>
      <c r="D183" s="56">
        <f>LOOKUP(A183,Seznamy!$A$71:$A$83,Seznamy!$F$71:$F$83)</f>
        <v>4422</v>
      </c>
      <c r="E183" s="56">
        <f>LOOKUP(A183,Seznamy!$A$71:$A$83,Seznamy!$G$71:$G$83)</f>
        <v>108816</v>
      </c>
      <c r="F183" s="57">
        <f>LOOKUP(A183,Seznamy!$A$71:$A$83,Seznamy!$J$71:$J$83)</f>
        <v>60</v>
      </c>
      <c r="G183" s="57">
        <v>18</v>
      </c>
      <c r="H183" s="55" t="str">
        <f>LOOKUP(G183,'Dělená - těžba'!$A$16:$A$46,'Dělená - těžba'!$B$16:$B$46)</f>
        <v>HEDERA ZIMA, spol. s r.o.</v>
      </c>
      <c r="I183" s="58">
        <f t="array" ref="I183">SUM(IF(('Dělená - těžba'!$A$3:$A$14=A183)*('Dělená - těžba'!$D$1:$AG$1=G183),'Dělená - těžba'!$D$3:$AG$14))</f>
        <v>-88950530</v>
      </c>
      <c r="J183" s="115">
        <f>IF(I183=0,"",I183)</f>
        <v>-88950530</v>
      </c>
      <c r="K183" s="59">
        <f>IF(I183=MIN($J$183:$J$212),1,"")</f>
        <v>1</v>
      </c>
    </row>
    <row r="184" spans="1:11">
      <c r="A184" s="53">
        <v>7</v>
      </c>
      <c r="B184" s="54">
        <f>LOOKUP(A184,Seznamy!$A$71:$A$83,Seznamy!$B$71:$B$83)</f>
        <v>182007</v>
      </c>
      <c r="C184" s="55" t="str">
        <f>LOOKUP(A184,Seznamy!$A$71:$A$83,Seznamy!$C$71:$C$83)</f>
        <v>Žatec východ</v>
      </c>
      <c r="D184" s="56">
        <f>LOOKUP(A184,Seznamy!$A$71:$A$83,Seznamy!$F$71:$F$83)</f>
        <v>4422</v>
      </c>
      <c r="E184" s="56">
        <f>LOOKUP(A184,Seznamy!$A$71:$A$83,Seznamy!$G$71:$G$83)</f>
        <v>108816</v>
      </c>
      <c r="F184" s="57">
        <f>LOOKUP(A184,Seznamy!$A$71:$A$83,Seznamy!$J$71:$J$83)</f>
        <v>60</v>
      </c>
      <c r="G184" s="57">
        <v>9</v>
      </c>
      <c r="H184" s="55" t="str">
        <f>LOOKUP(G184,'Dělená - těžba'!$A$16:$A$46,'Dělená - těžba'!$B$16:$B$46)</f>
        <v>UNILES a.s.</v>
      </c>
      <c r="I184" s="58">
        <f t="array" ref="I184">SUM(IF(('Dělená - těžba'!$A$3:$A$14=A184)*('Dělená - těžba'!$D$1:$AG$1=G184),'Dělená - těžba'!$D$3:$AG$14))</f>
        <v>-87505414</v>
      </c>
      <c r="J184" s="115">
        <f>IF(I184=0,"",I184)</f>
        <v>-87505414</v>
      </c>
      <c r="K184" s="59" t="str">
        <f>IF(I184=MIN($J$183:$J$212),1,"")</f>
        <v/>
      </c>
    </row>
    <row r="185" spans="1:11">
      <c r="A185" s="53">
        <v>7</v>
      </c>
      <c r="B185" s="54">
        <f>LOOKUP(A185,Seznamy!$A$71:$A$83,Seznamy!$B$71:$B$83)</f>
        <v>182007</v>
      </c>
      <c r="C185" s="55" t="str">
        <f>LOOKUP(A185,Seznamy!$A$71:$A$83,Seznamy!$C$71:$C$83)</f>
        <v>Žatec východ</v>
      </c>
      <c r="D185" s="56">
        <f>LOOKUP(A185,Seznamy!$A$71:$A$83,Seznamy!$F$71:$F$83)</f>
        <v>4422</v>
      </c>
      <c r="E185" s="56">
        <f>LOOKUP(A185,Seznamy!$A$71:$A$83,Seznamy!$G$71:$G$83)</f>
        <v>108816</v>
      </c>
      <c r="F185" s="57">
        <f>LOOKUP(A185,Seznamy!$A$71:$A$83,Seznamy!$J$71:$J$83)</f>
        <v>60</v>
      </c>
      <c r="G185" s="57">
        <v>14</v>
      </c>
      <c r="H185" s="55" t="str">
        <f>LOOKUP(G185,'Dělená - těžba'!$A$16:$A$46,'Dělená - těžba'!$B$16:$B$46)</f>
        <v>SOLITERA spol. s r.o.</v>
      </c>
      <c r="I185" s="58">
        <f t="array" ref="I185">SUM(IF(('Dělená - těžba'!$A$3:$A$14=A185)*('Dělená - těžba'!$D$1:$AG$1=G185),'Dělená - těžba'!$D$3:$AG$14))</f>
        <v>-77207680</v>
      </c>
      <c r="J185" s="115">
        <f>IF(I185=0,"",I185)</f>
        <v>-77207680</v>
      </c>
      <c r="K185" s="59" t="str">
        <f>IF(I185=MIN($J$183:$J$212),1,"")</f>
        <v/>
      </c>
    </row>
    <row r="186" spans="1:11">
      <c r="A186" s="53">
        <v>7</v>
      </c>
      <c r="B186" s="54">
        <f>LOOKUP(A186,Seznamy!$A$71:$A$83,Seznamy!$B$71:$B$83)</f>
        <v>182007</v>
      </c>
      <c r="C186" s="55" t="str">
        <f>LOOKUP(A186,Seznamy!$A$71:$A$83,Seznamy!$C$71:$C$83)</f>
        <v>Žatec východ</v>
      </c>
      <c r="D186" s="56">
        <f>LOOKUP(A186,Seznamy!$A$71:$A$83,Seznamy!$F$71:$F$83)</f>
        <v>4422</v>
      </c>
      <c r="E186" s="56">
        <f>LOOKUP(A186,Seznamy!$A$71:$A$83,Seznamy!$G$71:$G$83)</f>
        <v>108816</v>
      </c>
      <c r="F186" s="57">
        <f>LOOKUP(A186,Seznamy!$A$71:$A$83,Seznamy!$J$71:$J$83)</f>
        <v>60</v>
      </c>
      <c r="G186" s="57">
        <v>12</v>
      </c>
      <c r="H186" s="55" t="str">
        <f>LOOKUP(G186,'Dělená - těžba'!$A$16:$A$46,'Dělená - těžba'!$B$16:$B$46)</f>
        <v>Kloboucká lesní s.r.o.</v>
      </c>
      <c r="I186" s="58">
        <f t="array" ref="I186">SUM(IF(('Dělená - těžba'!$A$3:$A$14=A186)*('Dělená - těžba'!$D$1:$AG$1=G186),'Dělená - těžba'!$D$3:$AG$14))</f>
        <v>-72999004</v>
      </c>
      <c r="J186" s="115">
        <f>IF(I186=0,"",I186)</f>
        <v>-72999004</v>
      </c>
      <c r="K186" s="59" t="str">
        <f>IF(I186=MIN($J$183:$J$212),1,"")</f>
        <v/>
      </c>
    </row>
    <row r="187" spans="1:11">
      <c r="A187" s="53">
        <v>7</v>
      </c>
      <c r="B187" s="54">
        <f>LOOKUP(A187,Seznamy!$A$71:$A$83,Seznamy!$B$71:$B$83)</f>
        <v>182007</v>
      </c>
      <c r="C187" s="55" t="str">
        <f>LOOKUP(A187,Seznamy!$A$71:$A$83,Seznamy!$C$71:$C$83)</f>
        <v>Žatec východ</v>
      </c>
      <c r="D187" s="56">
        <f>LOOKUP(A187,Seznamy!$A$71:$A$83,Seznamy!$F$71:$F$83)</f>
        <v>4422</v>
      </c>
      <c r="E187" s="56">
        <f>LOOKUP(A187,Seznamy!$A$71:$A$83,Seznamy!$G$71:$G$83)</f>
        <v>108816</v>
      </c>
      <c r="F187" s="57">
        <f>LOOKUP(A187,Seznamy!$A$71:$A$83,Seznamy!$J$71:$J$83)</f>
        <v>60</v>
      </c>
      <c r="G187" s="57">
        <v>19</v>
      </c>
      <c r="H187" s="55" t="str">
        <f>LOOKUP(G187,'Dělená - těžba'!$A$16:$A$46,'Dělená - těžba'!$B$16:$B$46)</f>
        <v>JACER - CZ a.s.</v>
      </c>
      <c r="I187" s="58">
        <f t="array" ref="I187">SUM(IF(('Dělená - těžba'!$A$3:$A$14=A187)*('Dělená - těžba'!$D$1:$AG$1=G187),'Dělená - těžba'!$D$3:$AG$14))</f>
        <v>-71348960</v>
      </c>
      <c r="J187" s="115">
        <f>IF(I187=0,"",I187)</f>
        <v>-71348960</v>
      </c>
      <c r="K187" s="59" t="str">
        <f>IF(I187=MIN($J$183:$J$212),1,"")</f>
        <v/>
      </c>
    </row>
    <row r="188" spans="1:11" hidden="1">
      <c r="A188" s="53">
        <v>7</v>
      </c>
      <c r="B188" s="54">
        <f>LOOKUP(A188,Seznamy!$A$71:$A$83,Seznamy!$B$71:$B$83)</f>
        <v>182007</v>
      </c>
      <c r="C188" s="55" t="str">
        <f>LOOKUP(A188,Seznamy!$A$71:$A$83,Seznamy!$C$71:$C$83)</f>
        <v>Žatec východ</v>
      </c>
      <c r="D188" s="56">
        <f>LOOKUP(A188,Seznamy!$A$71:$A$83,Seznamy!$F$71:$F$83)</f>
        <v>4422</v>
      </c>
      <c r="E188" s="56">
        <f>LOOKUP(A188,Seznamy!$A$71:$A$83,Seznamy!$G$71:$G$83)</f>
        <v>108816</v>
      </c>
      <c r="F188" s="57">
        <f>LOOKUP(A188,Seznamy!$A$71:$A$83,Seznamy!$J$71:$J$83)</f>
        <v>60</v>
      </c>
      <c r="G188" s="57">
        <v>15</v>
      </c>
      <c r="H188" s="55" t="str">
        <f>LOOKUP(G188,'Dělená - těžba'!$A$16:$A$46,'Dělená - těžba'!$B$16:$B$46)</f>
        <v>Lesy Beskydy, a.s.</v>
      </c>
      <c r="I188" s="58">
        <f t="array" ref="I188">SUM(IF(('Dělená - těžba'!$A$3:$A$14=A188)*('Dělená - těžba'!$D$1:$AG$1=G188),'Dělená - těžba'!$D$3:$AG$14))</f>
        <v>0</v>
      </c>
      <c r="J188" s="115" t="str">
        <f>IF(I188=0,"",I188)</f>
        <v/>
      </c>
      <c r="K188" s="59" t="str">
        <f>IF(I188=MIN($J$183:$J$212),1,"")</f>
        <v/>
      </c>
    </row>
    <row r="189" spans="1:11" hidden="1">
      <c r="A189" s="53">
        <v>7</v>
      </c>
      <c r="B189" s="54">
        <f>LOOKUP(A189,Seznamy!$A$71:$A$83,Seznamy!$B$71:$B$83)</f>
        <v>182007</v>
      </c>
      <c r="C189" s="55" t="str">
        <f>LOOKUP(A189,Seznamy!$A$71:$A$83,Seznamy!$C$71:$C$83)</f>
        <v>Žatec východ</v>
      </c>
      <c r="D189" s="56">
        <f>LOOKUP(A189,Seznamy!$A$71:$A$83,Seznamy!$F$71:$F$83)</f>
        <v>4422</v>
      </c>
      <c r="E189" s="56">
        <f>LOOKUP(A189,Seznamy!$A$71:$A$83,Seznamy!$G$71:$G$83)</f>
        <v>108816</v>
      </c>
      <c r="F189" s="57">
        <f>LOOKUP(A189,Seznamy!$A$71:$A$83,Seznamy!$J$71:$J$83)</f>
        <v>60</v>
      </c>
      <c r="G189" s="57">
        <v>20</v>
      </c>
      <c r="H189" s="55">
        <f>LOOKUP(G189,'Dělená - těžba'!$A$16:$A$46,'Dělená - těžba'!$B$16:$B$46)</f>
        <v>0</v>
      </c>
      <c r="I189" s="58">
        <f t="array" ref="I189">SUM(IF(('Dělená - těžba'!$A$3:$A$14=A189)*('Dělená - těžba'!$D$1:$AG$1=G189),'Dělená - těžba'!$D$3:$AG$14))</f>
        <v>0</v>
      </c>
      <c r="J189" s="115" t="str">
        <f>IF(I189=0,"",I189)</f>
        <v/>
      </c>
      <c r="K189" s="59" t="str">
        <f>IF(I189=MIN($J$183:$J$212),1,"")</f>
        <v/>
      </c>
    </row>
    <row r="190" spans="1:11" hidden="1">
      <c r="A190" s="53">
        <v>7</v>
      </c>
      <c r="B190" s="54">
        <f>LOOKUP(A190,Seznamy!$A$71:$A$83,Seznamy!$B$71:$B$83)</f>
        <v>182007</v>
      </c>
      <c r="C190" s="55" t="str">
        <f>LOOKUP(A190,Seznamy!$A$71:$A$83,Seznamy!$C$71:$C$83)</f>
        <v>Žatec východ</v>
      </c>
      <c r="D190" s="56">
        <f>LOOKUP(A190,Seznamy!$A$71:$A$83,Seznamy!$F$71:$F$83)</f>
        <v>4422</v>
      </c>
      <c r="E190" s="56">
        <f>LOOKUP(A190,Seznamy!$A$71:$A$83,Seznamy!$G$71:$G$83)</f>
        <v>108816</v>
      </c>
      <c r="F190" s="57">
        <f>LOOKUP(A190,Seznamy!$A$71:$A$83,Seznamy!$J$71:$J$83)</f>
        <v>60</v>
      </c>
      <c r="G190" s="57">
        <v>1</v>
      </c>
      <c r="H190" s="55">
        <f>LOOKUP(G190,'Dělená - těžba'!$A$16:$A$46,'Dělená - těžba'!$B$16:$B$46)</f>
        <v>0</v>
      </c>
      <c r="I190" s="58">
        <f t="array" ref="I190">SUM(IF(('Dělená - těžba'!$A$3:$A$14=A190)*('Dělená - těžba'!$D$1:$AG$1=G190),'Dělená - těžba'!$D$3:$AG$14))</f>
        <v>0</v>
      </c>
      <c r="J190" s="115" t="str">
        <f>IF(I190=0,"",I190)</f>
        <v/>
      </c>
      <c r="K190" s="59" t="str">
        <f>IF(I190=MIN($J$183:$J$212),1,"")</f>
        <v/>
      </c>
    </row>
    <row r="191" spans="1:11" hidden="1">
      <c r="A191" s="53">
        <v>7</v>
      </c>
      <c r="B191" s="54">
        <f>LOOKUP(A191,Seznamy!$A$71:$A$83,Seznamy!$B$71:$B$83)</f>
        <v>182007</v>
      </c>
      <c r="C191" s="55" t="str">
        <f>LOOKUP(A191,Seznamy!$A$71:$A$83,Seznamy!$C$71:$C$83)</f>
        <v>Žatec východ</v>
      </c>
      <c r="D191" s="56">
        <f>LOOKUP(A191,Seznamy!$A$71:$A$83,Seznamy!$F$71:$F$83)</f>
        <v>4422</v>
      </c>
      <c r="E191" s="56">
        <f>LOOKUP(A191,Seznamy!$A$71:$A$83,Seznamy!$G$71:$G$83)</f>
        <v>108816</v>
      </c>
      <c r="F191" s="57">
        <f>LOOKUP(A191,Seznamy!$A$71:$A$83,Seznamy!$J$71:$J$83)</f>
        <v>60</v>
      </c>
      <c r="G191" s="57">
        <v>2</v>
      </c>
      <c r="H191" s="55" t="str">
        <f>LOOKUP(G191,'Dělená - těžba'!$A$16:$A$46,'Dělená - těžba'!$B$16:$B$46)</f>
        <v>KAISER s.r.o.</v>
      </c>
      <c r="I191" s="58">
        <f t="array" ref="I191">SUM(IF(('Dělená - těžba'!$A$3:$A$14=A191)*('Dělená - těžba'!$D$1:$AG$1=G191),'Dělená - těžba'!$D$3:$AG$14))</f>
        <v>0</v>
      </c>
      <c r="J191" s="115" t="str">
        <f>IF(I191=0,"",I191)</f>
        <v/>
      </c>
      <c r="K191" s="59" t="str">
        <f>IF(I191=MIN($J$183:$J$212),1,"")</f>
        <v/>
      </c>
    </row>
    <row r="192" spans="1:11" hidden="1">
      <c r="A192" s="53">
        <v>7</v>
      </c>
      <c r="B192" s="54">
        <f>LOOKUP(A192,Seznamy!$A$71:$A$83,Seznamy!$B$71:$B$83)</f>
        <v>182007</v>
      </c>
      <c r="C192" s="55" t="str">
        <f>LOOKUP(A192,Seznamy!$A$71:$A$83,Seznamy!$C$71:$C$83)</f>
        <v>Žatec východ</v>
      </c>
      <c r="D192" s="56">
        <f>LOOKUP(A192,Seznamy!$A$71:$A$83,Seznamy!$F$71:$F$83)</f>
        <v>4422</v>
      </c>
      <c r="E192" s="56">
        <f>LOOKUP(A192,Seznamy!$A$71:$A$83,Seznamy!$G$71:$G$83)</f>
        <v>108816</v>
      </c>
      <c r="F192" s="57">
        <f>LOOKUP(A192,Seznamy!$A$71:$A$83,Seznamy!$J$71:$J$83)</f>
        <v>60</v>
      </c>
      <c r="G192" s="57">
        <v>3</v>
      </c>
      <c r="H192" s="55" t="str">
        <f>LOOKUP(G192,'Dělená - těžba'!$A$16:$A$46,'Dělená - těžba'!$B$16:$B$46)</f>
        <v>ACLESIA, spol. s r.o.</v>
      </c>
      <c r="I192" s="58">
        <f t="array" ref="I192">SUM(IF(('Dělená - těžba'!$A$3:$A$14=A192)*('Dělená - těžba'!$D$1:$AG$1=G192),'Dělená - těžba'!$D$3:$AG$14))</f>
        <v>0</v>
      </c>
      <c r="J192" s="115" t="str">
        <f>IF(I192=0,"",I192)</f>
        <v/>
      </c>
      <c r="K192" s="59" t="str">
        <f>IF(I192=MIN($J$183:$J$212),1,"")</f>
        <v/>
      </c>
    </row>
    <row r="193" spans="1:11" hidden="1">
      <c r="A193" s="53">
        <v>7</v>
      </c>
      <c r="B193" s="54">
        <f>LOOKUP(A193,Seznamy!$A$71:$A$83,Seznamy!$B$71:$B$83)</f>
        <v>182007</v>
      </c>
      <c r="C193" s="55" t="str">
        <f>LOOKUP(A193,Seznamy!$A$71:$A$83,Seznamy!$C$71:$C$83)</f>
        <v>Žatec východ</v>
      </c>
      <c r="D193" s="56">
        <f>LOOKUP(A193,Seznamy!$A$71:$A$83,Seznamy!$F$71:$F$83)</f>
        <v>4422</v>
      </c>
      <c r="E193" s="56">
        <f>LOOKUP(A193,Seznamy!$A$71:$A$83,Seznamy!$G$71:$G$83)</f>
        <v>108816</v>
      </c>
      <c r="F193" s="57">
        <f>LOOKUP(A193,Seznamy!$A$71:$A$83,Seznamy!$J$71:$J$83)</f>
        <v>60</v>
      </c>
      <c r="G193" s="57">
        <v>4</v>
      </c>
      <c r="H193" s="55" t="str">
        <f>LOOKUP(G193,'Dělená - těžba'!$A$16:$A$46,'Dělená - těžba'!$B$16:$B$46)</f>
        <v>LST a.s.</v>
      </c>
      <c r="I193" s="58">
        <f t="array" ref="I193">SUM(IF(('Dělená - těžba'!$A$3:$A$14=A193)*('Dělená - těžba'!$D$1:$AG$1=G193),'Dělená - těžba'!$D$3:$AG$14))</f>
        <v>0</v>
      </c>
      <c r="J193" s="115" t="str">
        <f>IF(I193=0,"",I193)</f>
        <v/>
      </c>
      <c r="K193" s="59" t="str">
        <f>IF(I193=MIN($J$183:$J$212),1,"")</f>
        <v/>
      </c>
    </row>
    <row r="194" spans="1:11" hidden="1">
      <c r="A194" s="53">
        <v>7</v>
      </c>
      <c r="B194" s="54">
        <f>LOOKUP(A194,Seznamy!$A$71:$A$83,Seznamy!$B$71:$B$83)</f>
        <v>182007</v>
      </c>
      <c r="C194" s="55" t="str">
        <f>LOOKUP(A194,Seznamy!$A$71:$A$83,Seznamy!$C$71:$C$83)</f>
        <v>Žatec východ</v>
      </c>
      <c r="D194" s="56">
        <f>LOOKUP(A194,Seznamy!$A$71:$A$83,Seznamy!$F$71:$F$83)</f>
        <v>4422</v>
      </c>
      <c r="E194" s="56">
        <f>LOOKUP(A194,Seznamy!$A$71:$A$83,Seznamy!$G$71:$G$83)</f>
        <v>108816</v>
      </c>
      <c r="F194" s="57">
        <f>LOOKUP(A194,Seznamy!$A$71:$A$83,Seznamy!$J$71:$J$83)</f>
        <v>60</v>
      </c>
      <c r="G194" s="57">
        <v>5</v>
      </c>
      <c r="H194" s="55" t="str">
        <f>LOOKUP(G194,'Dělená - těžba'!$A$16:$A$46,'Dělená - těžba'!$B$16:$B$46)</f>
        <v>T.E.P. HOLZ, s.r.o.</v>
      </c>
      <c r="I194" s="58">
        <f t="array" ref="I194">SUM(IF(('Dělená - těžba'!$A$3:$A$14=A194)*('Dělená - těžba'!$D$1:$AG$1=G194),'Dělená - těžba'!$D$3:$AG$14))</f>
        <v>0</v>
      </c>
      <c r="J194" s="115" t="str">
        <f>IF(I194=0,"",I194)</f>
        <v/>
      </c>
      <c r="K194" s="59" t="str">
        <f>IF(I194=MIN($J$183:$J$212),1,"")</f>
        <v/>
      </c>
    </row>
    <row r="195" spans="1:11" hidden="1">
      <c r="A195" s="53">
        <v>7</v>
      </c>
      <c r="B195" s="54">
        <f>LOOKUP(A195,Seznamy!$A$71:$A$83,Seznamy!$B$71:$B$83)</f>
        <v>182007</v>
      </c>
      <c r="C195" s="55" t="str">
        <f>LOOKUP(A195,Seznamy!$A$71:$A$83,Seznamy!$C$71:$C$83)</f>
        <v>Žatec východ</v>
      </c>
      <c r="D195" s="56">
        <f>LOOKUP(A195,Seznamy!$A$71:$A$83,Seznamy!$F$71:$F$83)</f>
        <v>4422</v>
      </c>
      <c r="E195" s="56">
        <f>LOOKUP(A195,Seznamy!$A$71:$A$83,Seznamy!$G$71:$G$83)</f>
        <v>108816</v>
      </c>
      <c r="F195" s="57">
        <f>LOOKUP(A195,Seznamy!$A$71:$A$83,Seznamy!$J$71:$J$83)</f>
        <v>60</v>
      </c>
      <c r="G195" s="57">
        <v>6</v>
      </c>
      <c r="H195" s="55" t="str">
        <f>LOOKUP(G195,'Dělená - těžba'!$A$16:$A$46,'Dělená - těžba'!$B$16:$B$46)</f>
        <v>Milan Maršalík</v>
      </c>
      <c r="I195" s="58">
        <f t="array" ref="I195">SUM(IF(('Dělená - těžba'!$A$3:$A$14=A195)*('Dělená - těžba'!$D$1:$AG$1=G195),'Dělená - těžba'!$D$3:$AG$14))</f>
        <v>0</v>
      </c>
      <c r="J195" s="115" t="str">
        <f>IF(I195=0,"",I195)</f>
        <v/>
      </c>
      <c r="K195" s="59" t="str">
        <f>IF(I195=MIN($J$183:$J$212),1,"")</f>
        <v/>
      </c>
    </row>
    <row r="196" spans="1:11" hidden="1">
      <c r="A196" s="53">
        <v>7</v>
      </c>
      <c r="B196" s="54">
        <f>LOOKUP(A196,Seznamy!$A$71:$A$83,Seznamy!$B$71:$B$83)</f>
        <v>182007</v>
      </c>
      <c r="C196" s="55" t="str">
        <f>LOOKUP(A196,Seznamy!$A$71:$A$83,Seznamy!$C$71:$C$83)</f>
        <v>Žatec východ</v>
      </c>
      <c r="D196" s="56">
        <f>LOOKUP(A196,Seznamy!$A$71:$A$83,Seznamy!$F$71:$F$83)</f>
        <v>4422</v>
      </c>
      <c r="E196" s="56">
        <f>LOOKUP(A196,Seznamy!$A$71:$A$83,Seznamy!$G$71:$G$83)</f>
        <v>108816</v>
      </c>
      <c r="F196" s="57">
        <f>LOOKUP(A196,Seznamy!$A$71:$A$83,Seznamy!$J$71:$J$83)</f>
        <v>60</v>
      </c>
      <c r="G196" s="57">
        <v>7</v>
      </c>
      <c r="H196" s="55" t="str">
        <f>LOOKUP(G196,'Dělená - těžba'!$A$16:$A$46,'Dělená - těžba'!$B$16:$B$46)</f>
        <v>Stora Enso Wood Products Planá s.r.o.</v>
      </c>
      <c r="I196" s="58">
        <f t="array" ref="I196">SUM(IF(('Dělená - těžba'!$A$3:$A$14=A196)*('Dělená - těžba'!$D$1:$AG$1=G196),'Dělená - těžba'!$D$3:$AG$14))</f>
        <v>0</v>
      </c>
      <c r="J196" s="115" t="str">
        <f>IF(I196=0,"",I196)</f>
        <v/>
      </c>
      <c r="K196" s="59" t="str">
        <f>IF(I196=MIN($J$183:$J$212),1,"")</f>
        <v/>
      </c>
    </row>
    <row r="197" spans="1:11" hidden="1">
      <c r="A197" s="53">
        <v>7</v>
      </c>
      <c r="B197" s="54">
        <f>LOOKUP(A197,Seznamy!$A$71:$A$83,Seznamy!$B$71:$B$83)</f>
        <v>182007</v>
      </c>
      <c r="C197" s="55" t="str">
        <f>LOOKUP(A197,Seznamy!$A$71:$A$83,Seznamy!$C$71:$C$83)</f>
        <v>Žatec východ</v>
      </c>
      <c r="D197" s="56">
        <f>LOOKUP(A197,Seznamy!$A$71:$A$83,Seznamy!$F$71:$F$83)</f>
        <v>4422</v>
      </c>
      <c r="E197" s="56">
        <f>LOOKUP(A197,Seznamy!$A$71:$A$83,Seznamy!$G$71:$G$83)</f>
        <v>108816</v>
      </c>
      <c r="F197" s="57">
        <f>LOOKUP(A197,Seznamy!$A$71:$A$83,Seznamy!$J$71:$J$83)</f>
        <v>60</v>
      </c>
      <c r="G197" s="57">
        <v>8</v>
      </c>
      <c r="H197" s="55" t="str">
        <f>LOOKUP(G197,'Dělená - těžba'!$A$16:$A$46,'Dělená - těžba'!$B$16:$B$46)</f>
        <v>Stora Enso Wood Products Ždírec s.r.o.</v>
      </c>
      <c r="I197" s="58">
        <f t="array" ref="I197">SUM(IF(('Dělená - těžba'!$A$3:$A$14=A197)*('Dělená - těžba'!$D$1:$AG$1=G197),'Dělená - těžba'!$D$3:$AG$14))</f>
        <v>0</v>
      </c>
      <c r="J197" s="115" t="str">
        <f>IF(I197=0,"",I197)</f>
        <v/>
      </c>
      <c r="K197" s="59" t="str">
        <f>IF(I197=MIN($J$183:$J$212),1,"")</f>
        <v/>
      </c>
    </row>
    <row r="198" spans="1:11" hidden="1">
      <c r="A198" s="53">
        <v>7</v>
      </c>
      <c r="B198" s="54">
        <f>LOOKUP(A198,Seznamy!$A$71:$A$83,Seznamy!$B$71:$B$83)</f>
        <v>182007</v>
      </c>
      <c r="C198" s="55" t="str">
        <f>LOOKUP(A198,Seznamy!$A$71:$A$83,Seznamy!$C$71:$C$83)</f>
        <v>Žatec východ</v>
      </c>
      <c r="D198" s="56">
        <f>LOOKUP(A198,Seznamy!$A$71:$A$83,Seznamy!$F$71:$F$83)</f>
        <v>4422</v>
      </c>
      <c r="E198" s="56">
        <f>LOOKUP(A198,Seznamy!$A$71:$A$83,Seznamy!$G$71:$G$83)</f>
        <v>108816</v>
      </c>
      <c r="F198" s="57">
        <f>LOOKUP(A198,Seznamy!$A$71:$A$83,Seznamy!$J$71:$J$83)</f>
        <v>60</v>
      </c>
      <c r="G198" s="57">
        <v>10</v>
      </c>
      <c r="H198" s="55" t="str">
        <f>LOOKUP(G198,'Dělená - těžba'!$A$16:$A$46,'Dělená - těžba'!$B$16:$B$46)</f>
        <v>Jihozápadní dřevařská a.s.</v>
      </c>
      <c r="I198" s="58">
        <f t="array" ref="I198">SUM(IF(('Dělená - těžba'!$A$3:$A$14=A198)*('Dělená - těžba'!$D$1:$AG$1=G198),'Dělená - těžba'!$D$3:$AG$14))</f>
        <v>0</v>
      </c>
      <c r="J198" s="115" t="str">
        <f>IF(I198=0,"",I198)</f>
        <v/>
      </c>
      <c r="K198" s="59" t="str">
        <f>IF(I198=MIN($J$183:$J$212),1,"")</f>
        <v/>
      </c>
    </row>
    <row r="199" spans="1:11" hidden="1">
      <c r="A199" s="53">
        <v>7</v>
      </c>
      <c r="B199" s="54">
        <f>LOOKUP(A199,Seznamy!$A$71:$A$83,Seznamy!$B$71:$B$83)</f>
        <v>182007</v>
      </c>
      <c r="C199" s="55" t="str">
        <f>LOOKUP(A199,Seznamy!$A$71:$A$83,Seznamy!$C$71:$C$83)</f>
        <v>Žatec východ</v>
      </c>
      <c r="D199" s="56">
        <f>LOOKUP(A199,Seznamy!$A$71:$A$83,Seznamy!$F$71:$F$83)</f>
        <v>4422</v>
      </c>
      <c r="E199" s="56">
        <f>LOOKUP(A199,Seznamy!$A$71:$A$83,Seznamy!$G$71:$G$83)</f>
        <v>108816</v>
      </c>
      <c r="F199" s="57">
        <f>LOOKUP(A199,Seznamy!$A$71:$A$83,Seznamy!$J$71:$J$83)</f>
        <v>60</v>
      </c>
      <c r="G199" s="57">
        <v>11</v>
      </c>
      <c r="H199" s="55" t="str">
        <f>LOOKUP(G199,'Dělená - těžba'!$A$16:$A$46,'Dělená - těžba'!$B$16:$B$46)</f>
        <v>LDF Rožnov a.s.</v>
      </c>
      <c r="I199" s="58">
        <f t="array" ref="I199">SUM(IF(('Dělená - těžba'!$A$3:$A$14=A199)*('Dělená - těžba'!$D$1:$AG$1=G199),'Dělená - těžba'!$D$3:$AG$14))</f>
        <v>0</v>
      </c>
      <c r="J199" s="115" t="str">
        <f>IF(I199=0,"",I199)</f>
        <v/>
      </c>
      <c r="K199" s="59" t="str">
        <f>IF(I199=MIN($J$183:$J$212),1,"")</f>
        <v/>
      </c>
    </row>
    <row r="200" spans="1:11" hidden="1">
      <c r="A200" s="53">
        <v>7</v>
      </c>
      <c r="B200" s="54">
        <f>LOOKUP(A200,Seznamy!$A$71:$A$83,Seznamy!$B$71:$B$83)</f>
        <v>182007</v>
      </c>
      <c r="C200" s="55" t="str">
        <f>LOOKUP(A200,Seznamy!$A$71:$A$83,Seznamy!$C$71:$C$83)</f>
        <v>Žatec východ</v>
      </c>
      <c r="D200" s="56">
        <f>LOOKUP(A200,Seznamy!$A$71:$A$83,Seznamy!$F$71:$F$83)</f>
        <v>4422</v>
      </c>
      <c r="E200" s="56">
        <f>LOOKUP(A200,Seznamy!$A$71:$A$83,Seznamy!$G$71:$G$83)</f>
        <v>108816</v>
      </c>
      <c r="F200" s="57">
        <f>LOOKUP(A200,Seznamy!$A$71:$A$83,Seznamy!$J$71:$J$83)</f>
        <v>60</v>
      </c>
      <c r="G200" s="57">
        <v>13</v>
      </c>
      <c r="H200" s="55" t="str">
        <f>LOOKUP(G200,'Dělená - těžba'!$A$16:$A$46,'Dělená - těžba'!$B$16:$B$46)</f>
        <v>Drevo-Málek s.r.o.</v>
      </c>
      <c r="I200" s="58">
        <f t="array" ref="I200">SUM(IF(('Dělená - těžba'!$A$3:$A$14=A200)*('Dělená - těžba'!$D$1:$AG$1=G200),'Dělená - těžba'!$D$3:$AG$14))</f>
        <v>0</v>
      </c>
      <c r="J200" s="115" t="str">
        <f>IF(I200=0,"",I200)</f>
        <v/>
      </c>
      <c r="K200" s="59" t="str">
        <f>IF(I200=MIN($J$183:$J$212),1,"")</f>
        <v/>
      </c>
    </row>
    <row r="201" spans="1:11" hidden="1">
      <c r="A201" s="53">
        <v>7</v>
      </c>
      <c r="B201" s="54">
        <f>LOOKUP(A201,Seznamy!$A$71:$A$83,Seznamy!$B$71:$B$83)</f>
        <v>182007</v>
      </c>
      <c r="C201" s="55" t="str">
        <f>LOOKUP(A201,Seznamy!$A$71:$A$83,Seznamy!$C$71:$C$83)</f>
        <v>Žatec východ</v>
      </c>
      <c r="D201" s="56">
        <f>LOOKUP(A201,Seznamy!$A$71:$A$83,Seznamy!$F$71:$F$83)</f>
        <v>4422</v>
      </c>
      <c r="E201" s="56">
        <f>LOOKUP(A201,Seznamy!$A$71:$A$83,Seznamy!$G$71:$G$83)</f>
        <v>108816</v>
      </c>
      <c r="F201" s="57">
        <f>LOOKUP(A201,Seznamy!$A$71:$A$83,Seznamy!$J$71:$J$83)</f>
        <v>60</v>
      </c>
      <c r="G201" s="57">
        <v>16</v>
      </c>
      <c r="H201" s="55" t="str">
        <f>LOOKUP(G201,'Dělená - těžba'!$A$16:$A$46,'Dělená - těžba'!$B$16:$B$46)</f>
        <v>Lesní společnost Ledeč nad Sázavou, a.s.</v>
      </c>
      <c r="I201" s="58">
        <f t="array" ref="I201">SUM(IF(('Dělená - těžba'!$A$3:$A$14=A201)*('Dělená - těžba'!$D$1:$AG$1=G201),'Dělená - těžba'!$D$3:$AG$14))</f>
        <v>0</v>
      </c>
      <c r="J201" s="115" t="str">
        <f>IF(I201=0,"",I201)</f>
        <v/>
      </c>
      <c r="K201" s="59" t="str">
        <f>IF(I201=MIN($J$183:$J$212),1,"")</f>
        <v/>
      </c>
    </row>
    <row r="202" spans="1:11" hidden="1">
      <c r="A202" s="53">
        <v>7</v>
      </c>
      <c r="B202" s="54">
        <f>LOOKUP(A202,Seznamy!$A$71:$A$83,Seznamy!$B$71:$B$83)</f>
        <v>182007</v>
      </c>
      <c r="C202" s="55" t="str">
        <f>LOOKUP(A202,Seznamy!$A$71:$A$83,Seznamy!$C$71:$C$83)</f>
        <v>Žatec východ</v>
      </c>
      <c r="D202" s="56">
        <f>LOOKUP(A202,Seznamy!$A$71:$A$83,Seznamy!$F$71:$F$83)</f>
        <v>4422</v>
      </c>
      <c r="E202" s="56">
        <f>LOOKUP(A202,Seznamy!$A$71:$A$83,Seznamy!$G$71:$G$83)</f>
        <v>108816</v>
      </c>
      <c r="F202" s="57">
        <f>LOOKUP(A202,Seznamy!$A$71:$A$83,Seznamy!$J$71:$J$83)</f>
        <v>60</v>
      </c>
      <c r="G202" s="57">
        <v>17</v>
      </c>
      <c r="H202" s="55" t="str">
        <f>LOOKUP(G202,'Dělená - těžba'!$A$16:$A$46,'Dělená - těžba'!$B$16:$B$46)</f>
        <v>Pradědský lesní závod, a.s.</v>
      </c>
      <c r="I202" s="58">
        <f t="array" ref="I202">SUM(IF(('Dělená - těžba'!$A$3:$A$14=A202)*('Dělená - těžba'!$D$1:$AG$1=G202),'Dělená - těžba'!$D$3:$AG$14))</f>
        <v>0</v>
      </c>
      <c r="J202" s="115" t="str">
        <f>IF(I202=0,"",I202)</f>
        <v/>
      </c>
      <c r="K202" s="59" t="str">
        <f>IF(I202=MIN($J$183:$J$212),1,"")</f>
        <v/>
      </c>
    </row>
    <row r="203" spans="1:11" hidden="1">
      <c r="A203" s="53">
        <v>7</v>
      </c>
      <c r="B203" s="54">
        <f>LOOKUP(A203,Seznamy!$A$71:$A$83,Seznamy!$B$71:$B$83)</f>
        <v>182007</v>
      </c>
      <c r="C203" s="55" t="str">
        <f>LOOKUP(A203,Seznamy!$A$71:$A$83,Seznamy!$C$71:$C$83)</f>
        <v>Žatec východ</v>
      </c>
      <c r="D203" s="56">
        <f>LOOKUP(A203,Seznamy!$A$71:$A$83,Seznamy!$F$71:$F$83)</f>
        <v>4422</v>
      </c>
      <c r="E203" s="56">
        <f>LOOKUP(A203,Seznamy!$A$71:$A$83,Seznamy!$G$71:$G$83)</f>
        <v>108816</v>
      </c>
      <c r="F203" s="57">
        <f>LOOKUP(A203,Seznamy!$A$71:$A$83,Seznamy!$J$71:$J$83)</f>
        <v>60</v>
      </c>
      <c r="G203" s="57">
        <v>21</v>
      </c>
      <c r="H203" s="55">
        <f>LOOKUP(G203,'Dělená - těžba'!$A$16:$A$46,'Dělená - těžba'!$B$16:$B$46)</f>
        <v>0</v>
      </c>
      <c r="I203" s="58">
        <f t="array" ref="I203">SUM(IF(('Dělená - těžba'!$A$3:$A$14=A203)*('Dělená - těžba'!$D$1:$AG$1=G203),'Dělená - těžba'!$D$3:$AG$14))</f>
        <v>0</v>
      </c>
      <c r="J203" s="115" t="str">
        <f>IF(I203=0,"",I203)</f>
        <v/>
      </c>
      <c r="K203" s="59" t="str">
        <f>IF(I203=MIN($J$183:$J$212),1,"")</f>
        <v/>
      </c>
    </row>
    <row r="204" spans="1:11" hidden="1">
      <c r="A204" s="53">
        <v>7</v>
      </c>
      <c r="B204" s="54">
        <f>LOOKUP(A204,Seznamy!$A$71:$A$83,Seznamy!$B$71:$B$83)</f>
        <v>182007</v>
      </c>
      <c r="C204" s="55" t="str">
        <f>LOOKUP(A204,Seznamy!$A$71:$A$83,Seznamy!$C$71:$C$83)</f>
        <v>Žatec východ</v>
      </c>
      <c r="D204" s="56">
        <f>LOOKUP(A204,Seznamy!$A$71:$A$83,Seznamy!$F$71:$F$83)</f>
        <v>4422</v>
      </c>
      <c r="E204" s="56">
        <f>LOOKUP(A204,Seznamy!$A$71:$A$83,Seznamy!$G$71:$G$83)</f>
        <v>108816</v>
      </c>
      <c r="F204" s="57">
        <f>LOOKUP(A204,Seznamy!$A$71:$A$83,Seznamy!$J$71:$J$83)</f>
        <v>60</v>
      </c>
      <c r="G204" s="57">
        <v>22</v>
      </c>
      <c r="H204" s="55">
        <f>LOOKUP(G204,'Dělená - těžba'!$A$16:$A$46,'Dělená - těžba'!$B$16:$B$46)</f>
        <v>0</v>
      </c>
      <c r="I204" s="58">
        <f t="array" ref="I204">SUM(IF(('Dělená - těžba'!$A$3:$A$14=A204)*('Dělená - těžba'!$D$1:$AG$1=G204),'Dělená - těžba'!$D$3:$AG$14))</f>
        <v>0</v>
      </c>
      <c r="J204" s="115" t="str">
        <f>IF(I204=0,"",I204)</f>
        <v/>
      </c>
      <c r="K204" s="59" t="str">
        <f>IF(I204=MIN($J$183:$J$212),1,"")</f>
        <v/>
      </c>
    </row>
    <row r="205" spans="1:11" hidden="1">
      <c r="A205" s="53">
        <v>7</v>
      </c>
      <c r="B205" s="54">
        <f>LOOKUP(A205,Seznamy!$A$71:$A$83,Seznamy!$B$71:$B$83)</f>
        <v>182007</v>
      </c>
      <c r="C205" s="55" t="str">
        <f>LOOKUP(A205,Seznamy!$A$71:$A$83,Seznamy!$C$71:$C$83)</f>
        <v>Žatec východ</v>
      </c>
      <c r="D205" s="56">
        <f>LOOKUP(A205,Seznamy!$A$71:$A$83,Seznamy!$F$71:$F$83)</f>
        <v>4422</v>
      </c>
      <c r="E205" s="56">
        <f>LOOKUP(A205,Seznamy!$A$71:$A$83,Seznamy!$G$71:$G$83)</f>
        <v>108816</v>
      </c>
      <c r="F205" s="57">
        <f>LOOKUP(A205,Seznamy!$A$71:$A$83,Seznamy!$J$71:$J$83)</f>
        <v>60</v>
      </c>
      <c r="G205" s="57">
        <v>23</v>
      </c>
      <c r="H205" s="55">
        <f>LOOKUP(G205,'Dělená - těžba'!$A$16:$A$46,'Dělená - těžba'!$B$16:$B$46)</f>
        <v>0</v>
      </c>
      <c r="I205" s="58">
        <f t="array" ref="I205">SUM(IF(('Dělená - těžba'!$A$3:$A$14=A205)*('Dělená - těžba'!$D$1:$AG$1=G205),'Dělená - těžba'!$D$3:$AG$14))</f>
        <v>0</v>
      </c>
      <c r="J205" s="115" t="str">
        <f>IF(I205=0,"",I205)</f>
        <v/>
      </c>
      <c r="K205" s="59" t="str">
        <f>IF(I205=MIN($J$183:$J$212),1,"")</f>
        <v/>
      </c>
    </row>
    <row r="206" spans="1:11" hidden="1">
      <c r="A206" s="53">
        <v>7</v>
      </c>
      <c r="B206" s="54">
        <f>LOOKUP(A206,Seznamy!$A$71:$A$83,Seznamy!$B$71:$B$83)</f>
        <v>182007</v>
      </c>
      <c r="C206" s="55" t="str">
        <f>LOOKUP(A206,Seznamy!$A$71:$A$83,Seznamy!$C$71:$C$83)</f>
        <v>Žatec východ</v>
      </c>
      <c r="D206" s="56">
        <f>LOOKUP(A206,Seznamy!$A$71:$A$83,Seznamy!$F$71:$F$83)</f>
        <v>4422</v>
      </c>
      <c r="E206" s="56">
        <f>LOOKUP(A206,Seznamy!$A$71:$A$83,Seznamy!$G$71:$G$83)</f>
        <v>108816</v>
      </c>
      <c r="F206" s="57">
        <f>LOOKUP(A206,Seznamy!$A$71:$A$83,Seznamy!$J$71:$J$83)</f>
        <v>60</v>
      </c>
      <c r="G206" s="57">
        <v>24</v>
      </c>
      <c r="H206" s="55">
        <f>LOOKUP(G206,'Dělená - těžba'!$A$16:$A$46,'Dělená - těžba'!$B$16:$B$46)</f>
        <v>0</v>
      </c>
      <c r="I206" s="58">
        <f t="array" ref="I206">SUM(IF(('Dělená - těžba'!$A$3:$A$14=A206)*('Dělená - těžba'!$D$1:$AG$1=G206),'Dělená - těžba'!$D$3:$AG$14))</f>
        <v>0</v>
      </c>
      <c r="J206" s="115" t="str">
        <f>IF(I206=0,"",I206)</f>
        <v/>
      </c>
      <c r="K206" s="59" t="str">
        <f>IF(I206=MIN($J$183:$J$212),1,"")</f>
        <v/>
      </c>
    </row>
    <row r="207" spans="1:11" hidden="1">
      <c r="A207" s="53">
        <v>7</v>
      </c>
      <c r="B207" s="54">
        <f>LOOKUP(A207,Seznamy!$A$71:$A$83,Seznamy!$B$71:$B$83)</f>
        <v>182007</v>
      </c>
      <c r="C207" s="55" t="str">
        <f>LOOKUP(A207,Seznamy!$A$71:$A$83,Seznamy!$C$71:$C$83)</f>
        <v>Žatec východ</v>
      </c>
      <c r="D207" s="56">
        <f>LOOKUP(A207,Seznamy!$A$71:$A$83,Seznamy!$F$71:$F$83)</f>
        <v>4422</v>
      </c>
      <c r="E207" s="56">
        <f>LOOKUP(A207,Seznamy!$A$71:$A$83,Seznamy!$G$71:$G$83)</f>
        <v>108816</v>
      </c>
      <c r="F207" s="57">
        <f>LOOKUP(A207,Seznamy!$A$71:$A$83,Seznamy!$J$71:$J$83)</f>
        <v>60</v>
      </c>
      <c r="G207" s="57">
        <v>25</v>
      </c>
      <c r="H207" s="55">
        <f>LOOKUP(G207,'Dělená - těžba'!$A$16:$A$46,'Dělená - těžba'!$B$16:$B$46)</f>
        <v>0</v>
      </c>
      <c r="I207" s="58">
        <f t="array" ref="I207">SUM(IF(('Dělená - těžba'!$A$3:$A$14=A207)*('Dělená - těžba'!$D$1:$AG$1=G207),'Dělená - těžba'!$D$3:$AG$14))</f>
        <v>0</v>
      </c>
      <c r="J207" s="115" t="str">
        <f>IF(I207=0,"",I207)</f>
        <v/>
      </c>
      <c r="K207" s="59" t="str">
        <f>IF(I207=MIN($J$183:$J$212),1,"")</f>
        <v/>
      </c>
    </row>
    <row r="208" spans="1:11" hidden="1">
      <c r="A208" s="53">
        <v>7</v>
      </c>
      <c r="B208" s="54">
        <f>LOOKUP(A208,Seznamy!$A$71:$A$83,Seznamy!$B$71:$B$83)</f>
        <v>182007</v>
      </c>
      <c r="C208" s="55" t="str">
        <f>LOOKUP(A208,Seznamy!$A$71:$A$83,Seznamy!$C$71:$C$83)</f>
        <v>Žatec východ</v>
      </c>
      <c r="D208" s="56">
        <f>LOOKUP(A208,Seznamy!$A$71:$A$83,Seznamy!$F$71:$F$83)</f>
        <v>4422</v>
      </c>
      <c r="E208" s="56">
        <f>LOOKUP(A208,Seznamy!$A$71:$A$83,Seznamy!$G$71:$G$83)</f>
        <v>108816</v>
      </c>
      <c r="F208" s="57">
        <f>LOOKUP(A208,Seznamy!$A$71:$A$83,Seznamy!$J$71:$J$83)</f>
        <v>60</v>
      </c>
      <c r="G208" s="57">
        <v>26</v>
      </c>
      <c r="H208" s="55">
        <f>LOOKUP(G208,'Dělená - těžba'!$A$16:$A$46,'Dělená - těžba'!$B$16:$B$46)</f>
        <v>0</v>
      </c>
      <c r="I208" s="58">
        <f t="array" ref="I208">SUM(IF(('Dělená - těžba'!$A$3:$A$14=A208)*('Dělená - těžba'!$D$1:$AG$1=G208),'Dělená - těžba'!$D$3:$AG$14))</f>
        <v>0</v>
      </c>
      <c r="J208" s="115" t="str">
        <f>IF(I208=0,"",I208)</f>
        <v/>
      </c>
      <c r="K208" s="59" t="str">
        <f>IF(I208=MIN($J$183:$J$212),1,"")</f>
        <v/>
      </c>
    </row>
    <row r="209" spans="1:11" hidden="1">
      <c r="A209" s="53">
        <v>7</v>
      </c>
      <c r="B209" s="54">
        <f>LOOKUP(A209,Seznamy!$A$71:$A$83,Seznamy!$B$71:$B$83)</f>
        <v>182007</v>
      </c>
      <c r="C209" s="55" t="str">
        <f>LOOKUP(A209,Seznamy!$A$71:$A$83,Seznamy!$C$71:$C$83)</f>
        <v>Žatec východ</v>
      </c>
      <c r="D209" s="56">
        <f>LOOKUP(A209,Seznamy!$A$71:$A$83,Seznamy!$F$71:$F$83)</f>
        <v>4422</v>
      </c>
      <c r="E209" s="56">
        <f>LOOKUP(A209,Seznamy!$A$71:$A$83,Seznamy!$G$71:$G$83)</f>
        <v>108816</v>
      </c>
      <c r="F209" s="57">
        <f>LOOKUP(A209,Seznamy!$A$71:$A$83,Seznamy!$J$71:$J$83)</f>
        <v>60</v>
      </c>
      <c r="G209" s="57">
        <v>27</v>
      </c>
      <c r="H209" s="55">
        <f>LOOKUP(G209,'Dělená - těžba'!$A$16:$A$46,'Dělená - těžba'!$B$16:$B$46)</f>
        <v>0</v>
      </c>
      <c r="I209" s="58">
        <f t="array" ref="I209">SUM(IF(('Dělená - těžba'!$A$3:$A$14=A209)*('Dělená - těžba'!$D$1:$AG$1=G209),'Dělená - těžba'!$D$3:$AG$14))</f>
        <v>0</v>
      </c>
      <c r="J209" s="115" t="str">
        <f>IF(I209=0,"",I209)</f>
        <v/>
      </c>
      <c r="K209" s="59" t="str">
        <f>IF(I209=MIN($J$183:$J$212),1,"")</f>
        <v/>
      </c>
    </row>
    <row r="210" spans="1:11" hidden="1">
      <c r="A210" s="53">
        <v>7</v>
      </c>
      <c r="B210" s="54">
        <f>LOOKUP(A210,Seznamy!$A$71:$A$83,Seznamy!$B$71:$B$83)</f>
        <v>182007</v>
      </c>
      <c r="C210" s="55" t="str">
        <f>LOOKUP(A210,Seznamy!$A$71:$A$83,Seznamy!$C$71:$C$83)</f>
        <v>Žatec východ</v>
      </c>
      <c r="D210" s="56">
        <f>LOOKUP(A210,Seznamy!$A$71:$A$83,Seznamy!$F$71:$F$83)</f>
        <v>4422</v>
      </c>
      <c r="E210" s="56">
        <f>LOOKUP(A210,Seznamy!$A$71:$A$83,Seznamy!$G$71:$G$83)</f>
        <v>108816</v>
      </c>
      <c r="F210" s="57">
        <f>LOOKUP(A210,Seznamy!$A$71:$A$83,Seznamy!$J$71:$J$83)</f>
        <v>60</v>
      </c>
      <c r="G210" s="57">
        <v>28</v>
      </c>
      <c r="H210" s="55">
        <f>LOOKUP(G210,'Dělená - těžba'!$A$16:$A$46,'Dělená - těžba'!$B$16:$B$46)</f>
        <v>0</v>
      </c>
      <c r="I210" s="58">
        <f t="array" ref="I210">SUM(IF(('Dělená - těžba'!$A$3:$A$14=A210)*('Dělená - těžba'!$D$1:$AG$1=G210),'Dělená - těžba'!$D$3:$AG$14))</f>
        <v>0</v>
      </c>
      <c r="J210" s="115" t="str">
        <f>IF(I210=0,"",I210)</f>
        <v/>
      </c>
      <c r="K210" s="59" t="str">
        <f>IF(I210=MIN($J$183:$J$212),1,"")</f>
        <v/>
      </c>
    </row>
    <row r="211" spans="1:11" hidden="1">
      <c r="A211" s="53">
        <v>7</v>
      </c>
      <c r="B211" s="54">
        <f>LOOKUP(A211,Seznamy!$A$71:$A$83,Seznamy!$B$71:$B$83)</f>
        <v>182007</v>
      </c>
      <c r="C211" s="55" t="str">
        <f>LOOKUP(A211,Seznamy!$A$71:$A$83,Seznamy!$C$71:$C$83)</f>
        <v>Žatec východ</v>
      </c>
      <c r="D211" s="56">
        <f>LOOKUP(A211,Seznamy!$A$71:$A$83,Seznamy!$F$71:$F$83)</f>
        <v>4422</v>
      </c>
      <c r="E211" s="56">
        <f>LOOKUP(A211,Seznamy!$A$71:$A$83,Seznamy!$G$71:$G$83)</f>
        <v>108816</v>
      </c>
      <c r="F211" s="57">
        <f>LOOKUP(A211,Seznamy!$A$71:$A$83,Seznamy!$J$71:$J$83)</f>
        <v>60</v>
      </c>
      <c r="G211" s="57">
        <v>29</v>
      </c>
      <c r="H211" s="55">
        <f>LOOKUP(G211,'Dělená - těžba'!$A$16:$A$46,'Dělená - těžba'!$B$16:$B$46)</f>
        <v>0</v>
      </c>
      <c r="I211" s="58">
        <f t="array" ref="I211">SUM(IF(('Dělená - těžba'!$A$3:$A$14=A211)*('Dělená - těžba'!$D$1:$AG$1=G211),'Dělená - těžba'!$D$3:$AG$14))</f>
        <v>0</v>
      </c>
      <c r="J211" s="115" t="str">
        <f>IF(I211=0,"",I211)</f>
        <v/>
      </c>
      <c r="K211" s="59" t="str">
        <f>IF(I211=MIN($J$183:$J$212),1,"")</f>
        <v/>
      </c>
    </row>
    <row r="212" spans="1:11" hidden="1">
      <c r="A212" s="53">
        <v>7</v>
      </c>
      <c r="B212" s="54">
        <f>LOOKUP(A212,Seznamy!$A$71:$A$83,Seznamy!$B$71:$B$83)</f>
        <v>182007</v>
      </c>
      <c r="C212" s="55" t="str">
        <f>LOOKUP(A212,Seznamy!$A$71:$A$83,Seznamy!$C$71:$C$83)</f>
        <v>Žatec východ</v>
      </c>
      <c r="D212" s="56">
        <f>LOOKUP(A212,Seznamy!$A$71:$A$83,Seznamy!$F$71:$F$83)</f>
        <v>4422</v>
      </c>
      <c r="E212" s="56">
        <f>LOOKUP(A212,Seznamy!$A$71:$A$83,Seznamy!$G$71:$G$83)</f>
        <v>108816</v>
      </c>
      <c r="F212" s="57">
        <f>LOOKUP(A212,Seznamy!$A$71:$A$83,Seznamy!$J$71:$J$83)</f>
        <v>60</v>
      </c>
      <c r="G212" s="57">
        <v>30</v>
      </c>
      <c r="H212" s="55">
        <f>LOOKUP(G212,'Dělená - těžba'!$A$16:$A$46,'Dělená - těžba'!$B$16:$B$46)</f>
        <v>0</v>
      </c>
      <c r="I212" s="58">
        <f t="array" ref="I212">SUM(IF(('Dělená - těžba'!$A$3:$A$14=A212)*('Dělená - těžba'!$D$1:$AG$1=G212),'Dělená - těžba'!$D$3:$AG$14))</f>
        <v>0</v>
      </c>
      <c r="J212" s="115" t="str">
        <f>IF(I212=0,"",I212)</f>
        <v/>
      </c>
      <c r="K212" s="59" t="str">
        <f>IF(I212=MIN($J$123:$J$152),1,"")</f>
        <v/>
      </c>
    </row>
    <row r="213" spans="1:11">
      <c r="A213" s="87">
        <v>8</v>
      </c>
      <c r="B213" s="88">
        <f>LOOKUP(A213,Seznamy!$A$71:$A$83,Seznamy!$B$71:$B$83)</f>
        <v>194004</v>
      </c>
      <c r="C213" s="89" t="str">
        <f>LOOKUP(A213,Seznamy!$A$71:$A$83,Seznamy!$C$71:$C$83)</f>
        <v>Ledenice</v>
      </c>
      <c r="D213" s="90">
        <f>LOOKUP(A213,Seznamy!$A$71:$A$83,Seznamy!$F$71:$F$83)</f>
        <v>2438</v>
      </c>
      <c r="E213" s="90">
        <f>LOOKUP(A213,Seznamy!$A$71:$A$83,Seznamy!$G$71:$G$83)</f>
        <v>47500</v>
      </c>
      <c r="F213" s="91">
        <f>LOOKUP(A213,Seznamy!$A$71:$A$83,Seznamy!$J$71:$J$83)</f>
        <v>60</v>
      </c>
      <c r="G213" s="91">
        <v>5</v>
      </c>
      <c r="H213" s="89" t="str">
        <f>LOOKUP(G213,'Dělená - těžba'!$A$16:$A$46,'Dělená - těžba'!$B$16:$B$46)</f>
        <v>T.E.P. HOLZ, s.r.o.</v>
      </c>
      <c r="I213" s="92">
        <f t="array" ref="I213">SUM(IF(('Dělená - těžba'!$A$3:$A$14=A213)*('Dělená - těžba'!$D$1:$AG$1=G213),'Dělená - těžba'!$D$3:$AG$14))</f>
        <v>-30107880</v>
      </c>
      <c r="J213" s="116">
        <f>IF(I213=0,"",I213)</f>
        <v>-30107880</v>
      </c>
      <c r="K213" s="93">
        <f>IF(I213=MIN($J$213:$J$242),1,"")</f>
        <v>1</v>
      </c>
    </row>
    <row r="214" spans="1:11">
      <c r="A214" s="87">
        <v>8</v>
      </c>
      <c r="B214" s="88">
        <f>LOOKUP(A214,Seznamy!$A$71:$A$83,Seznamy!$B$71:$B$83)</f>
        <v>194004</v>
      </c>
      <c r="C214" s="89" t="str">
        <f>LOOKUP(A214,Seznamy!$A$71:$A$83,Seznamy!$C$71:$C$83)</f>
        <v>Ledenice</v>
      </c>
      <c r="D214" s="90">
        <f>LOOKUP(A214,Seznamy!$A$71:$A$83,Seznamy!$F$71:$F$83)</f>
        <v>2438</v>
      </c>
      <c r="E214" s="90">
        <f>LOOKUP(A214,Seznamy!$A$71:$A$83,Seznamy!$G$71:$G$83)</f>
        <v>47500</v>
      </c>
      <c r="F214" s="91">
        <f>LOOKUP(A214,Seznamy!$A$71:$A$83,Seznamy!$J$71:$J$83)</f>
        <v>60</v>
      </c>
      <c r="G214" s="91">
        <v>7</v>
      </c>
      <c r="H214" s="89" t="str">
        <f>LOOKUP(G214,'Dělená - těžba'!$A$16:$A$46,'Dělená - těžba'!$B$16:$B$46)</f>
        <v>Stora Enso Wood Products Planá s.r.o.</v>
      </c>
      <c r="I214" s="92">
        <f t="array" ref="I214">SUM(IF(('Dělená - těžba'!$A$3:$A$14=A214)*('Dělená - těžba'!$D$1:$AG$1=G214),'Dělená - těžba'!$D$3:$AG$14))</f>
        <v>-26990426</v>
      </c>
      <c r="J214" s="116">
        <f>IF(I214=0,"",I214)</f>
        <v>-26990426</v>
      </c>
      <c r="K214" s="93" t="str">
        <f>IF(I214=MIN($J$213:$J$242),1,"")</f>
        <v/>
      </c>
    </row>
    <row r="215" spans="1:11">
      <c r="A215" s="87">
        <v>8</v>
      </c>
      <c r="B215" s="88">
        <f>LOOKUP(A215,Seznamy!$A$71:$A$83,Seznamy!$B$71:$B$83)</f>
        <v>194004</v>
      </c>
      <c r="C215" s="89" t="str">
        <f>LOOKUP(A215,Seznamy!$A$71:$A$83,Seznamy!$C$71:$C$83)</f>
        <v>Ledenice</v>
      </c>
      <c r="D215" s="90">
        <f>LOOKUP(A215,Seznamy!$A$71:$A$83,Seznamy!$F$71:$F$83)</f>
        <v>2438</v>
      </c>
      <c r="E215" s="90">
        <f>LOOKUP(A215,Seznamy!$A$71:$A$83,Seznamy!$G$71:$G$83)</f>
        <v>47500</v>
      </c>
      <c r="F215" s="91">
        <f>LOOKUP(A215,Seznamy!$A$71:$A$83,Seznamy!$J$71:$J$83)</f>
        <v>60</v>
      </c>
      <c r="G215" s="91">
        <v>9</v>
      </c>
      <c r="H215" s="89" t="str">
        <f>LOOKUP(G215,'Dělená - těžba'!$A$16:$A$46,'Dělená - těžba'!$B$16:$B$46)</f>
        <v>UNILES a.s.</v>
      </c>
      <c r="I215" s="92">
        <f t="array" ref="I215">SUM(IF(('Dělená - těžba'!$A$3:$A$14=A215)*('Dělená - těžba'!$D$1:$AG$1=G215),'Dělená - těžba'!$D$3:$AG$14))</f>
        <v>-25477387</v>
      </c>
      <c r="J215" s="116">
        <f>IF(I215=0,"",I215)</f>
        <v>-25477387</v>
      </c>
      <c r="K215" s="93" t="str">
        <f>IF(I215=MIN($J$213:$J$242),1,"")</f>
        <v/>
      </c>
    </row>
    <row r="216" spans="1:11" hidden="1">
      <c r="A216" s="87">
        <v>8</v>
      </c>
      <c r="B216" s="88">
        <f>LOOKUP(A216,Seznamy!$A$71:$A$83,Seznamy!$B$71:$B$83)</f>
        <v>194004</v>
      </c>
      <c r="C216" s="89" t="str">
        <f>LOOKUP(A216,Seznamy!$A$71:$A$83,Seznamy!$C$71:$C$83)</f>
        <v>Ledenice</v>
      </c>
      <c r="D216" s="90">
        <f>LOOKUP(A216,Seznamy!$A$71:$A$83,Seznamy!$F$71:$F$83)</f>
        <v>2438</v>
      </c>
      <c r="E216" s="90">
        <f>LOOKUP(A216,Seznamy!$A$71:$A$83,Seznamy!$G$71:$G$83)</f>
        <v>47500</v>
      </c>
      <c r="F216" s="91">
        <f>LOOKUP(A216,Seznamy!$A$71:$A$83,Seznamy!$J$71:$J$83)</f>
        <v>60</v>
      </c>
      <c r="G216" s="91">
        <v>1</v>
      </c>
      <c r="H216" s="89">
        <f>LOOKUP(G216,'Dělená - těžba'!$A$16:$A$46,'Dělená - těžba'!$B$16:$B$46)</f>
        <v>0</v>
      </c>
      <c r="I216" s="92">
        <f t="array" ref="I216">SUM(IF(('Dělená - těžba'!$A$3:$A$14=A216)*('Dělená - těžba'!$D$1:$AG$1=G216),'Dělená - těžba'!$D$3:$AG$14))</f>
        <v>0</v>
      </c>
      <c r="J216" s="116" t="str">
        <f>IF(I216=0,"",I216)</f>
        <v/>
      </c>
      <c r="K216" s="93" t="str">
        <f>IF(I216=MIN($J$213:$J$242),1,"")</f>
        <v/>
      </c>
    </row>
    <row r="217" spans="1:11" hidden="1">
      <c r="A217" s="87">
        <v>8</v>
      </c>
      <c r="B217" s="88">
        <f>LOOKUP(A217,Seznamy!$A$71:$A$83,Seznamy!$B$71:$B$83)</f>
        <v>194004</v>
      </c>
      <c r="C217" s="89" t="str">
        <f>LOOKUP(A217,Seznamy!$A$71:$A$83,Seznamy!$C$71:$C$83)</f>
        <v>Ledenice</v>
      </c>
      <c r="D217" s="90">
        <f>LOOKUP(A217,Seznamy!$A$71:$A$83,Seznamy!$F$71:$F$83)</f>
        <v>2438</v>
      </c>
      <c r="E217" s="90">
        <f>LOOKUP(A217,Seznamy!$A$71:$A$83,Seznamy!$G$71:$G$83)</f>
        <v>47500</v>
      </c>
      <c r="F217" s="91">
        <f>LOOKUP(A217,Seznamy!$A$71:$A$83,Seznamy!$J$71:$J$83)</f>
        <v>60</v>
      </c>
      <c r="G217" s="91">
        <v>2</v>
      </c>
      <c r="H217" s="89" t="str">
        <f>LOOKUP(G217,'Dělená - těžba'!$A$16:$A$46,'Dělená - těžba'!$B$16:$B$46)</f>
        <v>KAISER s.r.o.</v>
      </c>
      <c r="I217" s="92">
        <f t="array" ref="I217">SUM(IF(('Dělená - těžba'!$A$3:$A$14=A217)*('Dělená - těžba'!$D$1:$AG$1=G217),'Dělená - těžba'!$D$3:$AG$14))</f>
        <v>0</v>
      </c>
      <c r="J217" s="116" t="str">
        <f>IF(I217=0,"",I217)</f>
        <v/>
      </c>
      <c r="K217" s="93" t="str">
        <f>IF(I217=MIN($J$213:$J$242),1,"")</f>
        <v/>
      </c>
    </row>
    <row r="218" spans="1:11" hidden="1">
      <c r="A218" s="87">
        <v>8</v>
      </c>
      <c r="B218" s="88">
        <f>LOOKUP(A218,Seznamy!$A$71:$A$83,Seznamy!$B$71:$B$83)</f>
        <v>194004</v>
      </c>
      <c r="C218" s="89" t="str">
        <f>LOOKUP(A218,Seznamy!$A$71:$A$83,Seznamy!$C$71:$C$83)</f>
        <v>Ledenice</v>
      </c>
      <c r="D218" s="90">
        <f>LOOKUP(A218,Seznamy!$A$71:$A$83,Seznamy!$F$71:$F$83)</f>
        <v>2438</v>
      </c>
      <c r="E218" s="90">
        <f>LOOKUP(A218,Seznamy!$A$71:$A$83,Seznamy!$G$71:$G$83)</f>
        <v>47500</v>
      </c>
      <c r="F218" s="91">
        <f>LOOKUP(A218,Seznamy!$A$71:$A$83,Seznamy!$J$71:$J$83)</f>
        <v>60</v>
      </c>
      <c r="G218" s="91">
        <v>3</v>
      </c>
      <c r="H218" s="89" t="str">
        <f>LOOKUP(G218,'Dělená - těžba'!$A$16:$A$46,'Dělená - těžba'!$B$16:$B$46)</f>
        <v>ACLESIA, spol. s r.o.</v>
      </c>
      <c r="I218" s="92">
        <f t="array" ref="I218">SUM(IF(('Dělená - těžba'!$A$3:$A$14=A218)*('Dělená - těžba'!$D$1:$AG$1=G218),'Dělená - těžba'!$D$3:$AG$14))</f>
        <v>0</v>
      </c>
      <c r="J218" s="116" t="str">
        <f>IF(I218=0,"",I218)</f>
        <v/>
      </c>
      <c r="K218" s="93" t="str">
        <f>IF(I218=MIN($J$213:$J$242),1,"")</f>
        <v/>
      </c>
    </row>
    <row r="219" spans="1:11" hidden="1">
      <c r="A219" s="87">
        <v>8</v>
      </c>
      <c r="B219" s="88">
        <f>LOOKUP(A219,Seznamy!$A$71:$A$83,Seznamy!$B$71:$B$83)</f>
        <v>194004</v>
      </c>
      <c r="C219" s="89" t="str">
        <f>LOOKUP(A219,Seznamy!$A$71:$A$83,Seznamy!$C$71:$C$83)</f>
        <v>Ledenice</v>
      </c>
      <c r="D219" s="90">
        <f>LOOKUP(A219,Seznamy!$A$71:$A$83,Seznamy!$F$71:$F$83)</f>
        <v>2438</v>
      </c>
      <c r="E219" s="90">
        <f>LOOKUP(A219,Seznamy!$A$71:$A$83,Seznamy!$G$71:$G$83)</f>
        <v>47500</v>
      </c>
      <c r="F219" s="91">
        <f>LOOKUP(A219,Seznamy!$A$71:$A$83,Seznamy!$J$71:$J$83)</f>
        <v>60</v>
      </c>
      <c r="G219" s="91">
        <v>4</v>
      </c>
      <c r="H219" s="89" t="str">
        <f>LOOKUP(G219,'Dělená - těžba'!$A$16:$A$46,'Dělená - těžba'!$B$16:$B$46)</f>
        <v>LST a.s.</v>
      </c>
      <c r="I219" s="92">
        <f t="array" ref="I219">SUM(IF(('Dělená - těžba'!$A$3:$A$14=A219)*('Dělená - těžba'!$D$1:$AG$1=G219),'Dělená - těžba'!$D$3:$AG$14))</f>
        <v>0</v>
      </c>
      <c r="J219" s="116" t="str">
        <f>IF(I219=0,"",I219)</f>
        <v/>
      </c>
      <c r="K219" s="93" t="str">
        <f>IF(I219=MIN($J$213:$J$242),1,"")</f>
        <v/>
      </c>
    </row>
    <row r="220" spans="1:11" hidden="1">
      <c r="A220" s="87">
        <v>8</v>
      </c>
      <c r="B220" s="88">
        <f>LOOKUP(A220,Seznamy!$A$71:$A$83,Seznamy!$B$71:$B$83)</f>
        <v>194004</v>
      </c>
      <c r="C220" s="89" t="str">
        <f>LOOKUP(A220,Seznamy!$A$71:$A$83,Seznamy!$C$71:$C$83)</f>
        <v>Ledenice</v>
      </c>
      <c r="D220" s="90">
        <f>LOOKUP(A220,Seznamy!$A$71:$A$83,Seznamy!$F$71:$F$83)</f>
        <v>2438</v>
      </c>
      <c r="E220" s="90">
        <f>LOOKUP(A220,Seznamy!$A$71:$A$83,Seznamy!$G$71:$G$83)</f>
        <v>47500</v>
      </c>
      <c r="F220" s="91">
        <f>LOOKUP(A220,Seznamy!$A$71:$A$83,Seznamy!$J$71:$J$83)</f>
        <v>60</v>
      </c>
      <c r="G220" s="91">
        <v>6</v>
      </c>
      <c r="H220" s="89" t="str">
        <f>LOOKUP(G220,'Dělená - těžba'!$A$16:$A$46,'Dělená - těžba'!$B$16:$B$46)</f>
        <v>Milan Maršalík</v>
      </c>
      <c r="I220" s="92">
        <f t="array" ref="I220">SUM(IF(('Dělená - těžba'!$A$3:$A$14=A220)*('Dělená - těžba'!$D$1:$AG$1=G220),'Dělená - těžba'!$D$3:$AG$14))</f>
        <v>0</v>
      </c>
      <c r="J220" s="116" t="str">
        <f>IF(I220=0,"",I220)</f>
        <v/>
      </c>
      <c r="K220" s="93" t="str">
        <f>IF(I220=MIN($J$213:$J$242),1,"")</f>
        <v/>
      </c>
    </row>
    <row r="221" spans="1:11" hidden="1">
      <c r="A221" s="87">
        <v>8</v>
      </c>
      <c r="B221" s="88">
        <f>LOOKUP(A221,Seznamy!$A$71:$A$83,Seznamy!$B$71:$B$83)</f>
        <v>194004</v>
      </c>
      <c r="C221" s="89" t="str">
        <f>LOOKUP(A221,Seznamy!$A$71:$A$83,Seznamy!$C$71:$C$83)</f>
        <v>Ledenice</v>
      </c>
      <c r="D221" s="90">
        <f>LOOKUP(A221,Seznamy!$A$71:$A$83,Seznamy!$F$71:$F$83)</f>
        <v>2438</v>
      </c>
      <c r="E221" s="90">
        <f>LOOKUP(A221,Seznamy!$A$71:$A$83,Seznamy!$G$71:$G$83)</f>
        <v>47500</v>
      </c>
      <c r="F221" s="91">
        <f>LOOKUP(A221,Seznamy!$A$71:$A$83,Seznamy!$J$71:$J$83)</f>
        <v>60</v>
      </c>
      <c r="G221" s="91">
        <v>8</v>
      </c>
      <c r="H221" s="89" t="str">
        <f>LOOKUP(G221,'Dělená - těžba'!$A$16:$A$46,'Dělená - těžba'!$B$16:$B$46)</f>
        <v>Stora Enso Wood Products Ždírec s.r.o.</v>
      </c>
      <c r="I221" s="92">
        <f t="array" ref="I221">SUM(IF(('Dělená - těžba'!$A$3:$A$14=A221)*('Dělená - těžba'!$D$1:$AG$1=G221),'Dělená - těžba'!$D$3:$AG$14))</f>
        <v>0</v>
      </c>
      <c r="J221" s="116" t="str">
        <f>IF(I221=0,"",I221)</f>
        <v/>
      </c>
      <c r="K221" s="93" t="str">
        <f>IF(I221=MIN($J$213:$J$242),1,"")</f>
        <v/>
      </c>
    </row>
    <row r="222" spans="1:11" hidden="1">
      <c r="A222" s="87">
        <v>8</v>
      </c>
      <c r="B222" s="88">
        <f>LOOKUP(A222,Seznamy!$A$71:$A$83,Seznamy!$B$71:$B$83)</f>
        <v>194004</v>
      </c>
      <c r="C222" s="89" t="str">
        <f>LOOKUP(A222,Seznamy!$A$71:$A$83,Seznamy!$C$71:$C$83)</f>
        <v>Ledenice</v>
      </c>
      <c r="D222" s="90">
        <f>LOOKUP(A222,Seznamy!$A$71:$A$83,Seznamy!$F$71:$F$83)</f>
        <v>2438</v>
      </c>
      <c r="E222" s="90">
        <f>LOOKUP(A222,Seznamy!$A$71:$A$83,Seznamy!$G$71:$G$83)</f>
        <v>47500</v>
      </c>
      <c r="F222" s="91">
        <f>LOOKUP(A222,Seznamy!$A$71:$A$83,Seznamy!$J$71:$J$83)</f>
        <v>60</v>
      </c>
      <c r="G222" s="91">
        <v>10</v>
      </c>
      <c r="H222" s="89" t="str">
        <f>LOOKUP(G222,'Dělená - těžba'!$A$16:$A$46,'Dělená - těžba'!$B$16:$B$46)</f>
        <v>Jihozápadní dřevařská a.s.</v>
      </c>
      <c r="I222" s="92">
        <f t="array" ref="I222">SUM(IF(('Dělená - těžba'!$A$3:$A$14=A222)*('Dělená - těžba'!$D$1:$AG$1=G222),'Dělená - těžba'!$D$3:$AG$14))</f>
        <v>0</v>
      </c>
      <c r="J222" s="116" t="str">
        <f>IF(I222=0,"",I222)</f>
        <v/>
      </c>
      <c r="K222" s="93" t="str">
        <f>IF(I222=MIN($J$213:$J$242),1,"")</f>
        <v/>
      </c>
    </row>
    <row r="223" spans="1:11" hidden="1">
      <c r="A223" s="87">
        <v>8</v>
      </c>
      <c r="B223" s="88">
        <f>LOOKUP(A223,Seznamy!$A$71:$A$83,Seznamy!$B$71:$B$83)</f>
        <v>194004</v>
      </c>
      <c r="C223" s="89" t="str">
        <f>LOOKUP(A223,Seznamy!$A$71:$A$83,Seznamy!$C$71:$C$83)</f>
        <v>Ledenice</v>
      </c>
      <c r="D223" s="90">
        <f>LOOKUP(A223,Seznamy!$A$71:$A$83,Seznamy!$F$71:$F$83)</f>
        <v>2438</v>
      </c>
      <c r="E223" s="90">
        <f>LOOKUP(A223,Seznamy!$A$71:$A$83,Seznamy!$G$71:$G$83)</f>
        <v>47500</v>
      </c>
      <c r="F223" s="91">
        <f>LOOKUP(A223,Seznamy!$A$71:$A$83,Seznamy!$J$71:$J$83)</f>
        <v>60</v>
      </c>
      <c r="G223" s="91">
        <v>11</v>
      </c>
      <c r="H223" s="89" t="str">
        <f>LOOKUP(G223,'Dělená - těžba'!$A$16:$A$46,'Dělená - těžba'!$B$16:$B$46)</f>
        <v>LDF Rožnov a.s.</v>
      </c>
      <c r="I223" s="92">
        <f t="array" ref="I223">SUM(IF(('Dělená - těžba'!$A$3:$A$14=A223)*('Dělená - těžba'!$D$1:$AG$1=G223),'Dělená - těžba'!$D$3:$AG$14))</f>
        <v>0</v>
      </c>
      <c r="J223" s="116" t="str">
        <f>IF(I223=0,"",I223)</f>
        <v/>
      </c>
      <c r="K223" s="93" t="str">
        <f>IF(I223=MIN($J$213:$J$242),1,"")</f>
        <v/>
      </c>
    </row>
    <row r="224" spans="1:11" hidden="1">
      <c r="A224" s="87">
        <v>8</v>
      </c>
      <c r="B224" s="88">
        <f>LOOKUP(A224,Seznamy!$A$71:$A$83,Seznamy!$B$71:$B$83)</f>
        <v>194004</v>
      </c>
      <c r="C224" s="89" t="str">
        <f>LOOKUP(A224,Seznamy!$A$71:$A$83,Seznamy!$C$71:$C$83)</f>
        <v>Ledenice</v>
      </c>
      <c r="D224" s="90">
        <f>LOOKUP(A224,Seznamy!$A$71:$A$83,Seznamy!$F$71:$F$83)</f>
        <v>2438</v>
      </c>
      <c r="E224" s="90">
        <f>LOOKUP(A224,Seznamy!$A$71:$A$83,Seznamy!$G$71:$G$83)</f>
        <v>47500</v>
      </c>
      <c r="F224" s="91">
        <f>LOOKUP(A224,Seznamy!$A$71:$A$83,Seznamy!$J$71:$J$83)</f>
        <v>60</v>
      </c>
      <c r="G224" s="91">
        <v>12</v>
      </c>
      <c r="H224" s="89" t="str">
        <f>LOOKUP(G224,'Dělená - těžba'!$A$16:$A$46,'Dělená - těžba'!$B$16:$B$46)</f>
        <v>Kloboucká lesní s.r.o.</v>
      </c>
      <c r="I224" s="92">
        <f t="array" ref="I224">SUM(IF(('Dělená - těžba'!$A$3:$A$14=A224)*('Dělená - těžba'!$D$1:$AG$1=G224),'Dělená - těžba'!$D$3:$AG$14))</f>
        <v>0</v>
      </c>
      <c r="J224" s="116" t="str">
        <f>IF(I224=0,"",I224)</f>
        <v/>
      </c>
      <c r="K224" s="93" t="str">
        <f>IF(I224=MIN($J$213:$J$242),1,"")</f>
        <v/>
      </c>
    </row>
    <row r="225" spans="1:11" hidden="1">
      <c r="A225" s="87">
        <v>8</v>
      </c>
      <c r="B225" s="88">
        <f>LOOKUP(A225,Seznamy!$A$71:$A$83,Seznamy!$B$71:$B$83)</f>
        <v>194004</v>
      </c>
      <c r="C225" s="89" t="str">
        <f>LOOKUP(A225,Seznamy!$A$71:$A$83,Seznamy!$C$71:$C$83)</f>
        <v>Ledenice</v>
      </c>
      <c r="D225" s="90">
        <f>LOOKUP(A225,Seznamy!$A$71:$A$83,Seznamy!$F$71:$F$83)</f>
        <v>2438</v>
      </c>
      <c r="E225" s="90">
        <f>LOOKUP(A225,Seznamy!$A$71:$A$83,Seznamy!$G$71:$G$83)</f>
        <v>47500</v>
      </c>
      <c r="F225" s="91">
        <f>LOOKUP(A225,Seznamy!$A$71:$A$83,Seznamy!$J$71:$J$83)</f>
        <v>60</v>
      </c>
      <c r="G225" s="91">
        <v>13</v>
      </c>
      <c r="H225" s="89" t="str">
        <f>LOOKUP(G225,'Dělená - těžba'!$A$16:$A$46,'Dělená - těžba'!$B$16:$B$46)</f>
        <v>Drevo-Málek s.r.o.</v>
      </c>
      <c r="I225" s="92">
        <f t="array" ref="I225">SUM(IF(('Dělená - těžba'!$A$3:$A$14=A225)*('Dělená - těžba'!$D$1:$AG$1=G225),'Dělená - těžba'!$D$3:$AG$14))</f>
        <v>0</v>
      </c>
      <c r="J225" s="116" t="str">
        <f>IF(I225=0,"",I225)</f>
        <v/>
      </c>
      <c r="K225" s="93" t="str">
        <f>IF(I225=MIN($J$213:$J$242),1,"")</f>
        <v/>
      </c>
    </row>
    <row r="226" spans="1:11" hidden="1">
      <c r="A226" s="87">
        <v>8</v>
      </c>
      <c r="B226" s="88">
        <f>LOOKUP(A226,Seznamy!$A$71:$A$83,Seznamy!$B$71:$B$83)</f>
        <v>194004</v>
      </c>
      <c r="C226" s="89" t="str">
        <f>LOOKUP(A226,Seznamy!$A$71:$A$83,Seznamy!$C$71:$C$83)</f>
        <v>Ledenice</v>
      </c>
      <c r="D226" s="90">
        <f>LOOKUP(A226,Seznamy!$A$71:$A$83,Seznamy!$F$71:$F$83)</f>
        <v>2438</v>
      </c>
      <c r="E226" s="90">
        <f>LOOKUP(A226,Seznamy!$A$71:$A$83,Seznamy!$G$71:$G$83)</f>
        <v>47500</v>
      </c>
      <c r="F226" s="91">
        <f>LOOKUP(A226,Seznamy!$A$71:$A$83,Seznamy!$J$71:$J$83)</f>
        <v>60</v>
      </c>
      <c r="G226" s="91">
        <v>14</v>
      </c>
      <c r="H226" s="89" t="str">
        <f>LOOKUP(G226,'Dělená - těžba'!$A$16:$A$46,'Dělená - těžba'!$B$16:$B$46)</f>
        <v>SOLITERA spol. s r.o.</v>
      </c>
      <c r="I226" s="92">
        <f t="array" ref="I226">SUM(IF(('Dělená - těžba'!$A$3:$A$14=A226)*('Dělená - těžba'!$D$1:$AG$1=G226),'Dělená - těžba'!$D$3:$AG$14))</f>
        <v>0</v>
      </c>
      <c r="J226" s="116" t="str">
        <f>IF(I226=0,"",I226)</f>
        <v/>
      </c>
      <c r="K226" s="93" t="str">
        <f>IF(I226=MIN($J$213:$J$242),1,"")</f>
        <v/>
      </c>
    </row>
    <row r="227" spans="1:11" hidden="1">
      <c r="A227" s="87">
        <v>8</v>
      </c>
      <c r="B227" s="88">
        <f>LOOKUP(A227,Seznamy!$A$71:$A$83,Seznamy!$B$71:$B$83)</f>
        <v>194004</v>
      </c>
      <c r="C227" s="89" t="str">
        <f>LOOKUP(A227,Seznamy!$A$71:$A$83,Seznamy!$C$71:$C$83)</f>
        <v>Ledenice</v>
      </c>
      <c r="D227" s="90">
        <f>LOOKUP(A227,Seznamy!$A$71:$A$83,Seznamy!$F$71:$F$83)</f>
        <v>2438</v>
      </c>
      <c r="E227" s="90">
        <f>LOOKUP(A227,Seznamy!$A$71:$A$83,Seznamy!$G$71:$G$83)</f>
        <v>47500</v>
      </c>
      <c r="F227" s="91">
        <f>LOOKUP(A227,Seznamy!$A$71:$A$83,Seznamy!$J$71:$J$83)</f>
        <v>60</v>
      </c>
      <c r="G227" s="91">
        <v>15</v>
      </c>
      <c r="H227" s="89" t="str">
        <f>LOOKUP(G227,'Dělená - těžba'!$A$16:$A$46,'Dělená - těžba'!$B$16:$B$46)</f>
        <v>Lesy Beskydy, a.s.</v>
      </c>
      <c r="I227" s="92">
        <f t="array" ref="I227">SUM(IF(('Dělená - těžba'!$A$3:$A$14=A227)*('Dělená - těžba'!$D$1:$AG$1=G227),'Dělená - těžba'!$D$3:$AG$14))</f>
        <v>0</v>
      </c>
      <c r="J227" s="116" t="str">
        <f>IF(I227=0,"",I227)</f>
        <v/>
      </c>
      <c r="K227" s="93" t="str">
        <f>IF(I227=MIN($J$213:$J$242),1,"")</f>
        <v/>
      </c>
    </row>
    <row r="228" spans="1:11" hidden="1">
      <c r="A228" s="87">
        <v>8</v>
      </c>
      <c r="B228" s="88">
        <f>LOOKUP(A228,Seznamy!$A$71:$A$83,Seznamy!$B$71:$B$83)</f>
        <v>194004</v>
      </c>
      <c r="C228" s="89" t="str">
        <f>LOOKUP(A228,Seznamy!$A$71:$A$83,Seznamy!$C$71:$C$83)</f>
        <v>Ledenice</v>
      </c>
      <c r="D228" s="90">
        <f>LOOKUP(A228,Seznamy!$A$71:$A$83,Seznamy!$F$71:$F$83)</f>
        <v>2438</v>
      </c>
      <c r="E228" s="90">
        <f>LOOKUP(A228,Seznamy!$A$71:$A$83,Seznamy!$G$71:$G$83)</f>
        <v>47500</v>
      </c>
      <c r="F228" s="91">
        <f>LOOKUP(A228,Seznamy!$A$71:$A$83,Seznamy!$J$71:$J$83)</f>
        <v>60</v>
      </c>
      <c r="G228" s="91">
        <v>16</v>
      </c>
      <c r="H228" s="89" t="str">
        <f>LOOKUP(G228,'Dělená - těžba'!$A$16:$A$46,'Dělená - těžba'!$B$16:$B$46)</f>
        <v>Lesní společnost Ledeč nad Sázavou, a.s.</v>
      </c>
      <c r="I228" s="92">
        <f t="array" ref="I228">SUM(IF(('Dělená - těžba'!$A$3:$A$14=A228)*('Dělená - těžba'!$D$1:$AG$1=G228),'Dělená - těžba'!$D$3:$AG$14))</f>
        <v>0</v>
      </c>
      <c r="J228" s="116" t="str">
        <f>IF(I228=0,"",I228)</f>
        <v/>
      </c>
      <c r="K228" s="93" t="str">
        <f>IF(I228=MIN($J$213:$J$242),1,"")</f>
        <v/>
      </c>
    </row>
    <row r="229" spans="1:11" hidden="1">
      <c r="A229" s="87">
        <v>8</v>
      </c>
      <c r="B229" s="88">
        <f>LOOKUP(A229,Seznamy!$A$71:$A$83,Seznamy!$B$71:$B$83)</f>
        <v>194004</v>
      </c>
      <c r="C229" s="89" t="str">
        <f>LOOKUP(A229,Seznamy!$A$71:$A$83,Seznamy!$C$71:$C$83)</f>
        <v>Ledenice</v>
      </c>
      <c r="D229" s="90">
        <f>LOOKUP(A229,Seznamy!$A$71:$A$83,Seznamy!$F$71:$F$83)</f>
        <v>2438</v>
      </c>
      <c r="E229" s="90">
        <f>LOOKUP(A229,Seznamy!$A$71:$A$83,Seznamy!$G$71:$G$83)</f>
        <v>47500</v>
      </c>
      <c r="F229" s="91">
        <f>LOOKUP(A229,Seznamy!$A$71:$A$83,Seznamy!$J$71:$J$83)</f>
        <v>60</v>
      </c>
      <c r="G229" s="91">
        <v>17</v>
      </c>
      <c r="H229" s="89" t="str">
        <f>LOOKUP(G229,'Dělená - těžba'!$A$16:$A$46,'Dělená - těžba'!$B$16:$B$46)</f>
        <v>Pradědský lesní závod, a.s.</v>
      </c>
      <c r="I229" s="92">
        <f t="array" ref="I229">SUM(IF(('Dělená - těžba'!$A$3:$A$14=A229)*('Dělená - těžba'!$D$1:$AG$1=G229),'Dělená - těžba'!$D$3:$AG$14))</f>
        <v>0</v>
      </c>
      <c r="J229" s="116" t="str">
        <f>IF(I229=0,"",I229)</f>
        <v/>
      </c>
      <c r="K229" s="93" t="str">
        <f>IF(I229=MIN($J$213:$J$242),1,"")</f>
        <v/>
      </c>
    </row>
    <row r="230" spans="1:11" hidden="1">
      <c r="A230" s="87">
        <v>8</v>
      </c>
      <c r="B230" s="88">
        <f>LOOKUP(A230,Seznamy!$A$71:$A$83,Seznamy!$B$71:$B$83)</f>
        <v>194004</v>
      </c>
      <c r="C230" s="89" t="str">
        <f>LOOKUP(A230,Seznamy!$A$71:$A$83,Seznamy!$C$71:$C$83)</f>
        <v>Ledenice</v>
      </c>
      <c r="D230" s="90">
        <f>LOOKUP(A230,Seznamy!$A$71:$A$83,Seznamy!$F$71:$F$83)</f>
        <v>2438</v>
      </c>
      <c r="E230" s="90">
        <f>LOOKUP(A230,Seznamy!$A$71:$A$83,Seznamy!$G$71:$G$83)</f>
        <v>47500</v>
      </c>
      <c r="F230" s="91">
        <f>LOOKUP(A230,Seznamy!$A$71:$A$83,Seznamy!$J$71:$J$83)</f>
        <v>60</v>
      </c>
      <c r="G230" s="91">
        <v>18</v>
      </c>
      <c r="H230" s="89" t="str">
        <f>LOOKUP(G230,'Dělená - těžba'!$A$16:$A$46,'Dělená - těžba'!$B$16:$B$46)</f>
        <v>HEDERA ZIMA, spol. s r.o.</v>
      </c>
      <c r="I230" s="92">
        <f t="array" ref="I230">SUM(IF(('Dělená - těžba'!$A$3:$A$14=A230)*('Dělená - těžba'!$D$1:$AG$1=G230),'Dělená - těžba'!$D$3:$AG$14))</f>
        <v>0</v>
      </c>
      <c r="J230" s="116" t="str">
        <f>IF(I230=0,"",I230)</f>
        <v/>
      </c>
      <c r="K230" s="93" t="str">
        <f>IF(I230=MIN($J$213:$J$242),1,"")</f>
        <v/>
      </c>
    </row>
    <row r="231" spans="1:11" hidden="1">
      <c r="A231" s="87">
        <v>8</v>
      </c>
      <c r="B231" s="88">
        <f>LOOKUP(A231,Seznamy!$A$71:$A$83,Seznamy!$B$71:$B$83)</f>
        <v>194004</v>
      </c>
      <c r="C231" s="89" t="str">
        <f>LOOKUP(A231,Seznamy!$A$71:$A$83,Seznamy!$C$71:$C$83)</f>
        <v>Ledenice</v>
      </c>
      <c r="D231" s="90">
        <f>LOOKUP(A231,Seznamy!$A$71:$A$83,Seznamy!$F$71:$F$83)</f>
        <v>2438</v>
      </c>
      <c r="E231" s="90">
        <f>LOOKUP(A231,Seznamy!$A$71:$A$83,Seznamy!$G$71:$G$83)</f>
        <v>47500</v>
      </c>
      <c r="F231" s="91">
        <f>LOOKUP(A231,Seznamy!$A$71:$A$83,Seznamy!$J$71:$J$83)</f>
        <v>60</v>
      </c>
      <c r="G231" s="91">
        <v>19</v>
      </c>
      <c r="H231" s="89" t="str">
        <f>LOOKUP(G231,'Dělená - těžba'!$A$16:$A$46,'Dělená - těžba'!$B$16:$B$46)</f>
        <v>JACER - CZ a.s.</v>
      </c>
      <c r="I231" s="92">
        <f t="array" ref="I231">SUM(IF(('Dělená - těžba'!$A$3:$A$14=A231)*('Dělená - těžba'!$D$1:$AG$1=G231),'Dělená - těžba'!$D$3:$AG$14))</f>
        <v>0</v>
      </c>
      <c r="J231" s="116" t="str">
        <f>IF(I231=0,"",I231)</f>
        <v/>
      </c>
      <c r="K231" s="93" t="str">
        <f>IF(I231=MIN($J$213:$J$242),1,"")</f>
        <v/>
      </c>
    </row>
    <row r="232" spans="1:11" hidden="1">
      <c r="A232" s="87">
        <v>8</v>
      </c>
      <c r="B232" s="88">
        <f>LOOKUP(A232,Seznamy!$A$71:$A$83,Seznamy!$B$71:$B$83)</f>
        <v>194004</v>
      </c>
      <c r="C232" s="89" t="str">
        <f>LOOKUP(A232,Seznamy!$A$71:$A$83,Seznamy!$C$71:$C$83)</f>
        <v>Ledenice</v>
      </c>
      <c r="D232" s="90">
        <f>LOOKUP(A232,Seznamy!$A$71:$A$83,Seznamy!$F$71:$F$83)</f>
        <v>2438</v>
      </c>
      <c r="E232" s="90">
        <f>LOOKUP(A232,Seznamy!$A$71:$A$83,Seznamy!$G$71:$G$83)</f>
        <v>47500</v>
      </c>
      <c r="F232" s="91">
        <f>LOOKUP(A232,Seznamy!$A$71:$A$83,Seznamy!$J$71:$J$83)</f>
        <v>60</v>
      </c>
      <c r="G232" s="91">
        <v>20</v>
      </c>
      <c r="H232" s="89">
        <f>LOOKUP(G232,'Dělená - těžba'!$A$16:$A$46,'Dělená - těžba'!$B$16:$B$46)</f>
        <v>0</v>
      </c>
      <c r="I232" s="92">
        <f t="array" ref="I232">SUM(IF(('Dělená - těžba'!$A$3:$A$14=A232)*('Dělená - těžba'!$D$1:$AG$1=G232),'Dělená - těžba'!$D$3:$AG$14))</f>
        <v>0</v>
      </c>
      <c r="J232" s="116" t="str">
        <f>IF(I232=0,"",I232)</f>
        <v/>
      </c>
      <c r="K232" s="93" t="str">
        <f>IF(I232=MIN($J$213:$J$242),1,"")</f>
        <v/>
      </c>
    </row>
    <row r="233" spans="1:11" hidden="1">
      <c r="A233" s="87">
        <v>8</v>
      </c>
      <c r="B233" s="88">
        <f>LOOKUP(A233,Seznamy!$A$71:$A$83,Seznamy!$B$71:$B$83)</f>
        <v>194004</v>
      </c>
      <c r="C233" s="89" t="str">
        <f>LOOKUP(A233,Seznamy!$A$71:$A$83,Seznamy!$C$71:$C$83)</f>
        <v>Ledenice</v>
      </c>
      <c r="D233" s="90">
        <f>LOOKUP(A233,Seznamy!$A$71:$A$83,Seznamy!$F$71:$F$83)</f>
        <v>2438</v>
      </c>
      <c r="E233" s="90">
        <f>LOOKUP(A233,Seznamy!$A$71:$A$83,Seznamy!$G$71:$G$83)</f>
        <v>47500</v>
      </c>
      <c r="F233" s="91">
        <f>LOOKUP(A233,Seznamy!$A$71:$A$83,Seznamy!$J$71:$J$83)</f>
        <v>60</v>
      </c>
      <c r="G233" s="91">
        <v>21</v>
      </c>
      <c r="H233" s="89">
        <f>LOOKUP(G233,'Dělená - těžba'!$A$16:$A$46,'Dělená - těžba'!$B$16:$B$46)</f>
        <v>0</v>
      </c>
      <c r="I233" s="92">
        <f t="array" ref="I233">SUM(IF(('Dělená - těžba'!$A$3:$A$14=A233)*('Dělená - těžba'!$D$1:$AG$1=G233),'Dělená - těžba'!$D$3:$AG$14))</f>
        <v>0</v>
      </c>
      <c r="J233" s="116" t="str">
        <f>IF(I233=0,"",I233)</f>
        <v/>
      </c>
      <c r="K233" s="93" t="str">
        <f>IF(I233=MIN($J$213:$J$242),1,"")</f>
        <v/>
      </c>
    </row>
    <row r="234" spans="1:11" hidden="1">
      <c r="A234" s="87">
        <v>8</v>
      </c>
      <c r="B234" s="88">
        <f>LOOKUP(A234,Seznamy!$A$71:$A$83,Seznamy!$B$71:$B$83)</f>
        <v>194004</v>
      </c>
      <c r="C234" s="89" t="str">
        <f>LOOKUP(A234,Seznamy!$A$71:$A$83,Seznamy!$C$71:$C$83)</f>
        <v>Ledenice</v>
      </c>
      <c r="D234" s="90">
        <f>LOOKUP(A234,Seznamy!$A$71:$A$83,Seznamy!$F$71:$F$83)</f>
        <v>2438</v>
      </c>
      <c r="E234" s="90">
        <f>LOOKUP(A234,Seznamy!$A$71:$A$83,Seznamy!$G$71:$G$83)</f>
        <v>47500</v>
      </c>
      <c r="F234" s="91">
        <f>LOOKUP(A234,Seznamy!$A$71:$A$83,Seznamy!$J$71:$J$83)</f>
        <v>60</v>
      </c>
      <c r="G234" s="91">
        <v>22</v>
      </c>
      <c r="H234" s="89">
        <f>LOOKUP(G234,'Dělená - těžba'!$A$16:$A$46,'Dělená - těžba'!$B$16:$B$46)</f>
        <v>0</v>
      </c>
      <c r="I234" s="92">
        <f t="array" ref="I234">SUM(IF(('Dělená - těžba'!$A$3:$A$14=A234)*('Dělená - těžba'!$D$1:$AG$1=G234),'Dělená - těžba'!$D$3:$AG$14))</f>
        <v>0</v>
      </c>
      <c r="J234" s="116" t="str">
        <f>IF(I234=0,"",I234)</f>
        <v/>
      </c>
      <c r="K234" s="93" t="str">
        <f>IF(I234=MIN($J$213:$J$242),1,"")</f>
        <v/>
      </c>
    </row>
    <row r="235" spans="1:11" hidden="1">
      <c r="A235" s="87">
        <v>8</v>
      </c>
      <c r="B235" s="88">
        <f>LOOKUP(A235,Seznamy!$A$71:$A$83,Seznamy!$B$71:$B$83)</f>
        <v>194004</v>
      </c>
      <c r="C235" s="89" t="str">
        <f>LOOKUP(A235,Seznamy!$A$71:$A$83,Seznamy!$C$71:$C$83)</f>
        <v>Ledenice</v>
      </c>
      <c r="D235" s="90">
        <f>LOOKUP(A235,Seznamy!$A$71:$A$83,Seznamy!$F$71:$F$83)</f>
        <v>2438</v>
      </c>
      <c r="E235" s="90">
        <f>LOOKUP(A235,Seznamy!$A$71:$A$83,Seznamy!$G$71:$G$83)</f>
        <v>47500</v>
      </c>
      <c r="F235" s="91">
        <f>LOOKUP(A235,Seznamy!$A$71:$A$83,Seznamy!$J$71:$J$83)</f>
        <v>60</v>
      </c>
      <c r="G235" s="91">
        <v>23</v>
      </c>
      <c r="H235" s="89">
        <f>LOOKUP(G235,'Dělená - těžba'!$A$16:$A$46,'Dělená - těžba'!$B$16:$B$46)</f>
        <v>0</v>
      </c>
      <c r="I235" s="92">
        <f t="array" ref="I235">SUM(IF(('Dělená - těžba'!$A$3:$A$14=A235)*('Dělená - těžba'!$D$1:$AG$1=G235),'Dělená - těžba'!$D$3:$AG$14))</f>
        <v>0</v>
      </c>
      <c r="J235" s="116" t="str">
        <f>IF(I235=0,"",I235)</f>
        <v/>
      </c>
      <c r="K235" s="93" t="str">
        <f>IF(I235=MIN($J$213:$J$242),1,"")</f>
        <v/>
      </c>
    </row>
    <row r="236" spans="1:11" hidden="1">
      <c r="A236" s="87">
        <v>8</v>
      </c>
      <c r="B236" s="88">
        <f>LOOKUP(A236,Seznamy!$A$71:$A$83,Seznamy!$B$71:$B$83)</f>
        <v>194004</v>
      </c>
      <c r="C236" s="89" t="str">
        <f>LOOKUP(A236,Seznamy!$A$71:$A$83,Seznamy!$C$71:$C$83)</f>
        <v>Ledenice</v>
      </c>
      <c r="D236" s="90">
        <f>LOOKUP(A236,Seznamy!$A$71:$A$83,Seznamy!$F$71:$F$83)</f>
        <v>2438</v>
      </c>
      <c r="E236" s="90">
        <f>LOOKUP(A236,Seznamy!$A$71:$A$83,Seznamy!$G$71:$G$83)</f>
        <v>47500</v>
      </c>
      <c r="F236" s="91">
        <f>LOOKUP(A236,Seznamy!$A$71:$A$83,Seznamy!$J$71:$J$83)</f>
        <v>60</v>
      </c>
      <c r="G236" s="91">
        <v>24</v>
      </c>
      <c r="H236" s="89">
        <f>LOOKUP(G236,'Dělená - těžba'!$A$16:$A$46,'Dělená - těžba'!$B$16:$B$46)</f>
        <v>0</v>
      </c>
      <c r="I236" s="92">
        <f t="array" ref="I236">SUM(IF(('Dělená - těžba'!$A$3:$A$14=A236)*('Dělená - těžba'!$D$1:$AG$1=G236),'Dělená - těžba'!$D$3:$AG$14))</f>
        <v>0</v>
      </c>
      <c r="J236" s="116" t="str">
        <f>IF(I236=0,"",I236)</f>
        <v/>
      </c>
      <c r="K236" s="93" t="str">
        <f>IF(I236=MIN($J$213:$J$242),1,"")</f>
        <v/>
      </c>
    </row>
    <row r="237" spans="1:11" hidden="1">
      <c r="A237" s="87">
        <v>8</v>
      </c>
      <c r="B237" s="88">
        <f>LOOKUP(A237,Seznamy!$A$71:$A$83,Seznamy!$B$71:$B$83)</f>
        <v>194004</v>
      </c>
      <c r="C237" s="89" t="str">
        <f>LOOKUP(A237,Seznamy!$A$71:$A$83,Seznamy!$C$71:$C$83)</f>
        <v>Ledenice</v>
      </c>
      <c r="D237" s="90">
        <f>LOOKUP(A237,Seznamy!$A$71:$A$83,Seznamy!$F$71:$F$83)</f>
        <v>2438</v>
      </c>
      <c r="E237" s="90">
        <f>LOOKUP(A237,Seznamy!$A$71:$A$83,Seznamy!$G$71:$G$83)</f>
        <v>47500</v>
      </c>
      <c r="F237" s="91">
        <f>LOOKUP(A237,Seznamy!$A$71:$A$83,Seznamy!$J$71:$J$83)</f>
        <v>60</v>
      </c>
      <c r="G237" s="91">
        <v>25</v>
      </c>
      <c r="H237" s="89">
        <f>LOOKUP(G237,'Dělená - těžba'!$A$16:$A$46,'Dělená - těžba'!$B$16:$B$46)</f>
        <v>0</v>
      </c>
      <c r="I237" s="92">
        <f t="array" ref="I237">SUM(IF(('Dělená - těžba'!$A$3:$A$14=A237)*('Dělená - těžba'!$D$1:$AG$1=G237),'Dělená - těžba'!$D$3:$AG$14))</f>
        <v>0</v>
      </c>
      <c r="J237" s="116" t="str">
        <f>IF(I237=0,"",I237)</f>
        <v/>
      </c>
      <c r="K237" s="93" t="str">
        <f>IF(I237=MIN($J$213:$J$242),1,"")</f>
        <v/>
      </c>
    </row>
    <row r="238" spans="1:11" hidden="1">
      <c r="A238" s="87">
        <v>8</v>
      </c>
      <c r="B238" s="88">
        <f>LOOKUP(A238,Seznamy!$A$71:$A$83,Seznamy!$B$71:$B$83)</f>
        <v>194004</v>
      </c>
      <c r="C238" s="89" t="str">
        <f>LOOKUP(A238,Seznamy!$A$71:$A$83,Seznamy!$C$71:$C$83)</f>
        <v>Ledenice</v>
      </c>
      <c r="D238" s="90">
        <f>LOOKUP(A238,Seznamy!$A$71:$A$83,Seznamy!$F$71:$F$83)</f>
        <v>2438</v>
      </c>
      <c r="E238" s="90">
        <f>LOOKUP(A238,Seznamy!$A$71:$A$83,Seznamy!$G$71:$G$83)</f>
        <v>47500</v>
      </c>
      <c r="F238" s="91">
        <f>LOOKUP(A238,Seznamy!$A$71:$A$83,Seznamy!$J$71:$J$83)</f>
        <v>60</v>
      </c>
      <c r="G238" s="91">
        <v>26</v>
      </c>
      <c r="H238" s="89">
        <f>LOOKUP(G238,'Dělená - těžba'!$A$16:$A$46,'Dělená - těžba'!$B$16:$B$46)</f>
        <v>0</v>
      </c>
      <c r="I238" s="92">
        <f t="array" ref="I238">SUM(IF(('Dělená - těžba'!$A$3:$A$14=A238)*('Dělená - těžba'!$D$1:$AG$1=G238),'Dělená - těžba'!$D$3:$AG$14))</f>
        <v>0</v>
      </c>
      <c r="J238" s="116" t="str">
        <f>IF(I238=0,"",I238)</f>
        <v/>
      </c>
      <c r="K238" s="93" t="str">
        <f>IF(I238=MIN($J$213:$J$242),1,"")</f>
        <v/>
      </c>
    </row>
    <row r="239" spans="1:11" hidden="1">
      <c r="A239" s="87">
        <v>8</v>
      </c>
      <c r="B239" s="88">
        <f>LOOKUP(A239,Seznamy!$A$71:$A$83,Seznamy!$B$71:$B$83)</f>
        <v>194004</v>
      </c>
      <c r="C239" s="89" t="str">
        <f>LOOKUP(A239,Seznamy!$A$71:$A$83,Seznamy!$C$71:$C$83)</f>
        <v>Ledenice</v>
      </c>
      <c r="D239" s="90">
        <f>LOOKUP(A239,Seznamy!$A$71:$A$83,Seznamy!$F$71:$F$83)</f>
        <v>2438</v>
      </c>
      <c r="E239" s="90">
        <f>LOOKUP(A239,Seznamy!$A$71:$A$83,Seznamy!$G$71:$G$83)</f>
        <v>47500</v>
      </c>
      <c r="F239" s="91">
        <f>LOOKUP(A239,Seznamy!$A$71:$A$83,Seznamy!$J$71:$J$83)</f>
        <v>60</v>
      </c>
      <c r="G239" s="91">
        <v>27</v>
      </c>
      <c r="H239" s="89">
        <f>LOOKUP(G239,'Dělená - těžba'!$A$16:$A$46,'Dělená - těžba'!$B$16:$B$46)</f>
        <v>0</v>
      </c>
      <c r="I239" s="92">
        <f t="array" ref="I239">SUM(IF(('Dělená - těžba'!$A$3:$A$14=A239)*('Dělená - těžba'!$D$1:$AG$1=G239),'Dělená - těžba'!$D$3:$AG$14))</f>
        <v>0</v>
      </c>
      <c r="J239" s="116" t="str">
        <f>IF(I239=0,"",I239)</f>
        <v/>
      </c>
      <c r="K239" s="93" t="str">
        <f>IF(I239=MIN($J$213:$J$242),1,"")</f>
        <v/>
      </c>
    </row>
    <row r="240" spans="1:11" hidden="1">
      <c r="A240" s="87">
        <v>8</v>
      </c>
      <c r="B240" s="88">
        <f>LOOKUP(A240,Seznamy!$A$71:$A$83,Seznamy!$B$71:$B$83)</f>
        <v>194004</v>
      </c>
      <c r="C240" s="89" t="str">
        <f>LOOKUP(A240,Seznamy!$A$71:$A$83,Seznamy!$C$71:$C$83)</f>
        <v>Ledenice</v>
      </c>
      <c r="D240" s="90">
        <f>LOOKUP(A240,Seznamy!$A$71:$A$83,Seznamy!$F$71:$F$83)</f>
        <v>2438</v>
      </c>
      <c r="E240" s="90">
        <f>LOOKUP(A240,Seznamy!$A$71:$A$83,Seznamy!$G$71:$G$83)</f>
        <v>47500</v>
      </c>
      <c r="F240" s="91">
        <f>LOOKUP(A240,Seznamy!$A$71:$A$83,Seznamy!$J$71:$J$83)</f>
        <v>60</v>
      </c>
      <c r="G240" s="91">
        <v>28</v>
      </c>
      <c r="H240" s="89">
        <f>LOOKUP(G240,'Dělená - těžba'!$A$16:$A$46,'Dělená - těžba'!$B$16:$B$46)</f>
        <v>0</v>
      </c>
      <c r="I240" s="92">
        <f t="array" ref="I240">SUM(IF(('Dělená - těžba'!$A$3:$A$14=A240)*('Dělená - těžba'!$D$1:$AG$1=G240),'Dělená - těžba'!$D$3:$AG$14))</f>
        <v>0</v>
      </c>
      <c r="J240" s="116" t="str">
        <f>IF(I240=0,"",I240)</f>
        <v/>
      </c>
      <c r="K240" s="93" t="str">
        <f>IF(I240=MIN($J$213:$J$242),1,"")</f>
        <v/>
      </c>
    </row>
    <row r="241" spans="1:11" hidden="1">
      <c r="A241" s="87">
        <v>8</v>
      </c>
      <c r="B241" s="88">
        <f>LOOKUP(A241,Seznamy!$A$71:$A$83,Seznamy!$B$71:$B$83)</f>
        <v>194004</v>
      </c>
      <c r="C241" s="89" t="str">
        <f>LOOKUP(A241,Seznamy!$A$71:$A$83,Seznamy!$C$71:$C$83)</f>
        <v>Ledenice</v>
      </c>
      <c r="D241" s="90">
        <f>LOOKUP(A241,Seznamy!$A$71:$A$83,Seznamy!$F$71:$F$83)</f>
        <v>2438</v>
      </c>
      <c r="E241" s="90">
        <f>LOOKUP(A241,Seznamy!$A$71:$A$83,Seznamy!$G$71:$G$83)</f>
        <v>47500</v>
      </c>
      <c r="F241" s="91">
        <f>LOOKUP(A241,Seznamy!$A$71:$A$83,Seznamy!$J$71:$J$83)</f>
        <v>60</v>
      </c>
      <c r="G241" s="91">
        <v>29</v>
      </c>
      <c r="H241" s="89">
        <f>LOOKUP(G241,'Dělená - těžba'!$A$16:$A$46,'Dělená - těžba'!$B$16:$B$46)</f>
        <v>0</v>
      </c>
      <c r="I241" s="92">
        <f t="array" ref="I241">SUM(IF(('Dělená - těžba'!$A$3:$A$14=A241)*('Dělená - těžba'!$D$1:$AG$1=G241),'Dělená - těžba'!$D$3:$AG$14))</f>
        <v>0</v>
      </c>
      <c r="J241" s="116" t="str">
        <f>IF(I241=0,"",I241)</f>
        <v/>
      </c>
      <c r="K241" s="93" t="str">
        <f>IF(I241=MIN($J$213:$J$242),1,"")</f>
        <v/>
      </c>
    </row>
    <row r="242" spans="1:11" hidden="1">
      <c r="A242" s="87">
        <v>8</v>
      </c>
      <c r="B242" s="88">
        <f>LOOKUP(A242,Seznamy!$A$71:$A$83,Seznamy!$B$71:$B$83)</f>
        <v>194004</v>
      </c>
      <c r="C242" s="89" t="str">
        <f>LOOKUP(A242,Seznamy!$A$71:$A$83,Seznamy!$C$71:$C$83)</f>
        <v>Ledenice</v>
      </c>
      <c r="D242" s="90">
        <f>LOOKUP(A242,Seznamy!$A$71:$A$83,Seznamy!$F$71:$F$83)</f>
        <v>2438</v>
      </c>
      <c r="E242" s="90">
        <f>LOOKUP(A242,Seznamy!$A$71:$A$83,Seznamy!$G$71:$G$83)</f>
        <v>47500</v>
      </c>
      <c r="F242" s="91">
        <f>LOOKUP(A242,Seznamy!$A$71:$A$83,Seznamy!$J$71:$J$83)</f>
        <v>60</v>
      </c>
      <c r="G242" s="91">
        <v>30</v>
      </c>
      <c r="H242" s="89">
        <f>LOOKUP(G242,'Dělená - těžba'!$A$16:$A$46,'Dělená - těžba'!$B$16:$B$46)</f>
        <v>0</v>
      </c>
      <c r="I242" s="92">
        <f t="array" ref="I242">SUM(IF(('Dělená - těžba'!$A$3:$A$14=A242)*('Dělená - těžba'!$D$1:$AG$1=G242),'Dělená - těžba'!$D$3:$AG$14))</f>
        <v>0</v>
      </c>
      <c r="J242" s="116" t="str">
        <f>IF(I242=0,"",I242)</f>
        <v/>
      </c>
      <c r="K242" s="93" t="str">
        <f>IF(I242=MIN($J$213:$J$242),1,"")</f>
        <v/>
      </c>
    </row>
    <row r="243" spans="1:11">
      <c r="A243" s="53">
        <v>9</v>
      </c>
      <c r="B243" s="54">
        <f>LOOKUP(A243,Seznamy!$A$71:$A$83,Seznamy!$B$71:$B$83)</f>
        <v>212048</v>
      </c>
      <c r="C243" s="55" t="str">
        <f>LOOKUP(A243,Seznamy!$A$71:$A$83,Seznamy!$C$71:$C$83)</f>
        <v>Dobřany</v>
      </c>
      <c r="D243" s="56">
        <f>LOOKUP(A243,Seznamy!$A$71:$A$83,Seznamy!$F$71:$F$83)</f>
        <v>3394</v>
      </c>
      <c r="E243" s="56">
        <f>LOOKUP(A243,Seznamy!$A$71:$A$83,Seznamy!$G$71:$G$83)</f>
        <v>56700</v>
      </c>
      <c r="F243" s="57">
        <f>LOOKUP(A243,Seznamy!$A$71:$A$83,Seznamy!$J$71:$J$83)</f>
        <v>60</v>
      </c>
      <c r="G243" s="57">
        <v>2</v>
      </c>
      <c r="H243" s="55" t="str">
        <f>LOOKUP(G243,'Dělená - těžba'!$A$16:$A$46,'Dělená - těžba'!$B$16:$B$46)</f>
        <v>KAISER s.r.o.</v>
      </c>
      <c r="I243" s="58">
        <f t="array" ref="I243">SUM(IF(('Dělená - těžba'!$A$3:$A$14=A243)*('Dělená - těžba'!$D$1:$AG$1=G243),'Dělená - těžba'!$D$3:$AG$14))</f>
        <v>-56253167</v>
      </c>
      <c r="J243" s="115">
        <f>IF(I243=0,"",I243)</f>
        <v>-56253167</v>
      </c>
      <c r="K243" s="59">
        <f>IF(I243=MIN($J$243:$J$272),1,"")</f>
        <v>1</v>
      </c>
    </row>
    <row r="244" spans="1:11">
      <c r="A244" s="53">
        <v>9</v>
      </c>
      <c r="B244" s="54">
        <f>LOOKUP(A244,Seznamy!$A$71:$A$83,Seznamy!$B$71:$B$83)</f>
        <v>212048</v>
      </c>
      <c r="C244" s="55" t="str">
        <f>LOOKUP(A244,Seznamy!$A$71:$A$83,Seznamy!$C$71:$C$83)</f>
        <v>Dobřany</v>
      </c>
      <c r="D244" s="56">
        <f>LOOKUP(A244,Seznamy!$A$71:$A$83,Seznamy!$F$71:$F$83)</f>
        <v>3394</v>
      </c>
      <c r="E244" s="56">
        <f>LOOKUP(A244,Seznamy!$A$71:$A$83,Seznamy!$G$71:$G$83)</f>
        <v>56700</v>
      </c>
      <c r="F244" s="57">
        <f>LOOKUP(A244,Seznamy!$A$71:$A$83,Seznamy!$J$71:$J$83)</f>
        <v>60</v>
      </c>
      <c r="G244" s="57">
        <v>6</v>
      </c>
      <c r="H244" s="55" t="str">
        <f>LOOKUP(G244,'Dělená - těžba'!$A$16:$A$46,'Dělená - těžba'!$B$16:$B$46)</f>
        <v>Milan Maršalík</v>
      </c>
      <c r="I244" s="58">
        <f t="array" ref="I244">SUM(IF(('Dělená - těžba'!$A$3:$A$14=A244)*('Dělená - těžba'!$D$1:$AG$1=G244),'Dělená - těžba'!$D$3:$AG$14))</f>
        <v>-47124010</v>
      </c>
      <c r="J244" s="115">
        <f>IF(I244=0,"",I244)</f>
        <v>-47124010</v>
      </c>
      <c r="K244" s="59" t="str">
        <f>IF(I244=MIN($J$243:$J$272),1,"")</f>
        <v/>
      </c>
    </row>
    <row r="245" spans="1:11">
      <c r="A245" s="53">
        <v>9</v>
      </c>
      <c r="B245" s="54">
        <f>LOOKUP(A245,Seznamy!$A$71:$A$83,Seznamy!$B$71:$B$83)</f>
        <v>212048</v>
      </c>
      <c r="C245" s="55" t="str">
        <f>LOOKUP(A245,Seznamy!$A$71:$A$83,Seznamy!$C$71:$C$83)</f>
        <v>Dobřany</v>
      </c>
      <c r="D245" s="56">
        <f>LOOKUP(A245,Seznamy!$A$71:$A$83,Seznamy!$F$71:$F$83)</f>
        <v>3394</v>
      </c>
      <c r="E245" s="56">
        <f>LOOKUP(A245,Seznamy!$A$71:$A$83,Seznamy!$G$71:$G$83)</f>
        <v>56700</v>
      </c>
      <c r="F245" s="57">
        <f>LOOKUP(A245,Seznamy!$A$71:$A$83,Seznamy!$J$71:$J$83)</f>
        <v>60</v>
      </c>
      <c r="G245" s="57">
        <v>12</v>
      </c>
      <c r="H245" s="55" t="str">
        <f>LOOKUP(G245,'Dělená - těžba'!$A$16:$A$46,'Dělená - těžba'!$B$16:$B$46)</f>
        <v>Kloboucká lesní s.r.o.</v>
      </c>
      <c r="I245" s="58">
        <f t="array" ref="I245">SUM(IF(('Dělená - těžba'!$A$3:$A$14=A245)*('Dělená - těžba'!$D$1:$AG$1=G245),'Dělená - těžba'!$D$3:$AG$14))</f>
        <v>-44023609</v>
      </c>
      <c r="J245" s="115">
        <f>IF(I245=0,"",I245)</f>
        <v>-44023609</v>
      </c>
      <c r="K245" s="59" t="str">
        <f>IF(I245=MIN($J$243:$J$272),1,"")</f>
        <v/>
      </c>
    </row>
    <row r="246" spans="1:11">
      <c r="A246" s="53">
        <v>9</v>
      </c>
      <c r="B246" s="54">
        <f>LOOKUP(A246,Seznamy!$A$71:$A$83,Seznamy!$B$71:$B$83)</f>
        <v>212048</v>
      </c>
      <c r="C246" s="55" t="str">
        <f>LOOKUP(A246,Seznamy!$A$71:$A$83,Seznamy!$C$71:$C$83)</f>
        <v>Dobřany</v>
      </c>
      <c r="D246" s="56">
        <f>LOOKUP(A246,Seznamy!$A$71:$A$83,Seznamy!$F$71:$F$83)</f>
        <v>3394</v>
      </c>
      <c r="E246" s="56">
        <f>LOOKUP(A246,Seznamy!$A$71:$A$83,Seznamy!$G$71:$G$83)</f>
        <v>56700</v>
      </c>
      <c r="F246" s="57">
        <f>LOOKUP(A246,Seznamy!$A$71:$A$83,Seznamy!$J$71:$J$83)</f>
        <v>60</v>
      </c>
      <c r="G246" s="57">
        <v>10</v>
      </c>
      <c r="H246" s="55" t="str">
        <f>LOOKUP(G246,'Dělená - těžba'!$A$16:$A$46,'Dělená - těžba'!$B$16:$B$46)</f>
        <v>Jihozápadní dřevařská a.s.</v>
      </c>
      <c r="I246" s="58">
        <f t="array" ref="I246">SUM(IF(('Dělená - těžba'!$A$3:$A$14=A246)*('Dělená - těžba'!$D$1:$AG$1=G246),'Dělená - těžba'!$D$3:$AG$14))</f>
        <v>-40032555</v>
      </c>
      <c r="J246" s="115">
        <f>IF(I246=0,"",I246)</f>
        <v>-40032555</v>
      </c>
      <c r="K246" s="59" t="str">
        <f>IF(I246=MIN($J$243:$J$272),1,"")</f>
        <v/>
      </c>
    </row>
    <row r="247" spans="1:11">
      <c r="A247" s="53">
        <v>9</v>
      </c>
      <c r="B247" s="54">
        <f>LOOKUP(A247,Seznamy!$A$71:$A$83,Seznamy!$B$71:$B$83)</f>
        <v>212048</v>
      </c>
      <c r="C247" s="55" t="str">
        <f>LOOKUP(A247,Seznamy!$A$71:$A$83,Seznamy!$C$71:$C$83)</f>
        <v>Dobřany</v>
      </c>
      <c r="D247" s="56">
        <f>LOOKUP(A247,Seznamy!$A$71:$A$83,Seznamy!$F$71:$F$83)</f>
        <v>3394</v>
      </c>
      <c r="E247" s="56">
        <f>LOOKUP(A247,Seznamy!$A$71:$A$83,Seznamy!$G$71:$G$83)</f>
        <v>56700</v>
      </c>
      <c r="F247" s="57">
        <f>LOOKUP(A247,Seznamy!$A$71:$A$83,Seznamy!$J$71:$J$83)</f>
        <v>60</v>
      </c>
      <c r="G247" s="57">
        <v>9</v>
      </c>
      <c r="H247" s="55" t="str">
        <f>LOOKUP(G247,'Dělená - těžba'!$A$16:$A$46,'Dělená - těžba'!$B$16:$B$46)</f>
        <v>UNILES a.s.</v>
      </c>
      <c r="I247" s="58">
        <f t="array" ref="I247">SUM(IF(('Dělená - těžba'!$A$3:$A$14=A247)*('Dělená - těžba'!$D$1:$AG$1=G247),'Dělená - těžba'!$D$3:$AG$14))</f>
        <v>-37955907</v>
      </c>
      <c r="J247" s="115">
        <f>IF(I247=0,"",I247)</f>
        <v>-37955907</v>
      </c>
      <c r="K247" s="59" t="str">
        <f>IF(I247=MIN($J$243:$J$272),1,"")</f>
        <v/>
      </c>
    </row>
    <row r="248" spans="1:11">
      <c r="A248" s="53">
        <v>9</v>
      </c>
      <c r="B248" s="54">
        <f>LOOKUP(A248,Seznamy!$A$71:$A$83,Seznamy!$B$71:$B$83)</f>
        <v>212048</v>
      </c>
      <c r="C248" s="55" t="str">
        <f>LOOKUP(A248,Seznamy!$A$71:$A$83,Seznamy!$C$71:$C$83)</f>
        <v>Dobřany</v>
      </c>
      <c r="D248" s="56">
        <f>LOOKUP(A248,Seznamy!$A$71:$A$83,Seznamy!$F$71:$F$83)</f>
        <v>3394</v>
      </c>
      <c r="E248" s="56">
        <f>LOOKUP(A248,Seznamy!$A$71:$A$83,Seznamy!$G$71:$G$83)</f>
        <v>56700</v>
      </c>
      <c r="F248" s="57">
        <f>LOOKUP(A248,Seznamy!$A$71:$A$83,Seznamy!$J$71:$J$83)</f>
        <v>60</v>
      </c>
      <c r="G248" s="57">
        <v>3</v>
      </c>
      <c r="H248" s="55" t="str">
        <f>LOOKUP(G248,'Dělená - těžba'!$A$16:$A$46,'Dělená - těžba'!$B$16:$B$46)</f>
        <v>ACLESIA, spol. s r.o.</v>
      </c>
      <c r="I248" s="58">
        <f t="array" ref="I248">SUM(IF(('Dělená - těžba'!$A$3:$A$14=A248)*('Dělená - těžba'!$D$1:$AG$1=G248),'Dělená - těžba'!$D$3:$AG$14))</f>
        <v>-31117213</v>
      </c>
      <c r="J248" s="115">
        <f>IF(I248=0,"",I248)</f>
        <v>-31117213</v>
      </c>
      <c r="K248" s="59" t="str">
        <f>IF(I248=MIN($J$243:$J$272),1,"")</f>
        <v/>
      </c>
    </row>
    <row r="249" spans="1:11" hidden="1">
      <c r="A249" s="53">
        <v>9</v>
      </c>
      <c r="B249" s="54">
        <f>LOOKUP(A249,Seznamy!$A$71:$A$83,Seznamy!$B$71:$B$83)</f>
        <v>212048</v>
      </c>
      <c r="C249" s="55" t="str">
        <f>LOOKUP(A249,Seznamy!$A$71:$A$83,Seznamy!$C$71:$C$83)</f>
        <v>Dobřany</v>
      </c>
      <c r="D249" s="56">
        <f>LOOKUP(A249,Seznamy!$A$71:$A$83,Seznamy!$F$71:$F$83)</f>
        <v>3394</v>
      </c>
      <c r="E249" s="56">
        <f>LOOKUP(A249,Seznamy!$A$71:$A$83,Seznamy!$G$71:$G$83)</f>
        <v>56700</v>
      </c>
      <c r="F249" s="57">
        <f>LOOKUP(A249,Seznamy!$A$71:$A$83,Seznamy!$J$71:$J$83)</f>
        <v>60</v>
      </c>
      <c r="G249" s="57">
        <v>1</v>
      </c>
      <c r="H249" s="55">
        <f>LOOKUP(G249,'Dělená - těžba'!$A$16:$A$46,'Dělená - těžba'!$B$16:$B$46)</f>
        <v>0</v>
      </c>
      <c r="I249" s="58">
        <f t="array" ref="I249">SUM(IF(('Dělená - těžba'!$A$3:$A$14=A249)*('Dělená - těžba'!$D$1:$AG$1=G249),'Dělená - těžba'!$D$3:$AG$14))</f>
        <v>0</v>
      </c>
      <c r="J249" s="115" t="str">
        <f>IF(I249=0,"",I249)</f>
        <v/>
      </c>
      <c r="K249" s="59" t="str">
        <f>IF(I249=MIN($J$243:$J$272),1,"")</f>
        <v/>
      </c>
    </row>
    <row r="250" spans="1:11" hidden="1">
      <c r="A250" s="53">
        <v>9</v>
      </c>
      <c r="B250" s="54">
        <f>LOOKUP(A250,Seznamy!$A$71:$A$83,Seznamy!$B$71:$B$83)</f>
        <v>212048</v>
      </c>
      <c r="C250" s="55" t="str">
        <f>LOOKUP(A250,Seznamy!$A$71:$A$83,Seznamy!$C$71:$C$83)</f>
        <v>Dobřany</v>
      </c>
      <c r="D250" s="56">
        <f>LOOKUP(A250,Seznamy!$A$71:$A$83,Seznamy!$F$71:$F$83)</f>
        <v>3394</v>
      </c>
      <c r="E250" s="56">
        <f>LOOKUP(A250,Seznamy!$A$71:$A$83,Seznamy!$G$71:$G$83)</f>
        <v>56700</v>
      </c>
      <c r="F250" s="57">
        <f>LOOKUP(A250,Seznamy!$A$71:$A$83,Seznamy!$J$71:$J$83)</f>
        <v>60</v>
      </c>
      <c r="G250" s="57">
        <v>4</v>
      </c>
      <c r="H250" s="55" t="str">
        <f>LOOKUP(G250,'Dělená - těžba'!$A$16:$A$46,'Dělená - těžba'!$B$16:$B$46)</f>
        <v>LST a.s.</v>
      </c>
      <c r="I250" s="58">
        <f t="array" ref="I250">SUM(IF(('Dělená - těžba'!$A$3:$A$14=A250)*('Dělená - těžba'!$D$1:$AG$1=G250),'Dělená - těžba'!$D$3:$AG$14))</f>
        <v>0</v>
      </c>
      <c r="J250" s="115" t="str">
        <f>IF(I250=0,"",I250)</f>
        <v/>
      </c>
      <c r="K250" s="59" t="str">
        <f>IF(I250=MIN($J$243:$J$272),1,"")</f>
        <v/>
      </c>
    </row>
    <row r="251" spans="1:11" hidden="1">
      <c r="A251" s="53">
        <v>9</v>
      </c>
      <c r="B251" s="54">
        <f>LOOKUP(A251,Seznamy!$A$71:$A$83,Seznamy!$B$71:$B$83)</f>
        <v>212048</v>
      </c>
      <c r="C251" s="55" t="str">
        <f>LOOKUP(A251,Seznamy!$A$71:$A$83,Seznamy!$C$71:$C$83)</f>
        <v>Dobřany</v>
      </c>
      <c r="D251" s="56">
        <f>LOOKUP(A251,Seznamy!$A$71:$A$83,Seznamy!$F$71:$F$83)</f>
        <v>3394</v>
      </c>
      <c r="E251" s="56">
        <f>LOOKUP(A251,Seznamy!$A$71:$A$83,Seznamy!$G$71:$G$83)</f>
        <v>56700</v>
      </c>
      <c r="F251" s="57">
        <f>LOOKUP(A251,Seznamy!$A$71:$A$83,Seznamy!$J$71:$J$83)</f>
        <v>60</v>
      </c>
      <c r="G251" s="57">
        <v>5</v>
      </c>
      <c r="H251" s="55" t="str">
        <f>LOOKUP(G251,'Dělená - těžba'!$A$16:$A$46,'Dělená - těžba'!$B$16:$B$46)</f>
        <v>T.E.P. HOLZ, s.r.o.</v>
      </c>
      <c r="I251" s="58">
        <f t="array" ref="I251">SUM(IF(('Dělená - těžba'!$A$3:$A$14=A251)*('Dělená - těžba'!$D$1:$AG$1=G251),'Dělená - těžba'!$D$3:$AG$14))</f>
        <v>0</v>
      </c>
      <c r="J251" s="115" t="str">
        <f>IF(I251=0,"",I251)</f>
        <v/>
      </c>
      <c r="K251" s="59" t="str">
        <f>IF(I251=MIN($J$243:$J$272),1,"")</f>
        <v/>
      </c>
    </row>
    <row r="252" spans="1:11" hidden="1">
      <c r="A252" s="53">
        <v>9</v>
      </c>
      <c r="B252" s="54">
        <f>LOOKUP(A252,Seznamy!$A$71:$A$83,Seznamy!$B$71:$B$83)</f>
        <v>212048</v>
      </c>
      <c r="C252" s="55" t="str">
        <f>LOOKUP(A252,Seznamy!$A$71:$A$83,Seznamy!$C$71:$C$83)</f>
        <v>Dobřany</v>
      </c>
      <c r="D252" s="56">
        <f>LOOKUP(A252,Seznamy!$A$71:$A$83,Seznamy!$F$71:$F$83)</f>
        <v>3394</v>
      </c>
      <c r="E252" s="56">
        <f>LOOKUP(A252,Seznamy!$A$71:$A$83,Seznamy!$G$71:$G$83)</f>
        <v>56700</v>
      </c>
      <c r="F252" s="57">
        <f>LOOKUP(A252,Seznamy!$A$71:$A$83,Seznamy!$J$71:$J$83)</f>
        <v>60</v>
      </c>
      <c r="G252" s="57">
        <v>7</v>
      </c>
      <c r="H252" s="55" t="str">
        <f>LOOKUP(G252,'Dělená - těžba'!$A$16:$A$46,'Dělená - těžba'!$B$16:$B$46)</f>
        <v>Stora Enso Wood Products Planá s.r.o.</v>
      </c>
      <c r="I252" s="58">
        <f t="array" ref="I252">SUM(IF(('Dělená - těžba'!$A$3:$A$14=A252)*('Dělená - těžba'!$D$1:$AG$1=G252),'Dělená - těžba'!$D$3:$AG$14))</f>
        <v>0</v>
      </c>
      <c r="J252" s="115" t="str">
        <f>IF(I252=0,"",I252)</f>
        <v/>
      </c>
      <c r="K252" s="59" t="str">
        <f>IF(I252=MIN($J$243:$J$272),1,"")</f>
        <v/>
      </c>
    </row>
    <row r="253" spans="1:11" hidden="1">
      <c r="A253" s="53">
        <v>9</v>
      </c>
      <c r="B253" s="54">
        <f>LOOKUP(A253,Seznamy!$A$71:$A$83,Seznamy!$B$71:$B$83)</f>
        <v>212048</v>
      </c>
      <c r="C253" s="55" t="str">
        <f>LOOKUP(A253,Seznamy!$A$71:$A$83,Seznamy!$C$71:$C$83)</f>
        <v>Dobřany</v>
      </c>
      <c r="D253" s="56">
        <f>LOOKUP(A253,Seznamy!$A$71:$A$83,Seznamy!$F$71:$F$83)</f>
        <v>3394</v>
      </c>
      <c r="E253" s="56">
        <f>LOOKUP(A253,Seznamy!$A$71:$A$83,Seznamy!$G$71:$G$83)</f>
        <v>56700</v>
      </c>
      <c r="F253" s="57">
        <f>LOOKUP(A253,Seznamy!$A$71:$A$83,Seznamy!$J$71:$J$83)</f>
        <v>60</v>
      </c>
      <c r="G253" s="57">
        <v>8</v>
      </c>
      <c r="H253" s="55" t="str">
        <f>LOOKUP(G253,'Dělená - těžba'!$A$16:$A$46,'Dělená - těžba'!$B$16:$B$46)</f>
        <v>Stora Enso Wood Products Ždírec s.r.o.</v>
      </c>
      <c r="I253" s="58">
        <f t="array" ref="I253">SUM(IF(('Dělená - těžba'!$A$3:$A$14=A253)*('Dělená - těžba'!$D$1:$AG$1=G253),'Dělená - těžba'!$D$3:$AG$14))</f>
        <v>0</v>
      </c>
      <c r="J253" s="115" t="str">
        <f>IF(I253=0,"",I253)</f>
        <v/>
      </c>
      <c r="K253" s="59" t="str">
        <f>IF(I253=MIN($J$243:$J$272),1,"")</f>
        <v/>
      </c>
    </row>
    <row r="254" spans="1:11" hidden="1">
      <c r="A254" s="53">
        <v>9</v>
      </c>
      <c r="B254" s="54">
        <f>LOOKUP(A254,Seznamy!$A$71:$A$83,Seznamy!$B$71:$B$83)</f>
        <v>212048</v>
      </c>
      <c r="C254" s="55" t="str">
        <f>LOOKUP(A254,Seznamy!$A$71:$A$83,Seznamy!$C$71:$C$83)</f>
        <v>Dobřany</v>
      </c>
      <c r="D254" s="56">
        <f>LOOKUP(A254,Seznamy!$A$71:$A$83,Seznamy!$F$71:$F$83)</f>
        <v>3394</v>
      </c>
      <c r="E254" s="56">
        <f>LOOKUP(A254,Seznamy!$A$71:$A$83,Seznamy!$G$71:$G$83)</f>
        <v>56700</v>
      </c>
      <c r="F254" s="57">
        <f>LOOKUP(A254,Seznamy!$A$71:$A$83,Seznamy!$J$71:$J$83)</f>
        <v>60</v>
      </c>
      <c r="G254" s="57">
        <v>11</v>
      </c>
      <c r="H254" s="55" t="str">
        <f>LOOKUP(G254,'Dělená - těžba'!$A$16:$A$46,'Dělená - těžba'!$B$16:$B$46)</f>
        <v>LDF Rožnov a.s.</v>
      </c>
      <c r="I254" s="58">
        <f t="array" ref="I254">SUM(IF(('Dělená - těžba'!$A$3:$A$14=A254)*('Dělená - těžba'!$D$1:$AG$1=G254),'Dělená - těžba'!$D$3:$AG$14))</f>
        <v>0</v>
      </c>
      <c r="J254" s="115" t="str">
        <f>IF(I254=0,"",I254)</f>
        <v/>
      </c>
      <c r="K254" s="59" t="str">
        <f>IF(I254=MIN($J$243:$J$272),1,"")</f>
        <v/>
      </c>
    </row>
    <row r="255" spans="1:11" hidden="1">
      <c r="A255" s="53">
        <v>9</v>
      </c>
      <c r="B255" s="54">
        <f>LOOKUP(A255,Seznamy!$A$71:$A$83,Seznamy!$B$71:$B$83)</f>
        <v>212048</v>
      </c>
      <c r="C255" s="55" t="str">
        <f>LOOKUP(A255,Seznamy!$A$71:$A$83,Seznamy!$C$71:$C$83)</f>
        <v>Dobřany</v>
      </c>
      <c r="D255" s="56">
        <f>LOOKUP(A255,Seznamy!$A$71:$A$83,Seznamy!$F$71:$F$83)</f>
        <v>3394</v>
      </c>
      <c r="E255" s="56">
        <f>LOOKUP(A255,Seznamy!$A$71:$A$83,Seznamy!$G$71:$G$83)</f>
        <v>56700</v>
      </c>
      <c r="F255" s="57">
        <f>LOOKUP(A255,Seznamy!$A$71:$A$83,Seznamy!$J$71:$J$83)</f>
        <v>60</v>
      </c>
      <c r="G255" s="57">
        <v>13</v>
      </c>
      <c r="H255" s="55" t="str">
        <f>LOOKUP(G255,'Dělená - těžba'!$A$16:$A$46,'Dělená - těžba'!$B$16:$B$46)</f>
        <v>Drevo-Málek s.r.o.</v>
      </c>
      <c r="I255" s="58">
        <f t="array" ref="I255">SUM(IF(('Dělená - těžba'!$A$3:$A$14=A255)*('Dělená - těžba'!$D$1:$AG$1=G255),'Dělená - těžba'!$D$3:$AG$14))</f>
        <v>0</v>
      </c>
      <c r="J255" s="115" t="str">
        <f>IF(I255=0,"",I255)</f>
        <v/>
      </c>
      <c r="K255" s="59" t="str">
        <f>IF(I255=MIN($J$243:$J$272),1,"")</f>
        <v/>
      </c>
    </row>
    <row r="256" spans="1:11" hidden="1">
      <c r="A256" s="53">
        <v>9</v>
      </c>
      <c r="B256" s="54">
        <f>LOOKUP(A256,Seznamy!$A$71:$A$83,Seznamy!$B$71:$B$83)</f>
        <v>212048</v>
      </c>
      <c r="C256" s="55" t="str">
        <f>LOOKUP(A256,Seznamy!$A$71:$A$83,Seznamy!$C$71:$C$83)</f>
        <v>Dobřany</v>
      </c>
      <c r="D256" s="56">
        <f>LOOKUP(A256,Seznamy!$A$71:$A$83,Seznamy!$F$71:$F$83)</f>
        <v>3394</v>
      </c>
      <c r="E256" s="56">
        <f>LOOKUP(A256,Seznamy!$A$71:$A$83,Seznamy!$G$71:$G$83)</f>
        <v>56700</v>
      </c>
      <c r="F256" s="57">
        <f>LOOKUP(A256,Seznamy!$A$71:$A$83,Seznamy!$J$71:$J$83)</f>
        <v>60</v>
      </c>
      <c r="G256" s="57">
        <v>14</v>
      </c>
      <c r="H256" s="55" t="str">
        <f>LOOKUP(G256,'Dělená - těžba'!$A$16:$A$46,'Dělená - těžba'!$B$16:$B$46)</f>
        <v>SOLITERA spol. s r.o.</v>
      </c>
      <c r="I256" s="58">
        <f t="array" ref="I256">SUM(IF(('Dělená - těžba'!$A$3:$A$14=A256)*('Dělená - těžba'!$D$1:$AG$1=G256),'Dělená - těžba'!$D$3:$AG$14))</f>
        <v>0</v>
      </c>
      <c r="J256" s="115" t="str">
        <f>IF(I256=0,"",I256)</f>
        <v/>
      </c>
      <c r="K256" s="59" t="str">
        <f>IF(I256=MIN($J$243:$J$272),1,"")</f>
        <v/>
      </c>
    </row>
    <row r="257" spans="1:11" hidden="1">
      <c r="A257" s="53">
        <v>9</v>
      </c>
      <c r="B257" s="54">
        <f>LOOKUP(A257,Seznamy!$A$71:$A$83,Seznamy!$B$71:$B$83)</f>
        <v>212048</v>
      </c>
      <c r="C257" s="55" t="str">
        <f>LOOKUP(A257,Seznamy!$A$71:$A$83,Seznamy!$C$71:$C$83)</f>
        <v>Dobřany</v>
      </c>
      <c r="D257" s="56">
        <f>LOOKUP(A257,Seznamy!$A$71:$A$83,Seznamy!$F$71:$F$83)</f>
        <v>3394</v>
      </c>
      <c r="E257" s="56">
        <f>LOOKUP(A257,Seznamy!$A$71:$A$83,Seznamy!$G$71:$G$83)</f>
        <v>56700</v>
      </c>
      <c r="F257" s="57">
        <f>LOOKUP(A257,Seznamy!$A$71:$A$83,Seznamy!$J$71:$J$83)</f>
        <v>60</v>
      </c>
      <c r="G257" s="57">
        <v>15</v>
      </c>
      <c r="H257" s="55" t="str">
        <f>LOOKUP(G257,'Dělená - těžba'!$A$16:$A$46,'Dělená - těžba'!$B$16:$B$46)</f>
        <v>Lesy Beskydy, a.s.</v>
      </c>
      <c r="I257" s="58">
        <f t="array" ref="I257">SUM(IF(('Dělená - těžba'!$A$3:$A$14=A257)*('Dělená - těžba'!$D$1:$AG$1=G257),'Dělená - těžba'!$D$3:$AG$14))</f>
        <v>0</v>
      </c>
      <c r="J257" s="115" t="str">
        <f>IF(I257=0,"",I257)</f>
        <v/>
      </c>
      <c r="K257" s="59" t="str">
        <f>IF(I257=MIN($J$243:$J$272),1,"")</f>
        <v/>
      </c>
    </row>
    <row r="258" spans="1:11" hidden="1">
      <c r="A258" s="53">
        <v>9</v>
      </c>
      <c r="B258" s="54">
        <f>LOOKUP(A258,Seznamy!$A$71:$A$83,Seznamy!$B$71:$B$83)</f>
        <v>212048</v>
      </c>
      <c r="C258" s="55" t="str">
        <f>LOOKUP(A258,Seznamy!$A$71:$A$83,Seznamy!$C$71:$C$83)</f>
        <v>Dobřany</v>
      </c>
      <c r="D258" s="56">
        <f>LOOKUP(A258,Seznamy!$A$71:$A$83,Seznamy!$F$71:$F$83)</f>
        <v>3394</v>
      </c>
      <c r="E258" s="56">
        <f>LOOKUP(A258,Seznamy!$A$71:$A$83,Seznamy!$G$71:$G$83)</f>
        <v>56700</v>
      </c>
      <c r="F258" s="57">
        <f>LOOKUP(A258,Seznamy!$A$71:$A$83,Seznamy!$J$71:$J$83)</f>
        <v>60</v>
      </c>
      <c r="G258" s="57">
        <v>16</v>
      </c>
      <c r="H258" s="55" t="str">
        <f>LOOKUP(G258,'Dělená - těžba'!$A$16:$A$46,'Dělená - těžba'!$B$16:$B$46)</f>
        <v>Lesní společnost Ledeč nad Sázavou, a.s.</v>
      </c>
      <c r="I258" s="58">
        <f t="array" ref="I258">SUM(IF(('Dělená - těžba'!$A$3:$A$14=A258)*('Dělená - těžba'!$D$1:$AG$1=G258),'Dělená - těžba'!$D$3:$AG$14))</f>
        <v>0</v>
      </c>
      <c r="J258" s="115" t="str">
        <f>IF(I258=0,"",I258)</f>
        <v/>
      </c>
      <c r="K258" s="59" t="str">
        <f>IF(I258=MIN($J$243:$J$272),1,"")</f>
        <v/>
      </c>
    </row>
    <row r="259" spans="1:11" hidden="1">
      <c r="A259" s="53">
        <v>9</v>
      </c>
      <c r="B259" s="54">
        <f>LOOKUP(A259,Seznamy!$A$71:$A$83,Seznamy!$B$71:$B$83)</f>
        <v>212048</v>
      </c>
      <c r="C259" s="55" t="str">
        <f>LOOKUP(A259,Seznamy!$A$71:$A$83,Seznamy!$C$71:$C$83)</f>
        <v>Dobřany</v>
      </c>
      <c r="D259" s="56">
        <f>LOOKUP(A259,Seznamy!$A$71:$A$83,Seznamy!$F$71:$F$83)</f>
        <v>3394</v>
      </c>
      <c r="E259" s="56">
        <f>LOOKUP(A259,Seznamy!$A$71:$A$83,Seznamy!$G$71:$G$83)</f>
        <v>56700</v>
      </c>
      <c r="F259" s="57">
        <f>LOOKUP(A259,Seznamy!$A$71:$A$83,Seznamy!$J$71:$J$83)</f>
        <v>60</v>
      </c>
      <c r="G259" s="57">
        <v>17</v>
      </c>
      <c r="H259" s="55" t="str">
        <f>LOOKUP(G259,'Dělená - těžba'!$A$16:$A$46,'Dělená - těžba'!$B$16:$B$46)</f>
        <v>Pradědský lesní závod, a.s.</v>
      </c>
      <c r="I259" s="58">
        <f t="array" ref="I259">SUM(IF(('Dělená - těžba'!$A$3:$A$14=A259)*('Dělená - těžba'!$D$1:$AG$1=G259),'Dělená - těžba'!$D$3:$AG$14))</f>
        <v>0</v>
      </c>
      <c r="J259" s="115" t="str">
        <f>IF(I259=0,"",I259)</f>
        <v/>
      </c>
      <c r="K259" s="59" t="str">
        <f>IF(I259=MIN($J$243:$J$272),1,"")</f>
        <v/>
      </c>
    </row>
    <row r="260" spans="1:11" hidden="1">
      <c r="A260" s="53">
        <v>9</v>
      </c>
      <c r="B260" s="54">
        <f>LOOKUP(A260,Seznamy!$A$71:$A$83,Seznamy!$B$71:$B$83)</f>
        <v>212048</v>
      </c>
      <c r="C260" s="55" t="str">
        <f>LOOKUP(A260,Seznamy!$A$71:$A$83,Seznamy!$C$71:$C$83)</f>
        <v>Dobřany</v>
      </c>
      <c r="D260" s="56">
        <f>LOOKUP(A260,Seznamy!$A$71:$A$83,Seznamy!$F$71:$F$83)</f>
        <v>3394</v>
      </c>
      <c r="E260" s="56">
        <f>LOOKUP(A260,Seznamy!$A$71:$A$83,Seznamy!$G$71:$G$83)</f>
        <v>56700</v>
      </c>
      <c r="F260" s="57">
        <f>LOOKUP(A260,Seznamy!$A$71:$A$83,Seznamy!$J$71:$J$83)</f>
        <v>60</v>
      </c>
      <c r="G260" s="57">
        <v>18</v>
      </c>
      <c r="H260" s="55" t="str">
        <f>LOOKUP(G260,'Dělená - těžba'!$A$16:$A$46,'Dělená - těžba'!$B$16:$B$46)</f>
        <v>HEDERA ZIMA, spol. s r.o.</v>
      </c>
      <c r="I260" s="58">
        <f t="array" ref="I260">SUM(IF(('Dělená - těžba'!$A$3:$A$14=A260)*('Dělená - těžba'!$D$1:$AG$1=G260),'Dělená - těžba'!$D$3:$AG$14))</f>
        <v>0</v>
      </c>
      <c r="J260" s="115" t="str">
        <f>IF(I260=0,"",I260)</f>
        <v/>
      </c>
      <c r="K260" s="59" t="str">
        <f>IF(I260=MIN($J$243:$J$272),1,"")</f>
        <v/>
      </c>
    </row>
    <row r="261" spans="1:11" hidden="1">
      <c r="A261" s="53">
        <v>9</v>
      </c>
      <c r="B261" s="54">
        <f>LOOKUP(A261,Seznamy!$A$71:$A$83,Seznamy!$B$71:$B$83)</f>
        <v>212048</v>
      </c>
      <c r="C261" s="55" t="str">
        <f>LOOKUP(A261,Seznamy!$A$71:$A$83,Seznamy!$C$71:$C$83)</f>
        <v>Dobřany</v>
      </c>
      <c r="D261" s="56">
        <f>LOOKUP(A261,Seznamy!$A$71:$A$83,Seznamy!$F$71:$F$83)</f>
        <v>3394</v>
      </c>
      <c r="E261" s="56">
        <f>LOOKUP(A261,Seznamy!$A$71:$A$83,Seznamy!$G$71:$G$83)</f>
        <v>56700</v>
      </c>
      <c r="F261" s="57">
        <f>LOOKUP(A261,Seznamy!$A$71:$A$83,Seznamy!$J$71:$J$83)</f>
        <v>60</v>
      </c>
      <c r="G261" s="57">
        <v>19</v>
      </c>
      <c r="H261" s="55" t="str">
        <f>LOOKUP(G261,'Dělená - těžba'!$A$16:$A$46,'Dělená - těžba'!$B$16:$B$46)</f>
        <v>JACER - CZ a.s.</v>
      </c>
      <c r="I261" s="58">
        <f t="array" ref="I261">SUM(IF(('Dělená - těžba'!$A$3:$A$14=A261)*('Dělená - těžba'!$D$1:$AG$1=G261),'Dělená - těžba'!$D$3:$AG$14))</f>
        <v>0</v>
      </c>
      <c r="J261" s="115" t="str">
        <f>IF(I261=0,"",I261)</f>
        <v/>
      </c>
      <c r="K261" s="59" t="str">
        <f>IF(I261=MIN($J$243:$J$272),1,"")</f>
        <v/>
      </c>
    </row>
    <row r="262" spans="1:11" hidden="1">
      <c r="A262" s="53">
        <v>9</v>
      </c>
      <c r="B262" s="54">
        <f>LOOKUP(A262,Seznamy!$A$71:$A$83,Seznamy!$B$71:$B$83)</f>
        <v>212048</v>
      </c>
      <c r="C262" s="55" t="str">
        <f>LOOKUP(A262,Seznamy!$A$71:$A$83,Seznamy!$C$71:$C$83)</f>
        <v>Dobřany</v>
      </c>
      <c r="D262" s="56">
        <f>LOOKUP(A262,Seznamy!$A$71:$A$83,Seznamy!$F$71:$F$83)</f>
        <v>3394</v>
      </c>
      <c r="E262" s="56">
        <f>LOOKUP(A262,Seznamy!$A$71:$A$83,Seznamy!$G$71:$G$83)</f>
        <v>56700</v>
      </c>
      <c r="F262" s="57">
        <f>LOOKUP(A262,Seznamy!$A$71:$A$83,Seznamy!$J$71:$J$83)</f>
        <v>60</v>
      </c>
      <c r="G262" s="57">
        <v>20</v>
      </c>
      <c r="H262" s="55">
        <f>LOOKUP(G262,'Dělená - těžba'!$A$16:$A$46,'Dělená - těžba'!$B$16:$B$46)</f>
        <v>0</v>
      </c>
      <c r="I262" s="58">
        <f t="array" ref="I262">SUM(IF(('Dělená - těžba'!$A$3:$A$14=A262)*('Dělená - těžba'!$D$1:$AG$1=G262),'Dělená - těžba'!$D$3:$AG$14))</f>
        <v>0</v>
      </c>
      <c r="J262" s="115" t="str">
        <f>IF(I262=0,"",I262)</f>
        <v/>
      </c>
      <c r="K262" s="59" t="str">
        <f>IF(I262=MIN($J$243:$J$272),1,"")</f>
        <v/>
      </c>
    </row>
    <row r="263" spans="1:11" hidden="1">
      <c r="A263" s="53">
        <v>9</v>
      </c>
      <c r="B263" s="54">
        <f>LOOKUP(A263,Seznamy!$A$71:$A$83,Seznamy!$B$71:$B$83)</f>
        <v>212048</v>
      </c>
      <c r="C263" s="55" t="str">
        <f>LOOKUP(A263,Seznamy!$A$71:$A$83,Seznamy!$C$71:$C$83)</f>
        <v>Dobřany</v>
      </c>
      <c r="D263" s="56">
        <f>LOOKUP(A263,Seznamy!$A$71:$A$83,Seznamy!$F$71:$F$83)</f>
        <v>3394</v>
      </c>
      <c r="E263" s="56">
        <f>LOOKUP(A263,Seznamy!$A$71:$A$83,Seznamy!$G$71:$G$83)</f>
        <v>56700</v>
      </c>
      <c r="F263" s="57">
        <f>LOOKUP(A263,Seznamy!$A$71:$A$83,Seznamy!$J$71:$J$83)</f>
        <v>60</v>
      </c>
      <c r="G263" s="57">
        <v>21</v>
      </c>
      <c r="H263" s="55">
        <f>LOOKUP(G263,'Dělená - těžba'!$A$16:$A$46,'Dělená - těžba'!$B$16:$B$46)</f>
        <v>0</v>
      </c>
      <c r="I263" s="58">
        <f t="array" ref="I263">SUM(IF(('Dělená - těžba'!$A$3:$A$14=A263)*('Dělená - těžba'!$D$1:$AG$1=G263),'Dělená - těžba'!$D$3:$AG$14))</f>
        <v>0</v>
      </c>
      <c r="J263" s="115" t="str">
        <f>IF(I263=0,"",I263)</f>
        <v/>
      </c>
      <c r="K263" s="59" t="str">
        <f>IF(I263=MIN($J$243:$J$272),1,"")</f>
        <v/>
      </c>
    </row>
    <row r="264" spans="1:11" hidden="1">
      <c r="A264" s="53">
        <v>9</v>
      </c>
      <c r="B264" s="54">
        <f>LOOKUP(A264,Seznamy!$A$71:$A$83,Seznamy!$B$71:$B$83)</f>
        <v>212048</v>
      </c>
      <c r="C264" s="55" t="str">
        <f>LOOKUP(A264,Seznamy!$A$71:$A$83,Seznamy!$C$71:$C$83)</f>
        <v>Dobřany</v>
      </c>
      <c r="D264" s="56">
        <f>LOOKUP(A264,Seznamy!$A$71:$A$83,Seznamy!$F$71:$F$83)</f>
        <v>3394</v>
      </c>
      <c r="E264" s="56">
        <f>LOOKUP(A264,Seznamy!$A$71:$A$83,Seznamy!$G$71:$G$83)</f>
        <v>56700</v>
      </c>
      <c r="F264" s="57">
        <f>LOOKUP(A264,Seznamy!$A$71:$A$83,Seznamy!$J$71:$J$83)</f>
        <v>60</v>
      </c>
      <c r="G264" s="57">
        <v>22</v>
      </c>
      <c r="H264" s="55">
        <f>LOOKUP(G264,'Dělená - těžba'!$A$16:$A$46,'Dělená - těžba'!$B$16:$B$46)</f>
        <v>0</v>
      </c>
      <c r="I264" s="58">
        <f t="array" ref="I264">SUM(IF(('Dělená - těžba'!$A$3:$A$14=A264)*('Dělená - těžba'!$D$1:$AG$1=G264),'Dělená - těžba'!$D$3:$AG$14))</f>
        <v>0</v>
      </c>
      <c r="J264" s="115" t="str">
        <f>IF(I264=0,"",I264)</f>
        <v/>
      </c>
      <c r="K264" s="59" t="str">
        <f>IF(I264=MIN($J$243:$J$272),1,"")</f>
        <v/>
      </c>
    </row>
    <row r="265" spans="1:11" hidden="1">
      <c r="A265" s="53">
        <v>9</v>
      </c>
      <c r="B265" s="54">
        <f>LOOKUP(A265,Seznamy!$A$71:$A$83,Seznamy!$B$71:$B$83)</f>
        <v>212048</v>
      </c>
      <c r="C265" s="55" t="str">
        <f>LOOKUP(A265,Seznamy!$A$71:$A$83,Seznamy!$C$71:$C$83)</f>
        <v>Dobřany</v>
      </c>
      <c r="D265" s="56">
        <f>LOOKUP(A265,Seznamy!$A$71:$A$83,Seznamy!$F$71:$F$83)</f>
        <v>3394</v>
      </c>
      <c r="E265" s="56">
        <f>LOOKUP(A265,Seznamy!$A$71:$A$83,Seznamy!$G$71:$G$83)</f>
        <v>56700</v>
      </c>
      <c r="F265" s="57">
        <f>LOOKUP(A265,Seznamy!$A$71:$A$83,Seznamy!$J$71:$J$83)</f>
        <v>60</v>
      </c>
      <c r="G265" s="57">
        <v>23</v>
      </c>
      <c r="H265" s="55">
        <f>LOOKUP(G265,'Dělená - těžba'!$A$16:$A$46,'Dělená - těžba'!$B$16:$B$46)</f>
        <v>0</v>
      </c>
      <c r="I265" s="58">
        <f t="array" ref="I265">SUM(IF(('Dělená - těžba'!$A$3:$A$14=A265)*('Dělená - těžba'!$D$1:$AG$1=G265),'Dělená - těžba'!$D$3:$AG$14))</f>
        <v>0</v>
      </c>
      <c r="J265" s="115" t="str">
        <f>IF(I265=0,"",I265)</f>
        <v/>
      </c>
      <c r="K265" s="59" t="str">
        <f>IF(I265=MIN($J$243:$J$272),1,"")</f>
        <v/>
      </c>
    </row>
    <row r="266" spans="1:11" hidden="1">
      <c r="A266" s="53">
        <v>9</v>
      </c>
      <c r="B266" s="54">
        <f>LOOKUP(A266,Seznamy!$A$71:$A$83,Seznamy!$B$71:$B$83)</f>
        <v>212048</v>
      </c>
      <c r="C266" s="55" t="str">
        <f>LOOKUP(A266,Seznamy!$A$71:$A$83,Seznamy!$C$71:$C$83)</f>
        <v>Dobřany</v>
      </c>
      <c r="D266" s="56">
        <f>LOOKUP(A266,Seznamy!$A$71:$A$83,Seznamy!$F$71:$F$83)</f>
        <v>3394</v>
      </c>
      <c r="E266" s="56">
        <f>LOOKUP(A266,Seznamy!$A$71:$A$83,Seznamy!$G$71:$G$83)</f>
        <v>56700</v>
      </c>
      <c r="F266" s="57">
        <f>LOOKUP(A266,Seznamy!$A$71:$A$83,Seznamy!$J$71:$J$83)</f>
        <v>60</v>
      </c>
      <c r="G266" s="57">
        <v>24</v>
      </c>
      <c r="H266" s="55">
        <f>LOOKUP(G266,'Dělená - těžba'!$A$16:$A$46,'Dělená - těžba'!$B$16:$B$46)</f>
        <v>0</v>
      </c>
      <c r="I266" s="58">
        <f t="array" ref="I266">SUM(IF(('Dělená - těžba'!$A$3:$A$14=A266)*('Dělená - těžba'!$D$1:$AG$1=G266),'Dělená - těžba'!$D$3:$AG$14))</f>
        <v>0</v>
      </c>
      <c r="J266" s="115" t="str">
        <f>IF(I266=0,"",I266)</f>
        <v/>
      </c>
      <c r="K266" s="59" t="str">
        <f>IF(I266=MIN($J$243:$J$272),1,"")</f>
        <v/>
      </c>
    </row>
    <row r="267" spans="1:11" hidden="1">
      <c r="A267" s="53">
        <v>9</v>
      </c>
      <c r="B267" s="54">
        <f>LOOKUP(A267,Seznamy!$A$71:$A$83,Seznamy!$B$71:$B$83)</f>
        <v>212048</v>
      </c>
      <c r="C267" s="55" t="str">
        <f>LOOKUP(A267,Seznamy!$A$71:$A$83,Seznamy!$C$71:$C$83)</f>
        <v>Dobřany</v>
      </c>
      <c r="D267" s="56">
        <f>LOOKUP(A267,Seznamy!$A$71:$A$83,Seznamy!$F$71:$F$83)</f>
        <v>3394</v>
      </c>
      <c r="E267" s="56">
        <f>LOOKUP(A267,Seznamy!$A$71:$A$83,Seznamy!$G$71:$G$83)</f>
        <v>56700</v>
      </c>
      <c r="F267" s="57">
        <f>LOOKUP(A267,Seznamy!$A$71:$A$83,Seznamy!$J$71:$J$83)</f>
        <v>60</v>
      </c>
      <c r="G267" s="57">
        <v>25</v>
      </c>
      <c r="H267" s="55">
        <f>LOOKUP(G267,'Dělená - těžba'!$A$16:$A$46,'Dělená - těžba'!$B$16:$B$46)</f>
        <v>0</v>
      </c>
      <c r="I267" s="58">
        <f t="array" ref="I267">SUM(IF(('Dělená - těžba'!$A$3:$A$14=A267)*('Dělená - těžba'!$D$1:$AG$1=G267),'Dělená - těžba'!$D$3:$AG$14))</f>
        <v>0</v>
      </c>
      <c r="J267" s="115" t="str">
        <f>IF(I267=0,"",I267)</f>
        <v/>
      </c>
      <c r="K267" s="59" t="str">
        <f>IF(I267=MIN($J$243:$J$272),1,"")</f>
        <v/>
      </c>
    </row>
    <row r="268" spans="1:11" hidden="1">
      <c r="A268" s="53">
        <v>9</v>
      </c>
      <c r="B268" s="54">
        <f>LOOKUP(A268,Seznamy!$A$71:$A$83,Seznamy!$B$71:$B$83)</f>
        <v>212048</v>
      </c>
      <c r="C268" s="55" t="str">
        <f>LOOKUP(A268,Seznamy!$A$71:$A$83,Seznamy!$C$71:$C$83)</f>
        <v>Dobřany</v>
      </c>
      <c r="D268" s="56">
        <f>LOOKUP(A268,Seznamy!$A$71:$A$83,Seznamy!$F$71:$F$83)</f>
        <v>3394</v>
      </c>
      <c r="E268" s="56">
        <f>LOOKUP(A268,Seznamy!$A$71:$A$83,Seznamy!$G$71:$G$83)</f>
        <v>56700</v>
      </c>
      <c r="F268" s="57">
        <f>LOOKUP(A268,Seznamy!$A$71:$A$83,Seznamy!$J$71:$J$83)</f>
        <v>60</v>
      </c>
      <c r="G268" s="57">
        <v>26</v>
      </c>
      <c r="H268" s="55">
        <f>LOOKUP(G268,'Dělená - těžba'!$A$16:$A$46,'Dělená - těžba'!$B$16:$B$46)</f>
        <v>0</v>
      </c>
      <c r="I268" s="58">
        <f t="array" ref="I268">SUM(IF(('Dělená - těžba'!$A$3:$A$14=A268)*('Dělená - těžba'!$D$1:$AG$1=G268),'Dělená - těžba'!$D$3:$AG$14))</f>
        <v>0</v>
      </c>
      <c r="J268" s="115" t="str">
        <f>IF(I268=0,"",I268)</f>
        <v/>
      </c>
      <c r="K268" s="59" t="str">
        <f>IF(I268=MIN($J$243:$J$272),1,"")</f>
        <v/>
      </c>
    </row>
    <row r="269" spans="1:11" hidden="1">
      <c r="A269" s="53">
        <v>9</v>
      </c>
      <c r="B269" s="54">
        <f>LOOKUP(A269,Seznamy!$A$71:$A$83,Seznamy!$B$71:$B$83)</f>
        <v>212048</v>
      </c>
      <c r="C269" s="55" t="str">
        <f>LOOKUP(A269,Seznamy!$A$71:$A$83,Seznamy!$C$71:$C$83)</f>
        <v>Dobřany</v>
      </c>
      <c r="D269" s="56">
        <f>LOOKUP(A269,Seznamy!$A$71:$A$83,Seznamy!$F$71:$F$83)</f>
        <v>3394</v>
      </c>
      <c r="E269" s="56">
        <f>LOOKUP(A269,Seznamy!$A$71:$A$83,Seznamy!$G$71:$G$83)</f>
        <v>56700</v>
      </c>
      <c r="F269" s="57">
        <f>LOOKUP(A269,Seznamy!$A$71:$A$83,Seznamy!$J$71:$J$83)</f>
        <v>60</v>
      </c>
      <c r="G269" s="57">
        <v>27</v>
      </c>
      <c r="H269" s="55">
        <f>LOOKUP(G269,'Dělená - těžba'!$A$16:$A$46,'Dělená - těžba'!$B$16:$B$46)</f>
        <v>0</v>
      </c>
      <c r="I269" s="58">
        <f t="array" ref="I269">SUM(IF(('Dělená - těžba'!$A$3:$A$14=A269)*('Dělená - těžba'!$D$1:$AG$1=G269),'Dělená - těžba'!$D$3:$AG$14))</f>
        <v>0</v>
      </c>
      <c r="J269" s="115" t="str">
        <f>IF(I269=0,"",I269)</f>
        <v/>
      </c>
      <c r="K269" s="59" t="str">
        <f>IF(I269=MIN($J$243:$J$272),1,"")</f>
        <v/>
      </c>
    </row>
    <row r="270" spans="1:11" hidden="1">
      <c r="A270" s="53">
        <v>9</v>
      </c>
      <c r="B270" s="54">
        <f>LOOKUP(A270,Seznamy!$A$71:$A$83,Seznamy!$B$71:$B$83)</f>
        <v>212048</v>
      </c>
      <c r="C270" s="55" t="str">
        <f>LOOKUP(A270,Seznamy!$A$71:$A$83,Seznamy!$C$71:$C$83)</f>
        <v>Dobřany</v>
      </c>
      <c r="D270" s="56">
        <f>LOOKUP(A270,Seznamy!$A$71:$A$83,Seznamy!$F$71:$F$83)</f>
        <v>3394</v>
      </c>
      <c r="E270" s="56">
        <f>LOOKUP(A270,Seznamy!$A$71:$A$83,Seznamy!$G$71:$G$83)</f>
        <v>56700</v>
      </c>
      <c r="F270" s="57">
        <f>LOOKUP(A270,Seznamy!$A$71:$A$83,Seznamy!$J$71:$J$83)</f>
        <v>60</v>
      </c>
      <c r="G270" s="57">
        <v>28</v>
      </c>
      <c r="H270" s="55">
        <f>LOOKUP(G270,'Dělená - těžba'!$A$16:$A$46,'Dělená - těžba'!$B$16:$B$46)</f>
        <v>0</v>
      </c>
      <c r="I270" s="58">
        <f t="array" ref="I270">SUM(IF(('Dělená - těžba'!$A$3:$A$14=A270)*('Dělená - těžba'!$D$1:$AG$1=G270),'Dělená - těžba'!$D$3:$AG$14))</f>
        <v>0</v>
      </c>
      <c r="J270" s="115" t="str">
        <f>IF(I270=0,"",I270)</f>
        <v/>
      </c>
      <c r="K270" s="59" t="str">
        <f>IF(I270=MIN($J$243:$J$272),1,"")</f>
        <v/>
      </c>
    </row>
    <row r="271" spans="1:11" hidden="1">
      <c r="A271" s="53">
        <v>9</v>
      </c>
      <c r="B271" s="54">
        <f>LOOKUP(A271,Seznamy!$A$71:$A$83,Seznamy!$B$71:$B$83)</f>
        <v>212048</v>
      </c>
      <c r="C271" s="55" t="str">
        <f>LOOKUP(A271,Seznamy!$A$71:$A$83,Seznamy!$C$71:$C$83)</f>
        <v>Dobřany</v>
      </c>
      <c r="D271" s="56">
        <f>LOOKUP(A271,Seznamy!$A$71:$A$83,Seznamy!$F$71:$F$83)</f>
        <v>3394</v>
      </c>
      <c r="E271" s="56">
        <f>LOOKUP(A271,Seznamy!$A$71:$A$83,Seznamy!$G$71:$G$83)</f>
        <v>56700</v>
      </c>
      <c r="F271" s="57">
        <f>LOOKUP(A271,Seznamy!$A$71:$A$83,Seznamy!$J$71:$J$83)</f>
        <v>60</v>
      </c>
      <c r="G271" s="57">
        <v>29</v>
      </c>
      <c r="H271" s="55">
        <f>LOOKUP(G271,'Dělená - těžba'!$A$16:$A$46,'Dělená - těžba'!$B$16:$B$46)</f>
        <v>0</v>
      </c>
      <c r="I271" s="58">
        <f t="array" ref="I271">SUM(IF(('Dělená - těžba'!$A$3:$A$14=A271)*('Dělená - těžba'!$D$1:$AG$1=G271),'Dělená - těžba'!$D$3:$AG$14))</f>
        <v>0</v>
      </c>
      <c r="J271" s="115" t="str">
        <f>IF(I271=0,"",I271)</f>
        <v/>
      </c>
      <c r="K271" s="59" t="str">
        <f>IF(I271=MIN($J$243:$J$272),1,"")</f>
        <v/>
      </c>
    </row>
    <row r="272" spans="1:11" hidden="1">
      <c r="A272" s="53">
        <v>9</v>
      </c>
      <c r="B272" s="54">
        <f>LOOKUP(A272,Seznamy!$A$71:$A$83,Seznamy!$B$71:$B$83)</f>
        <v>212048</v>
      </c>
      <c r="C272" s="55" t="str">
        <f>LOOKUP(A272,Seznamy!$A$71:$A$83,Seznamy!$C$71:$C$83)</f>
        <v>Dobřany</v>
      </c>
      <c r="D272" s="56">
        <f>LOOKUP(A272,Seznamy!$A$71:$A$83,Seznamy!$F$71:$F$83)</f>
        <v>3394</v>
      </c>
      <c r="E272" s="56">
        <f>LOOKUP(A272,Seznamy!$A$71:$A$83,Seznamy!$G$71:$G$83)</f>
        <v>56700</v>
      </c>
      <c r="F272" s="57">
        <f>LOOKUP(A272,Seznamy!$A$71:$A$83,Seznamy!$J$71:$J$83)</f>
        <v>60</v>
      </c>
      <c r="G272" s="57">
        <v>30</v>
      </c>
      <c r="H272" s="55">
        <f>LOOKUP(G272,'Dělená - těžba'!$A$16:$A$46,'Dělená - těžba'!$B$16:$B$46)</f>
        <v>0</v>
      </c>
      <c r="I272" s="58">
        <f t="array" ref="I272">SUM(IF(('Dělená - těžba'!$A$3:$A$14=A272)*('Dělená - těžba'!$D$1:$AG$1=G272),'Dělená - těžba'!$D$3:$AG$14))</f>
        <v>0</v>
      </c>
      <c r="J272" s="115" t="str">
        <f>IF(I272=0,"",I272)</f>
        <v/>
      </c>
      <c r="K272" s="59" t="str">
        <f>IF(I272=MIN($J$243:$J$272),1,"")</f>
        <v/>
      </c>
    </row>
    <row r="273" spans="1:11">
      <c r="A273" s="87">
        <v>10</v>
      </c>
      <c r="B273" s="88">
        <f>LOOKUP(A273,Seznamy!$A$71:$A$83,Seznamy!$B$71:$B$83)</f>
        <v>226101</v>
      </c>
      <c r="C273" s="89" t="str">
        <f>LOOKUP(A273,Seznamy!$A$71:$A$83,Seznamy!$C$71:$C$83)</f>
        <v>Žlutice</v>
      </c>
      <c r="D273" s="90">
        <f>LOOKUP(A273,Seznamy!$A$71:$A$83,Seznamy!$F$71:$F$83)</f>
        <v>5050</v>
      </c>
      <c r="E273" s="90">
        <f>LOOKUP(A273,Seznamy!$A$71:$A$83,Seznamy!$G$71:$G$83)</f>
        <v>163000</v>
      </c>
      <c r="F273" s="91">
        <f>LOOKUP(A273,Seznamy!$A$71:$A$83,Seznamy!$J$71:$J$83)</f>
        <v>60</v>
      </c>
      <c r="G273" s="91">
        <v>9</v>
      </c>
      <c r="H273" s="89" t="str">
        <f>LOOKUP(G273,'Dělená - těžba'!$A$16:$A$46,'Dělená - těžba'!$B$16:$B$46)</f>
        <v>UNILES a.s.</v>
      </c>
      <c r="I273" s="92">
        <f t="array" ref="I273">SUM(IF(('Dělená - těžba'!$A$3:$A$14=A273)*('Dělená - těžba'!$D$1:$AG$1=G273),'Dělená - těžba'!$D$3:$AG$14))</f>
        <v>-157984822</v>
      </c>
      <c r="J273" s="116">
        <f>IF(I273=0,"",I273)</f>
        <v>-157984822</v>
      </c>
      <c r="K273" s="93">
        <f>IF(I273=MIN($J$273:$J$302),1,"")</f>
        <v>1</v>
      </c>
    </row>
    <row r="274" spans="1:11">
      <c r="A274" s="87">
        <v>10</v>
      </c>
      <c r="B274" s="88">
        <f>LOOKUP(A274,Seznamy!$A$71:$A$83,Seznamy!$B$71:$B$83)</f>
        <v>226101</v>
      </c>
      <c r="C274" s="89" t="str">
        <f>LOOKUP(A274,Seznamy!$A$71:$A$83,Seznamy!$C$71:$C$83)</f>
        <v>Žlutice</v>
      </c>
      <c r="D274" s="90">
        <f>LOOKUP(A274,Seznamy!$A$71:$A$83,Seznamy!$F$71:$F$83)</f>
        <v>5050</v>
      </c>
      <c r="E274" s="90">
        <f>LOOKUP(A274,Seznamy!$A$71:$A$83,Seznamy!$G$71:$G$83)</f>
        <v>163000</v>
      </c>
      <c r="F274" s="91">
        <f>LOOKUP(A274,Seznamy!$A$71:$A$83,Seznamy!$J$71:$J$83)</f>
        <v>60</v>
      </c>
      <c r="G274" s="91">
        <v>14</v>
      </c>
      <c r="H274" s="89" t="str">
        <f>LOOKUP(G274,'Dělená - těžba'!$A$16:$A$46,'Dělená - těžba'!$B$16:$B$46)</f>
        <v>SOLITERA spol. s r.o.</v>
      </c>
      <c r="I274" s="92">
        <f t="array" ref="I274">SUM(IF(('Dělená - těžba'!$A$3:$A$14=A274)*('Dělená - těžba'!$D$1:$AG$1=G274),'Dělená - těžba'!$D$3:$AG$14))</f>
        <v>-151480130</v>
      </c>
      <c r="J274" s="116">
        <f>IF(I274=0,"",I274)</f>
        <v>-151480130</v>
      </c>
      <c r="K274" s="93" t="str">
        <f>IF(I274=MIN($J$273:$J$302),1,"")</f>
        <v/>
      </c>
    </row>
    <row r="275" spans="1:11">
      <c r="A275" s="87">
        <v>10</v>
      </c>
      <c r="B275" s="88">
        <f>LOOKUP(A275,Seznamy!$A$71:$A$83,Seznamy!$B$71:$B$83)</f>
        <v>226101</v>
      </c>
      <c r="C275" s="89" t="str">
        <f>LOOKUP(A275,Seznamy!$A$71:$A$83,Seznamy!$C$71:$C$83)</f>
        <v>Žlutice</v>
      </c>
      <c r="D275" s="90">
        <f>LOOKUP(A275,Seznamy!$A$71:$A$83,Seznamy!$F$71:$F$83)</f>
        <v>5050</v>
      </c>
      <c r="E275" s="90">
        <f>LOOKUP(A275,Seznamy!$A$71:$A$83,Seznamy!$G$71:$G$83)</f>
        <v>163000</v>
      </c>
      <c r="F275" s="91">
        <f>LOOKUP(A275,Seznamy!$A$71:$A$83,Seznamy!$J$71:$J$83)</f>
        <v>60</v>
      </c>
      <c r="G275" s="91">
        <v>3</v>
      </c>
      <c r="H275" s="89" t="str">
        <f>LOOKUP(G275,'Dělená - těžba'!$A$16:$A$46,'Dělená - těžba'!$B$16:$B$46)</f>
        <v>ACLESIA, spol. s r.o.</v>
      </c>
      <c r="I275" s="92">
        <f t="array" ref="I275">SUM(IF(('Dělená - těžba'!$A$3:$A$14=A275)*('Dělená - těžba'!$D$1:$AG$1=G275),'Dělená - těžba'!$D$3:$AG$14))</f>
        <v>-134039484</v>
      </c>
      <c r="J275" s="116">
        <f>IF(I275=0,"",I275)</f>
        <v>-134039484</v>
      </c>
      <c r="K275" s="93" t="str">
        <f>IF(I275=MIN($J$273:$J$302),1,"")</f>
        <v/>
      </c>
    </row>
    <row r="276" spans="1:11">
      <c r="A276" s="87">
        <v>10</v>
      </c>
      <c r="B276" s="88">
        <f>LOOKUP(A276,Seznamy!$A$71:$A$83,Seznamy!$B$71:$B$83)</f>
        <v>226101</v>
      </c>
      <c r="C276" s="89" t="str">
        <f>LOOKUP(A276,Seznamy!$A$71:$A$83,Seznamy!$C$71:$C$83)</f>
        <v>Žlutice</v>
      </c>
      <c r="D276" s="90">
        <f>LOOKUP(A276,Seznamy!$A$71:$A$83,Seznamy!$F$71:$F$83)</f>
        <v>5050</v>
      </c>
      <c r="E276" s="90">
        <f>LOOKUP(A276,Seznamy!$A$71:$A$83,Seznamy!$G$71:$G$83)</f>
        <v>163000</v>
      </c>
      <c r="F276" s="91">
        <f>LOOKUP(A276,Seznamy!$A$71:$A$83,Seznamy!$J$71:$J$83)</f>
        <v>60</v>
      </c>
      <c r="G276" s="91">
        <v>4</v>
      </c>
      <c r="H276" s="89" t="str">
        <f>LOOKUP(G276,'Dělená - těžba'!$A$16:$A$46,'Dělená - těžba'!$B$16:$B$46)</f>
        <v>LST a.s.</v>
      </c>
      <c r="I276" s="92">
        <f t="array" ref="I276">SUM(IF(('Dělená - těžba'!$A$3:$A$14=A276)*('Dělená - těžba'!$D$1:$AG$1=G276),'Dělená - těžba'!$D$3:$AG$14))</f>
        <v>-130376059</v>
      </c>
      <c r="J276" s="116">
        <f>IF(I276=0,"",I276)</f>
        <v>-130376059</v>
      </c>
      <c r="K276" s="93" t="str">
        <f>IF(I276=MIN($J$273:$J$302),1,"")</f>
        <v/>
      </c>
    </row>
    <row r="277" spans="1:11">
      <c r="A277" s="87">
        <v>10</v>
      </c>
      <c r="B277" s="88">
        <f>LOOKUP(A277,Seznamy!$A$71:$A$83,Seznamy!$B$71:$B$83)</f>
        <v>226101</v>
      </c>
      <c r="C277" s="89" t="str">
        <f>LOOKUP(A277,Seznamy!$A$71:$A$83,Seznamy!$C$71:$C$83)</f>
        <v>Žlutice</v>
      </c>
      <c r="D277" s="90">
        <f>LOOKUP(A277,Seznamy!$A$71:$A$83,Seznamy!$F$71:$F$83)</f>
        <v>5050</v>
      </c>
      <c r="E277" s="90">
        <f>LOOKUP(A277,Seznamy!$A$71:$A$83,Seznamy!$G$71:$G$83)</f>
        <v>163000</v>
      </c>
      <c r="F277" s="91">
        <f>LOOKUP(A277,Seznamy!$A$71:$A$83,Seznamy!$J$71:$J$83)</f>
        <v>60</v>
      </c>
      <c r="G277" s="91">
        <v>10</v>
      </c>
      <c r="H277" s="89" t="str">
        <f>LOOKUP(G277,'Dělená - těžba'!$A$16:$A$46,'Dělená - těžba'!$B$16:$B$46)</f>
        <v>Jihozápadní dřevařská a.s.</v>
      </c>
      <c r="I277" s="92">
        <f t="array" ref="I277">SUM(IF(('Dělená - těžba'!$A$3:$A$14=A277)*('Dělená - těžba'!$D$1:$AG$1=G277),'Dělená - těžba'!$D$3:$AG$14))</f>
        <v>-125000069</v>
      </c>
      <c r="J277" s="116">
        <f>IF(I277=0,"",I277)</f>
        <v>-125000069</v>
      </c>
      <c r="K277" s="93" t="str">
        <f>IF(I277=MIN($J$273:$J$302),1,"")</f>
        <v/>
      </c>
    </row>
    <row r="278" spans="1:11" hidden="1">
      <c r="A278" s="87">
        <v>10</v>
      </c>
      <c r="B278" s="88">
        <f>LOOKUP(A278,Seznamy!$A$71:$A$83,Seznamy!$B$71:$B$83)</f>
        <v>226101</v>
      </c>
      <c r="C278" s="89" t="str">
        <f>LOOKUP(A278,Seznamy!$A$71:$A$83,Seznamy!$C$71:$C$83)</f>
        <v>Žlutice</v>
      </c>
      <c r="D278" s="90">
        <f>LOOKUP(A278,Seznamy!$A$71:$A$83,Seznamy!$F$71:$F$83)</f>
        <v>5050</v>
      </c>
      <c r="E278" s="90">
        <f>LOOKUP(A278,Seznamy!$A$71:$A$83,Seznamy!$G$71:$G$83)</f>
        <v>163000</v>
      </c>
      <c r="F278" s="91">
        <f>LOOKUP(A278,Seznamy!$A$71:$A$83,Seznamy!$J$71:$J$83)</f>
        <v>60</v>
      </c>
      <c r="G278" s="91">
        <v>15</v>
      </c>
      <c r="H278" s="89" t="str">
        <f>LOOKUP(G278,'Dělená - těžba'!$A$16:$A$46,'Dělená - těžba'!$B$16:$B$46)</f>
        <v>Lesy Beskydy, a.s.</v>
      </c>
      <c r="I278" s="92">
        <f t="array" ref="I278">SUM(IF(('Dělená - těžba'!$A$3:$A$14=A278)*('Dělená - těžba'!$D$1:$AG$1=G278),'Dělená - těžba'!$D$3:$AG$14))</f>
        <v>0</v>
      </c>
      <c r="J278" s="116" t="str">
        <f>IF(I278=0,"",I278)</f>
        <v/>
      </c>
      <c r="K278" s="93" t="str">
        <f>IF(I278=MIN($J$273:$J$302),1,"")</f>
        <v/>
      </c>
    </row>
    <row r="279" spans="1:11" hidden="1">
      <c r="A279" s="87">
        <v>10</v>
      </c>
      <c r="B279" s="88">
        <f>LOOKUP(A279,Seznamy!$A$71:$A$83,Seznamy!$B$71:$B$83)</f>
        <v>226101</v>
      </c>
      <c r="C279" s="89" t="str">
        <f>LOOKUP(A279,Seznamy!$A$71:$A$83,Seznamy!$C$71:$C$83)</f>
        <v>Žlutice</v>
      </c>
      <c r="D279" s="90">
        <f>LOOKUP(A279,Seznamy!$A$71:$A$83,Seznamy!$F$71:$F$83)</f>
        <v>5050</v>
      </c>
      <c r="E279" s="90">
        <f>LOOKUP(A279,Seznamy!$A$71:$A$83,Seznamy!$G$71:$G$83)</f>
        <v>163000</v>
      </c>
      <c r="F279" s="91">
        <f>LOOKUP(A279,Seznamy!$A$71:$A$83,Seznamy!$J$71:$J$83)</f>
        <v>60</v>
      </c>
      <c r="G279" s="91">
        <v>1</v>
      </c>
      <c r="H279" s="89">
        <f>LOOKUP(G279,'Dělená - těžba'!$A$16:$A$46,'Dělená - těžba'!$B$16:$B$46)</f>
        <v>0</v>
      </c>
      <c r="I279" s="92">
        <f t="array" ref="I279">SUM(IF(('Dělená - těžba'!$A$3:$A$14=A279)*('Dělená - těžba'!$D$1:$AG$1=G279),'Dělená - těžba'!$D$3:$AG$14))</f>
        <v>0</v>
      </c>
      <c r="J279" s="116" t="str">
        <f>IF(I279=0,"",I279)</f>
        <v/>
      </c>
      <c r="K279" s="93" t="str">
        <f>IF(I279=MIN($J$273:$J$302),1,"")</f>
        <v/>
      </c>
    </row>
    <row r="280" spans="1:11" hidden="1">
      <c r="A280" s="87">
        <v>10</v>
      </c>
      <c r="B280" s="88">
        <f>LOOKUP(A280,Seznamy!$A$71:$A$83,Seznamy!$B$71:$B$83)</f>
        <v>226101</v>
      </c>
      <c r="C280" s="89" t="str">
        <f>LOOKUP(A280,Seznamy!$A$71:$A$83,Seznamy!$C$71:$C$83)</f>
        <v>Žlutice</v>
      </c>
      <c r="D280" s="90">
        <f>LOOKUP(A280,Seznamy!$A$71:$A$83,Seznamy!$F$71:$F$83)</f>
        <v>5050</v>
      </c>
      <c r="E280" s="90">
        <f>LOOKUP(A280,Seznamy!$A$71:$A$83,Seznamy!$G$71:$G$83)</f>
        <v>163000</v>
      </c>
      <c r="F280" s="91">
        <f>LOOKUP(A280,Seznamy!$A$71:$A$83,Seznamy!$J$71:$J$83)</f>
        <v>60</v>
      </c>
      <c r="G280" s="91">
        <v>2</v>
      </c>
      <c r="H280" s="89" t="str">
        <f>LOOKUP(G280,'Dělená - těžba'!$A$16:$A$46,'Dělená - těžba'!$B$16:$B$46)</f>
        <v>KAISER s.r.o.</v>
      </c>
      <c r="I280" s="92">
        <f t="array" ref="I280">SUM(IF(('Dělená - těžba'!$A$3:$A$14=A280)*('Dělená - těžba'!$D$1:$AG$1=G280),'Dělená - těžba'!$D$3:$AG$14))</f>
        <v>0</v>
      </c>
      <c r="J280" s="116" t="str">
        <f>IF(I280=0,"",I280)</f>
        <v/>
      </c>
      <c r="K280" s="93" t="str">
        <f>IF(I280=MIN($J$273:$J$302),1,"")</f>
        <v/>
      </c>
    </row>
    <row r="281" spans="1:11" hidden="1">
      <c r="A281" s="87">
        <v>10</v>
      </c>
      <c r="B281" s="88">
        <f>LOOKUP(A281,Seznamy!$A$71:$A$83,Seznamy!$B$71:$B$83)</f>
        <v>226101</v>
      </c>
      <c r="C281" s="89" t="str">
        <f>LOOKUP(A281,Seznamy!$A$71:$A$83,Seznamy!$C$71:$C$83)</f>
        <v>Žlutice</v>
      </c>
      <c r="D281" s="90">
        <f>LOOKUP(A281,Seznamy!$A$71:$A$83,Seznamy!$F$71:$F$83)</f>
        <v>5050</v>
      </c>
      <c r="E281" s="90">
        <f>LOOKUP(A281,Seznamy!$A$71:$A$83,Seznamy!$G$71:$G$83)</f>
        <v>163000</v>
      </c>
      <c r="F281" s="91">
        <f>LOOKUP(A281,Seznamy!$A$71:$A$83,Seznamy!$J$71:$J$83)</f>
        <v>60</v>
      </c>
      <c r="G281" s="91">
        <v>5</v>
      </c>
      <c r="H281" s="89" t="str">
        <f>LOOKUP(G281,'Dělená - těžba'!$A$16:$A$46,'Dělená - těžba'!$B$16:$B$46)</f>
        <v>T.E.P. HOLZ, s.r.o.</v>
      </c>
      <c r="I281" s="92">
        <f t="array" ref="I281">SUM(IF(('Dělená - těžba'!$A$3:$A$14=A281)*('Dělená - těžba'!$D$1:$AG$1=G281),'Dělená - těžba'!$D$3:$AG$14))</f>
        <v>0</v>
      </c>
      <c r="J281" s="116" t="str">
        <f>IF(I281=0,"",I281)</f>
        <v/>
      </c>
      <c r="K281" s="93" t="str">
        <f>IF(I281=MIN($J$273:$J$302),1,"")</f>
        <v/>
      </c>
    </row>
    <row r="282" spans="1:11" hidden="1">
      <c r="A282" s="87">
        <v>10</v>
      </c>
      <c r="B282" s="88">
        <f>LOOKUP(A282,Seznamy!$A$71:$A$83,Seznamy!$B$71:$B$83)</f>
        <v>226101</v>
      </c>
      <c r="C282" s="89" t="str">
        <f>LOOKUP(A282,Seznamy!$A$71:$A$83,Seznamy!$C$71:$C$83)</f>
        <v>Žlutice</v>
      </c>
      <c r="D282" s="90">
        <f>LOOKUP(A282,Seznamy!$A$71:$A$83,Seznamy!$F$71:$F$83)</f>
        <v>5050</v>
      </c>
      <c r="E282" s="90">
        <f>LOOKUP(A282,Seznamy!$A$71:$A$83,Seznamy!$G$71:$G$83)</f>
        <v>163000</v>
      </c>
      <c r="F282" s="91">
        <f>LOOKUP(A282,Seznamy!$A$71:$A$83,Seznamy!$J$71:$J$83)</f>
        <v>60</v>
      </c>
      <c r="G282" s="91">
        <v>6</v>
      </c>
      <c r="H282" s="89" t="str">
        <f>LOOKUP(G282,'Dělená - těžba'!$A$16:$A$46,'Dělená - těžba'!$B$16:$B$46)</f>
        <v>Milan Maršalík</v>
      </c>
      <c r="I282" s="92">
        <f t="array" ref="I282">SUM(IF(('Dělená - těžba'!$A$3:$A$14=A282)*('Dělená - těžba'!$D$1:$AG$1=G282),'Dělená - těžba'!$D$3:$AG$14))</f>
        <v>0</v>
      </c>
      <c r="J282" s="116" t="str">
        <f>IF(I282=0,"",I282)</f>
        <v/>
      </c>
      <c r="K282" s="93" t="str">
        <f>IF(I282=MIN($J$273:$J$302),1,"")</f>
        <v/>
      </c>
    </row>
    <row r="283" spans="1:11" hidden="1">
      <c r="A283" s="87">
        <v>10</v>
      </c>
      <c r="B283" s="88">
        <f>LOOKUP(A283,Seznamy!$A$71:$A$83,Seznamy!$B$71:$B$83)</f>
        <v>226101</v>
      </c>
      <c r="C283" s="89" t="str">
        <f>LOOKUP(A283,Seznamy!$A$71:$A$83,Seznamy!$C$71:$C$83)</f>
        <v>Žlutice</v>
      </c>
      <c r="D283" s="90">
        <f>LOOKUP(A283,Seznamy!$A$71:$A$83,Seznamy!$F$71:$F$83)</f>
        <v>5050</v>
      </c>
      <c r="E283" s="90">
        <f>LOOKUP(A283,Seznamy!$A$71:$A$83,Seznamy!$G$71:$G$83)</f>
        <v>163000</v>
      </c>
      <c r="F283" s="91">
        <f>LOOKUP(A283,Seznamy!$A$71:$A$83,Seznamy!$J$71:$J$83)</f>
        <v>60</v>
      </c>
      <c r="G283" s="91">
        <v>7</v>
      </c>
      <c r="H283" s="89" t="str">
        <f>LOOKUP(G283,'Dělená - těžba'!$A$16:$A$46,'Dělená - těžba'!$B$16:$B$46)</f>
        <v>Stora Enso Wood Products Planá s.r.o.</v>
      </c>
      <c r="I283" s="92">
        <f t="array" ref="I283">SUM(IF(('Dělená - těžba'!$A$3:$A$14=A283)*('Dělená - těžba'!$D$1:$AG$1=G283),'Dělená - těžba'!$D$3:$AG$14))</f>
        <v>0</v>
      </c>
      <c r="J283" s="116" t="str">
        <f>IF(I283=0,"",I283)</f>
        <v/>
      </c>
      <c r="K283" s="93" t="str">
        <f>IF(I283=MIN($J$273:$J$302),1,"")</f>
        <v/>
      </c>
    </row>
    <row r="284" spans="1:11" hidden="1">
      <c r="A284" s="87">
        <v>10</v>
      </c>
      <c r="B284" s="88">
        <f>LOOKUP(A284,Seznamy!$A$71:$A$83,Seznamy!$B$71:$B$83)</f>
        <v>226101</v>
      </c>
      <c r="C284" s="89" t="str">
        <f>LOOKUP(A284,Seznamy!$A$71:$A$83,Seznamy!$C$71:$C$83)</f>
        <v>Žlutice</v>
      </c>
      <c r="D284" s="90">
        <f>LOOKUP(A284,Seznamy!$A$71:$A$83,Seznamy!$F$71:$F$83)</f>
        <v>5050</v>
      </c>
      <c r="E284" s="90">
        <f>LOOKUP(A284,Seznamy!$A$71:$A$83,Seznamy!$G$71:$G$83)</f>
        <v>163000</v>
      </c>
      <c r="F284" s="91">
        <f>LOOKUP(A284,Seznamy!$A$71:$A$83,Seznamy!$J$71:$J$83)</f>
        <v>60</v>
      </c>
      <c r="G284" s="91">
        <v>8</v>
      </c>
      <c r="H284" s="89" t="str">
        <f>LOOKUP(G284,'Dělená - těžba'!$A$16:$A$46,'Dělená - těžba'!$B$16:$B$46)</f>
        <v>Stora Enso Wood Products Ždírec s.r.o.</v>
      </c>
      <c r="I284" s="92">
        <f t="array" ref="I284">SUM(IF(('Dělená - těžba'!$A$3:$A$14=A284)*('Dělená - těžba'!$D$1:$AG$1=G284),'Dělená - těžba'!$D$3:$AG$14))</f>
        <v>0</v>
      </c>
      <c r="J284" s="116" t="str">
        <f>IF(I284=0,"",I284)</f>
        <v/>
      </c>
      <c r="K284" s="93" t="str">
        <f>IF(I284=MIN($J$273:$J$302),1,"")</f>
        <v/>
      </c>
    </row>
    <row r="285" spans="1:11" hidden="1">
      <c r="A285" s="87">
        <v>10</v>
      </c>
      <c r="B285" s="88">
        <f>LOOKUP(A285,Seznamy!$A$71:$A$83,Seznamy!$B$71:$B$83)</f>
        <v>226101</v>
      </c>
      <c r="C285" s="89" t="str">
        <f>LOOKUP(A285,Seznamy!$A$71:$A$83,Seznamy!$C$71:$C$83)</f>
        <v>Žlutice</v>
      </c>
      <c r="D285" s="90">
        <f>LOOKUP(A285,Seznamy!$A$71:$A$83,Seznamy!$F$71:$F$83)</f>
        <v>5050</v>
      </c>
      <c r="E285" s="90">
        <f>LOOKUP(A285,Seznamy!$A$71:$A$83,Seznamy!$G$71:$G$83)</f>
        <v>163000</v>
      </c>
      <c r="F285" s="91">
        <f>LOOKUP(A285,Seznamy!$A$71:$A$83,Seznamy!$J$71:$J$83)</f>
        <v>60</v>
      </c>
      <c r="G285" s="91">
        <v>11</v>
      </c>
      <c r="H285" s="89" t="str">
        <f>LOOKUP(G285,'Dělená - těžba'!$A$16:$A$46,'Dělená - těžba'!$B$16:$B$46)</f>
        <v>LDF Rožnov a.s.</v>
      </c>
      <c r="I285" s="92">
        <f t="array" ref="I285">SUM(IF(('Dělená - těžba'!$A$3:$A$14=A285)*('Dělená - těžba'!$D$1:$AG$1=G285),'Dělená - těžba'!$D$3:$AG$14))</f>
        <v>0</v>
      </c>
      <c r="J285" s="116" t="str">
        <f>IF(I285=0,"",I285)</f>
        <v/>
      </c>
      <c r="K285" s="93" t="str">
        <f>IF(I285=MIN($J$273:$J$302),1,"")</f>
        <v/>
      </c>
    </row>
    <row r="286" spans="1:11" hidden="1">
      <c r="A286" s="87">
        <v>10</v>
      </c>
      <c r="B286" s="88">
        <f>LOOKUP(A286,Seznamy!$A$71:$A$83,Seznamy!$B$71:$B$83)</f>
        <v>226101</v>
      </c>
      <c r="C286" s="89" t="str">
        <f>LOOKUP(A286,Seznamy!$A$71:$A$83,Seznamy!$C$71:$C$83)</f>
        <v>Žlutice</v>
      </c>
      <c r="D286" s="90">
        <f>LOOKUP(A286,Seznamy!$A$71:$A$83,Seznamy!$F$71:$F$83)</f>
        <v>5050</v>
      </c>
      <c r="E286" s="90">
        <f>LOOKUP(A286,Seznamy!$A$71:$A$83,Seznamy!$G$71:$G$83)</f>
        <v>163000</v>
      </c>
      <c r="F286" s="91">
        <f>LOOKUP(A286,Seznamy!$A$71:$A$83,Seznamy!$J$71:$J$83)</f>
        <v>60</v>
      </c>
      <c r="G286" s="91">
        <v>12</v>
      </c>
      <c r="H286" s="89" t="str">
        <f>LOOKUP(G286,'Dělená - těžba'!$A$16:$A$46,'Dělená - těžba'!$B$16:$B$46)</f>
        <v>Kloboucká lesní s.r.o.</v>
      </c>
      <c r="I286" s="92">
        <f t="array" ref="I286">SUM(IF(('Dělená - těžba'!$A$3:$A$14=A286)*('Dělená - těžba'!$D$1:$AG$1=G286),'Dělená - těžba'!$D$3:$AG$14))</f>
        <v>0</v>
      </c>
      <c r="J286" s="116" t="str">
        <f>IF(I286=0,"",I286)</f>
        <v/>
      </c>
      <c r="K286" s="93" t="str">
        <f>IF(I286=MIN($J$273:$J$302),1,"")</f>
        <v/>
      </c>
    </row>
    <row r="287" spans="1:11" hidden="1">
      <c r="A287" s="87">
        <v>10</v>
      </c>
      <c r="B287" s="88">
        <f>LOOKUP(A287,Seznamy!$A$71:$A$83,Seznamy!$B$71:$B$83)</f>
        <v>226101</v>
      </c>
      <c r="C287" s="89" t="str">
        <f>LOOKUP(A287,Seznamy!$A$71:$A$83,Seznamy!$C$71:$C$83)</f>
        <v>Žlutice</v>
      </c>
      <c r="D287" s="90">
        <f>LOOKUP(A287,Seznamy!$A$71:$A$83,Seznamy!$F$71:$F$83)</f>
        <v>5050</v>
      </c>
      <c r="E287" s="90">
        <f>LOOKUP(A287,Seznamy!$A$71:$A$83,Seznamy!$G$71:$G$83)</f>
        <v>163000</v>
      </c>
      <c r="F287" s="91">
        <f>LOOKUP(A287,Seznamy!$A$71:$A$83,Seznamy!$J$71:$J$83)</f>
        <v>60</v>
      </c>
      <c r="G287" s="91">
        <v>13</v>
      </c>
      <c r="H287" s="89" t="str">
        <f>LOOKUP(G287,'Dělená - těžba'!$A$16:$A$46,'Dělená - těžba'!$B$16:$B$46)</f>
        <v>Drevo-Málek s.r.o.</v>
      </c>
      <c r="I287" s="92">
        <f t="array" ref="I287">SUM(IF(('Dělená - těžba'!$A$3:$A$14=A287)*('Dělená - těžba'!$D$1:$AG$1=G287),'Dělená - těžba'!$D$3:$AG$14))</f>
        <v>0</v>
      </c>
      <c r="J287" s="116" t="str">
        <f>IF(I287=0,"",I287)</f>
        <v/>
      </c>
      <c r="K287" s="93" t="str">
        <f>IF(I287=MIN($J$273:$J$302),1,"")</f>
        <v/>
      </c>
    </row>
    <row r="288" spans="1:11" hidden="1">
      <c r="A288" s="87">
        <v>10</v>
      </c>
      <c r="B288" s="88">
        <f>LOOKUP(A288,Seznamy!$A$71:$A$83,Seznamy!$B$71:$B$83)</f>
        <v>226101</v>
      </c>
      <c r="C288" s="89" t="str">
        <f>LOOKUP(A288,Seznamy!$A$71:$A$83,Seznamy!$C$71:$C$83)</f>
        <v>Žlutice</v>
      </c>
      <c r="D288" s="90">
        <f>LOOKUP(A288,Seznamy!$A$71:$A$83,Seznamy!$F$71:$F$83)</f>
        <v>5050</v>
      </c>
      <c r="E288" s="90">
        <f>LOOKUP(A288,Seznamy!$A$71:$A$83,Seznamy!$G$71:$G$83)</f>
        <v>163000</v>
      </c>
      <c r="F288" s="91">
        <f>LOOKUP(A288,Seznamy!$A$71:$A$83,Seznamy!$J$71:$J$83)</f>
        <v>60</v>
      </c>
      <c r="G288" s="91">
        <v>16</v>
      </c>
      <c r="H288" s="89" t="str">
        <f>LOOKUP(G288,'Dělená - těžba'!$A$16:$A$46,'Dělená - těžba'!$B$16:$B$46)</f>
        <v>Lesní společnost Ledeč nad Sázavou, a.s.</v>
      </c>
      <c r="I288" s="92">
        <f t="array" ref="I288">SUM(IF(('Dělená - těžba'!$A$3:$A$14=A288)*('Dělená - těžba'!$D$1:$AG$1=G288),'Dělená - těžba'!$D$3:$AG$14))</f>
        <v>0</v>
      </c>
      <c r="J288" s="116" t="str">
        <f>IF(I288=0,"",I288)</f>
        <v/>
      </c>
      <c r="K288" s="93" t="str">
        <f>IF(I288=MIN($J$273:$J$302),1,"")</f>
        <v/>
      </c>
    </row>
    <row r="289" spans="1:11" hidden="1">
      <c r="A289" s="87">
        <v>10</v>
      </c>
      <c r="B289" s="88">
        <f>LOOKUP(A289,Seznamy!$A$71:$A$83,Seznamy!$B$71:$B$83)</f>
        <v>226101</v>
      </c>
      <c r="C289" s="89" t="str">
        <f>LOOKUP(A289,Seznamy!$A$71:$A$83,Seznamy!$C$71:$C$83)</f>
        <v>Žlutice</v>
      </c>
      <c r="D289" s="90">
        <f>LOOKUP(A289,Seznamy!$A$71:$A$83,Seznamy!$F$71:$F$83)</f>
        <v>5050</v>
      </c>
      <c r="E289" s="90">
        <f>LOOKUP(A289,Seznamy!$A$71:$A$83,Seznamy!$G$71:$G$83)</f>
        <v>163000</v>
      </c>
      <c r="F289" s="91">
        <f>LOOKUP(A289,Seznamy!$A$71:$A$83,Seznamy!$J$71:$J$83)</f>
        <v>60</v>
      </c>
      <c r="G289" s="91">
        <v>17</v>
      </c>
      <c r="H289" s="89" t="str">
        <f>LOOKUP(G289,'Dělená - těžba'!$A$16:$A$46,'Dělená - těžba'!$B$16:$B$46)</f>
        <v>Pradědský lesní závod, a.s.</v>
      </c>
      <c r="I289" s="92">
        <f t="array" ref="I289">SUM(IF(('Dělená - těžba'!$A$3:$A$14=A289)*('Dělená - těžba'!$D$1:$AG$1=G289),'Dělená - těžba'!$D$3:$AG$14))</f>
        <v>0</v>
      </c>
      <c r="J289" s="116" t="str">
        <f>IF(I289=0,"",I289)</f>
        <v/>
      </c>
      <c r="K289" s="93" t="str">
        <f>IF(I289=MIN($J$273:$J$302),1,"")</f>
        <v/>
      </c>
    </row>
    <row r="290" spans="1:11" hidden="1">
      <c r="A290" s="87">
        <v>10</v>
      </c>
      <c r="B290" s="88">
        <f>LOOKUP(A290,Seznamy!$A$71:$A$83,Seznamy!$B$71:$B$83)</f>
        <v>226101</v>
      </c>
      <c r="C290" s="89" t="str">
        <f>LOOKUP(A290,Seznamy!$A$71:$A$83,Seznamy!$C$71:$C$83)</f>
        <v>Žlutice</v>
      </c>
      <c r="D290" s="90">
        <f>LOOKUP(A290,Seznamy!$A$71:$A$83,Seznamy!$F$71:$F$83)</f>
        <v>5050</v>
      </c>
      <c r="E290" s="90">
        <f>LOOKUP(A290,Seznamy!$A$71:$A$83,Seznamy!$G$71:$G$83)</f>
        <v>163000</v>
      </c>
      <c r="F290" s="91">
        <f>LOOKUP(A290,Seznamy!$A$71:$A$83,Seznamy!$J$71:$J$83)</f>
        <v>60</v>
      </c>
      <c r="G290" s="91">
        <v>18</v>
      </c>
      <c r="H290" s="89" t="str">
        <f>LOOKUP(G290,'Dělená - těžba'!$A$16:$A$46,'Dělená - těžba'!$B$16:$B$46)</f>
        <v>HEDERA ZIMA, spol. s r.o.</v>
      </c>
      <c r="I290" s="92">
        <f t="array" ref="I290">SUM(IF(('Dělená - těžba'!$A$3:$A$14=A290)*('Dělená - těžba'!$D$1:$AG$1=G290),'Dělená - těžba'!$D$3:$AG$14))</f>
        <v>0</v>
      </c>
      <c r="J290" s="116" t="str">
        <f>IF(I290=0,"",I290)</f>
        <v/>
      </c>
      <c r="K290" s="93" t="str">
        <f>IF(I290=MIN($J$273:$J$302),1,"")</f>
        <v/>
      </c>
    </row>
    <row r="291" spans="1:11" hidden="1">
      <c r="A291" s="87">
        <v>10</v>
      </c>
      <c r="B291" s="88">
        <f>LOOKUP(A291,Seznamy!$A$71:$A$83,Seznamy!$B$71:$B$83)</f>
        <v>226101</v>
      </c>
      <c r="C291" s="89" t="str">
        <f>LOOKUP(A291,Seznamy!$A$71:$A$83,Seznamy!$C$71:$C$83)</f>
        <v>Žlutice</v>
      </c>
      <c r="D291" s="90">
        <f>LOOKUP(A291,Seznamy!$A$71:$A$83,Seznamy!$F$71:$F$83)</f>
        <v>5050</v>
      </c>
      <c r="E291" s="90">
        <f>LOOKUP(A291,Seznamy!$A$71:$A$83,Seznamy!$G$71:$G$83)</f>
        <v>163000</v>
      </c>
      <c r="F291" s="91">
        <f>LOOKUP(A291,Seznamy!$A$71:$A$83,Seznamy!$J$71:$J$83)</f>
        <v>60</v>
      </c>
      <c r="G291" s="91">
        <v>19</v>
      </c>
      <c r="H291" s="89" t="str">
        <f>LOOKUP(G291,'Dělená - těžba'!$A$16:$A$46,'Dělená - těžba'!$B$16:$B$46)</f>
        <v>JACER - CZ a.s.</v>
      </c>
      <c r="I291" s="92">
        <f t="array" ref="I291">SUM(IF(('Dělená - těžba'!$A$3:$A$14=A291)*('Dělená - těžba'!$D$1:$AG$1=G291),'Dělená - těžba'!$D$3:$AG$14))</f>
        <v>0</v>
      </c>
      <c r="J291" s="116" t="str">
        <f>IF(I291=0,"",I291)</f>
        <v/>
      </c>
      <c r="K291" s="93" t="str">
        <f>IF(I291=MIN($J$273:$J$302),1,"")</f>
        <v/>
      </c>
    </row>
    <row r="292" spans="1:11" hidden="1">
      <c r="A292" s="87">
        <v>10</v>
      </c>
      <c r="B292" s="88">
        <f>LOOKUP(A292,Seznamy!$A$71:$A$83,Seznamy!$B$71:$B$83)</f>
        <v>226101</v>
      </c>
      <c r="C292" s="89" t="str">
        <f>LOOKUP(A292,Seznamy!$A$71:$A$83,Seznamy!$C$71:$C$83)</f>
        <v>Žlutice</v>
      </c>
      <c r="D292" s="90">
        <f>LOOKUP(A292,Seznamy!$A$71:$A$83,Seznamy!$F$71:$F$83)</f>
        <v>5050</v>
      </c>
      <c r="E292" s="90">
        <f>LOOKUP(A292,Seznamy!$A$71:$A$83,Seznamy!$G$71:$G$83)</f>
        <v>163000</v>
      </c>
      <c r="F292" s="91">
        <f>LOOKUP(A292,Seznamy!$A$71:$A$83,Seznamy!$J$71:$J$83)</f>
        <v>60</v>
      </c>
      <c r="G292" s="91">
        <v>20</v>
      </c>
      <c r="H292" s="89">
        <f>LOOKUP(G292,'Dělená - těžba'!$A$16:$A$46,'Dělená - těžba'!$B$16:$B$46)</f>
        <v>0</v>
      </c>
      <c r="I292" s="92">
        <f t="array" ref="I292">SUM(IF(('Dělená - těžba'!$A$3:$A$14=A292)*('Dělená - těžba'!$D$1:$AG$1=G292),'Dělená - těžba'!$D$3:$AG$14))</f>
        <v>0</v>
      </c>
      <c r="J292" s="116" t="str">
        <f>IF(I292=0,"",I292)</f>
        <v/>
      </c>
      <c r="K292" s="93" t="str">
        <f>IF(I292=MIN($J$273:$J$302),1,"")</f>
        <v/>
      </c>
    </row>
    <row r="293" spans="1:11" hidden="1">
      <c r="A293" s="87">
        <v>10</v>
      </c>
      <c r="B293" s="88">
        <f>LOOKUP(A293,Seznamy!$A$71:$A$83,Seznamy!$B$71:$B$83)</f>
        <v>226101</v>
      </c>
      <c r="C293" s="89" t="str">
        <f>LOOKUP(A293,Seznamy!$A$71:$A$83,Seznamy!$C$71:$C$83)</f>
        <v>Žlutice</v>
      </c>
      <c r="D293" s="90">
        <f>LOOKUP(A293,Seznamy!$A$71:$A$83,Seznamy!$F$71:$F$83)</f>
        <v>5050</v>
      </c>
      <c r="E293" s="90">
        <f>LOOKUP(A293,Seznamy!$A$71:$A$83,Seznamy!$G$71:$G$83)</f>
        <v>163000</v>
      </c>
      <c r="F293" s="91">
        <f>LOOKUP(A293,Seznamy!$A$71:$A$83,Seznamy!$J$71:$J$83)</f>
        <v>60</v>
      </c>
      <c r="G293" s="91">
        <v>21</v>
      </c>
      <c r="H293" s="89">
        <f>LOOKUP(G293,'Dělená - těžba'!$A$16:$A$46,'Dělená - těžba'!$B$16:$B$46)</f>
        <v>0</v>
      </c>
      <c r="I293" s="92">
        <f t="array" ref="I293">SUM(IF(('Dělená - těžba'!$A$3:$A$14=A293)*('Dělená - těžba'!$D$1:$AG$1=G293),'Dělená - těžba'!$D$3:$AG$14))</f>
        <v>0</v>
      </c>
      <c r="J293" s="116" t="str">
        <f>IF(I293=0,"",I293)</f>
        <v/>
      </c>
      <c r="K293" s="93" t="str">
        <f>IF(I293=MIN($J$273:$J$302),1,"")</f>
        <v/>
      </c>
    </row>
    <row r="294" spans="1:11" hidden="1">
      <c r="A294" s="87">
        <v>10</v>
      </c>
      <c r="B294" s="88">
        <f>LOOKUP(A294,Seznamy!$A$71:$A$83,Seznamy!$B$71:$B$83)</f>
        <v>226101</v>
      </c>
      <c r="C294" s="89" t="str">
        <f>LOOKUP(A294,Seznamy!$A$71:$A$83,Seznamy!$C$71:$C$83)</f>
        <v>Žlutice</v>
      </c>
      <c r="D294" s="90">
        <f>LOOKUP(A294,Seznamy!$A$71:$A$83,Seznamy!$F$71:$F$83)</f>
        <v>5050</v>
      </c>
      <c r="E294" s="90">
        <f>LOOKUP(A294,Seznamy!$A$71:$A$83,Seznamy!$G$71:$G$83)</f>
        <v>163000</v>
      </c>
      <c r="F294" s="91">
        <f>LOOKUP(A294,Seznamy!$A$71:$A$83,Seznamy!$J$71:$J$83)</f>
        <v>60</v>
      </c>
      <c r="G294" s="91">
        <v>22</v>
      </c>
      <c r="H294" s="89">
        <f>LOOKUP(G294,'Dělená - těžba'!$A$16:$A$46,'Dělená - těžba'!$B$16:$B$46)</f>
        <v>0</v>
      </c>
      <c r="I294" s="92">
        <f t="array" ref="I294">SUM(IF(('Dělená - těžba'!$A$3:$A$14=A294)*('Dělená - těžba'!$D$1:$AG$1=G294),'Dělená - těžba'!$D$3:$AG$14))</f>
        <v>0</v>
      </c>
      <c r="J294" s="116" t="str">
        <f>IF(I294=0,"",I294)</f>
        <v/>
      </c>
      <c r="K294" s="93" t="str">
        <f>IF(I294=MIN($J$273:$J$302),1,"")</f>
        <v/>
      </c>
    </row>
    <row r="295" spans="1:11" hidden="1">
      <c r="A295" s="87">
        <v>10</v>
      </c>
      <c r="B295" s="88">
        <f>LOOKUP(A295,Seznamy!$A$71:$A$83,Seznamy!$B$71:$B$83)</f>
        <v>226101</v>
      </c>
      <c r="C295" s="89" t="str">
        <f>LOOKUP(A295,Seznamy!$A$71:$A$83,Seznamy!$C$71:$C$83)</f>
        <v>Žlutice</v>
      </c>
      <c r="D295" s="90">
        <f>LOOKUP(A295,Seznamy!$A$71:$A$83,Seznamy!$F$71:$F$83)</f>
        <v>5050</v>
      </c>
      <c r="E295" s="90">
        <f>LOOKUP(A295,Seznamy!$A$71:$A$83,Seznamy!$G$71:$G$83)</f>
        <v>163000</v>
      </c>
      <c r="F295" s="91">
        <f>LOOKUP(A295,Seznamy!$A$71:$A$83,Seznamy!$J$71:$J$83)</f>
        <v>60</v>
      </c>
      <c r="G295" s="91">
        <v>23</v>
      </c>
      <c r="H295" s="89">
        <f>LOOKUP(G295,'Dělená - těžba'!$A$16:$A$46,'Dělená - těžba'!$B$16:$B$46)</f>
        <v>0</v>
      </c>
      <c r="I295" s="92">
        <f t="array" ref="I295">SUM(IF(('Dělená - těžba'!$A$3:$A$14=A295)*('Dělená - těžba'!$D$1:$AG$1=G295),'Dělená - těžba'!$D$3:$AG$14))</f>
        <v>0</v>
      </c>
      <c r="J295" s="116" t="str">
        <f>IF(I295=0,"",I295)</f>
        <v/>
      </c>
      <c r="K295" s="93" t="str">
        <f>IF(I295=MIN($J$273:$J$302),1,"")</f>
        <v/>
      </c>
    </row>
    <row r="296" spans="1:11" hidden="1">
      <c r="A296" s="87">
        <v>10</v>
      </c>
      <c r="B296" s="88">
        <f>LOOKUP(A296,Seznamy!$A$71:$A$83,Seznamy!$B$71:$B$83)</f>
        <v>226101</v>
      </c>
      <c r="C296" s="89" t="str">
        <f>LOOKUP(A296,Seznamy!$A$71:$A$83,Seznamy!$C$71:$C$83)</f>
        <v>Žlutice</v>
      </c>
      <c r="D296" s="90">
        <f>LOOKUP(A296,Seznamy!$A$71:$A$83,Seznamy!$F$71:$F$83)</f>
        <v>5050</v>
      </c>
      <c r="E296" s="90">
        <f>LOOKUP(A296,Seznamy!$A$71:$A$83,Seznamy!$G$71:$G$83)</f>
        <v>163000</v>
      </c>
      <c r="F296" s="91">
        <f>LOOKUP(A296,Seznamy!$A$71:$A$83,Seznamy!$J$71:$J$83)</f>
        <v>60</v>
      </c>
      <c r="G296" s="91">
        <v>24</v>
      </c>
      <c r="H296" s="89">
        <f>LOOKUP(G296,'Dělená - těžba'!$A$16:$A$46,'Dělená - těžba'!$B$16:$B$46)</f>
        <v>0</v>
      </c>
      <c r="I296" s="92">
        <f t="array" ref="I296">SUM(IF(('Dělená - těžba'!$A$3:$A$14=A296)*('Dělená - těžba'!$D$1:$AG$1=G296),'Dělená - těžba'!$D$3:$AG$14))</f>
        <v>0</v>
      </c>
      <c r="J296" s="116" t="str">
        <f>IF(I296=0,"",I296)</f>
        <v/>
      </c>
      <c r="K296" s="93" t="str">
        <f>IF(I296=MIN($J$273:$J$302),1,"")</f>
        <v/>
      </c>
    </row>
    <row r="297" spans="1:11" hidden="1">
      <c r="A297" s="87">
        <v>10</v>
      </c>
      <c r="B297" s="88">
        <f>LOOKUP(A297,Seznamy!$A$71:$A$83,Seznamy!$B$71:$B$83)</f>
        <v>226101</v>
      </c>
      <c r="C297" s="89" t="str">
        <f>LOOKUP(A297,Seznamy!$A$71:$A$83,Seznamy!$C$71:$C$83)</f>
        <v>Žlutice</v>
      </c>
      <c r="D297" s="90">
        <f>LOOKUP(A297,Seznamy!$A$71:$A$83,Seznamy!$F$71:$F$83)</f>
        <v>5050</v>
      </c>
      <c r="E297" s="90">
        <f>LOOKUP(A297,Seznamy!$A$71:$A$83,Seznamy!$G$71:$G$83)</f>
        <v>163000</v>
      </c>
      <c r="F297" s="91">
        <f>LOOKUP(A297,Seznamy!$A$71:$A$83,Seznamy!$J$71:$J$83)</f>
        <v>60</v>
      </c>
      <c r="G297" s="91">
        <v>25</v>
      </c>
      <c r="H297" s="89">
        <f>LOOKUP(G297,'Dělená - těžba'!$A$16:$A$46,'Dělená - těžba'!$B$16:$B$46)</f>
        <v>0</v>
      </c>
      <c r="I297" s="92">
        <f t="array" ref="I297">SUM(IF(('Dělená - těžba'!$A$3:$A$14=A297)*('Dělená - těžba'!$D$1:$AG$1=G297),'Dělená - těžba'!$D$3:$AG$14))</f>
        <v>0</v>
      </c>
      <c r="J297" s="116" t="str">
        <f>IF(I297=0,"",I297)</f>
        <v/>
      </c>
      <c r="K297" s="93" t="str">
        <f>IF(I297=MIN($J$273:$J$302),1,"")</f>
        <v/>
      </c>
    </row>
    <row r="298" spans="1:11" hidden="1">
      <c r="A298" s="87">
        <v>10</v>
      </c>
      <c r="B298" s="88">
        <f>LOOKUP(A298,Seznamy!$A$71:$A$83,Seznamy!$B$71:$B$83)</f>
        <v>226101</v>
      </c>
      <c r="C298" s="89" t="str">
        <f>LOOKUP(A298,Seznamy!$A$71:$A$83,Seznamy!$C$71:$C$83)</f>
        <v>Žlutice</v>
      </c>
      <c r="D298" s="90">
        <f>LOOKUP(A298,Seznamy!$A$71:$A$83,Seznamy!$F$71:$F$83)</f>
        <v>5050</v>
      </c>
      <c r="E298" s="90">
        <f>LOOKUP(A298,Seznamy!$A$71:$A$83,Seznamy!$G$71:$G$83)</f>
        <v>163000</v>
      </c>
      <c r="F298" s="91">
        <f>LOOKUP(A298,Seznamy!$A$71:$A$83,Seznamy!$J$71:$J$83)</f>
        <v>60</v>
      </c>
      <c r="G298" s="91">
        <v>26</v>
      </c>
      <c r="H298" s="89">
        <f>LOOKUP(G298,'Dělená - těžba'!$A$16:$A$46,'Dělená - těžba'!$B$16:$B$46)</f>
        <v>0</v>
      </c>
      <c r="I298" s="92">
        <f t="array" ref="I298">SUM(IF(('Dělená - těžba'!$A$3:$A$14=A298)*('Dělená - těžba'!$D$1:$AG$1=G298),'Dělená - těžba'!$D$3:$AG$14))</f>
        <v>0</v>
      </c>
      <c r="J298" s="116" t="str">
        <f>IF(I298=0,"",I298)</f>
        <v/>
      </c>
      <c r="K298" s="93" t="str">
        <f>IF(I298=MIN($J$273:$J$302),1,"")</f>
        <v/>
      </c>
    </row>
    <row r="299" spans="1:11" hidden="1">
      <c r="A299" s="87">
        <v>10</v>
      </c>
      <c r="B299" s="88">
        <f>LOOKUP(A299,Seznamy!$A$71:$A$83,Seznamy!$B$71:$B$83)</f>
        <v>226101</v>
      </c>
      <c r="C299" s="89" t="str">
        <f>LOOKUP(A299,Seznamy!$A$71:$A$83,Seznamy!$C$71:$C$83)</f>
        <v>Žlutice</v>
      </c>
      <c r="D299" s="90">
        <f>LOOKUP(A299,Seznamy!$A$71:$A$83,Seznamy!$F$71:$F$83)</f>
        <v>5050</v>
      </c>
      <c r="E299" s="90">
        <f>LOOKUP(A299,Seznamy!$A$71:$A$83,Seznamy!$G$71:$G$83)</f>
        <v>163000</v>
      </c>
      <c r="F299" s="91">
        <f>LOOKUP(A299,Seznamy!$A$71:$A$83,Seznamy!$J$71:$J$83)</f>
        <v>60</v>
      </c>
      <c r="G299" s="91">
        <v>27</v>
      </c>
      <c r="H299" s="89">
        <f>LOOKUP(G299,'Dělená - těžba'!$A$16:$A$46,'Dělená - těžba'!$B$16:$B$46)</f>
        <v>0</v>
      </c>
      <c r="I299" s="92">
        <f t="array" ref="I299">SUM(IF(('Dělená - těžba'!$A$3:$A$14=A299)*('Dělená - těžba'!$D$1:$AG$1=G299),'Dělená - těžba'!$D$3:$AG$14))</f>
        <v>0</v>
      </c>
      <c r="J299" s="116" t="str">
        <f>IF(I299=0,"",I299)</f>
        <v/>
      </c>
      <c r="K299" s="93" t="str">
        <f>IF(I299=MIN($J$273:$J$302),1,"")</f>
        <v/>
      </c>
    </row>
    <row r="300" spans="1:11" hidden="1">
      <c r="A300" s="87">
        <v>10</v>
      </c>
      <c r="B300" s="88">
        <f>LOOKUP(A300,Seznamy!$A$71:$A$83,Seznamy!$B$71:$B$83)</f>
        <v>226101</v>
      </c>
      <c r="C300" s="89" t="str">
        <f>LOOKUP(A300,Seznamy!$A$71:$A$83,Seznamy!$C$71:$C$83)</f>
        <v>Žlutice</v>
      </c>
      <c r="D300" s="90">
        <f>LOOKUP(A300,Seznamy!$A$71:$A$83,Seznamy!$F$71:$F$83)</f>
        <v>5050</v>
      </c>
      <c r="E300" s="90">
        <f>LOOKUP(A300,Seznamy!$A$71:$A$83,Seznamy!$G$71:$G$83)</f>
        <v>163000</v>
      </c>
      <c r="F300" s="91">
        <f>LOOKUP(A300,Seznamy!$A$71:$A$83,Seznamy!$J$71:$J$83)</f>
        <v>60</v>
      </c>
      <c r="G300" s="91">
        <v>28</v>
      </c>
      <c r="H300" s="89">
        <f>LOOKUP(G300,'Dělená - těžba'!$A$16:$A$46,'Dělená - těžba'!$B$16:$B$46)</f>
        <v>0</v>
      </c>
      <c r="I300" s="92">
        <f t="array" ref="I300">SUM(IF(('Dělená - těžba'!$A$3:$A$14=A300)*('Dělená - těžba'!$D$1:$AG$1=G300),'Dělená - těžba'!$D$3:$AG$14))</f>
        <v>0</v>
      </c>
      <c r="J300" s="116" t="str">
        <f>IF(I300=0,"",I300)</f>
        <v/>
      </c>
      <c r="K300" s="93" t="str">
        <f>IF(I300=MIN($J$273:$J$302),1,"")</f>
        <v/>
      </c>
    </row>
    <row r="301" spans="1:11" hidden="1">
      <c r="A301" s="87">
        <v>10</v>
      </c>
      <c r="B301" s="88">
        <f>LOOKUP(A301,Seznamy!$A$71:$A$83,Seznamy!$B$71:$B$83)</f>
        <v>226101</v>
      </c>
      <c r="C301" s="89" t="str">
        <f>LOOKUP(A301,Seznamy!$A$71:$A$83,Seznamy!$C$71:$C$83)</f>
        <v>Žlutice</v>
      </c>
      <c r="D301" s="90">
        <f>LOOKUP(A301,Seznamy!$A$71:$A$83,Seznamy!$F$71:$F$83)</f>
        <v>5050</v>
      </c>
      <c r="E301" s="90">
        <f>LOOKUP(A301,Seznamy!$A$71:$A$83,Seznamy!$G$71:$G$83)</f>
        <v>163000</v>
      </c>
      <c r="F301" s="91">
        <f>LOOKUP(A301,Seznamy!$A$71:$A$83,Seznamy!$J$71:$J$83)</f>
        <v>60</v>
      </c>
      <c r="G301" s="91">
        <v>29</v>
      </c>
      <c r="H301" s="89">
        <f>LOOKUP(G301,'Dělená - těžba'!$A$16:$A$46,'Dělená - těžba'!$B$16:$B$46)</f>
        <v>0</v>
      </c>
      <c r="I301" s="92">
        <f t="array" ref="I301">SUM(IF(('Dělená - těžba'!$A$3:$A$14=A301)*('Dělená - těžba'!$D$1:$AG$1=G301),'Dělená - těžba'!$D$3:$AG$14))</f>
        <v>0</v>
      </c>
      <c r="J301" s="116" t="str">
        <f>IF(I301=0,"",I301)</f>
        <v/>
      </c>
      <c r="K301" s="93" t="str">
        <f>IF(I301=MIN($J$273:$J$302),1,"")</f>
        <v/>
      </c>
    </row>
    <row r="302" spans="1:11" hidden="1">
      <c r="A302" s="87">
        <v>10</v>
      </c>
      <c r="B302" s="88">
        <f>LOOKUP(A302,Seznamy!$A$71:$A$83,Seznamy!$B$71:$B$83)</f>
        <v>226101</v>
      </c>
      <c r="C302" s="89" t="str">
        <f>LOOKUP(A302,Seznamy!$A$71:$A$83,Seznamy!$C$71:$C$83)</f>
        <v>Žlutice</v>
      </c>
      <c r="D302" s="90">
        <f>LOOKUP(A302,Seznamy!$A$71:$A$83,Seznamy!$F$71:$F$83)</f>
        <v>5050</v>
      </c>
      <c r="E302" s="90">
        <f>LOOKUP(A302,Seznamy!$A$71:$A$83,Seznamy!$G$71:$G$83)</f>
        <v>163000</v>
      </c>
      <c r="F302" s="91">
        <f>LOOKUP(A302,Seznamy!$A$71:$A$83,Seznamy!$J$71:$J$83)</f>
        <v>60</v>
      </c>
      <c r="G302" s="91">
        <v>30</v>
      </c>
      <c r="H302" s="89">
        <f>LOOKUP(G302,'Dělená - těžba'!$A$16:$A$46,'Dělená - těžba'!$B$16:$B$46)</f>
        <v>0</v>
      </c>
      <c r="I302" s="92">
        <f t="array" ref="I302">SUM(IF(('Dělená - těžba'!$A$3:$A$14=A302)*('Dělená - těžba'!$D$1:$AG$1=G302),'Dělená - těžba'!$D$3:$AG$14))</f>
        <v>0</v>
      </c>
      <c r="J302" s="116" t="str">
        <f>IF(I302=0,"",I302)</f>
        <v/>
      </c>
      <c r="K302" s="93" t="str">
        <f>IF(I302=MIN($J$273:$J$302),1,"")</f>
        <v/>
      </c>
    </row>
  </sheetData>
  <autoFilter ref="A2:K302">
    <filterColumn colId="8">
      <filters>
        <filter val="-1 455 509"/>
        <filter val="-10 978 015"/>
        <filter val="-111 081 680"/>
        <filter val="-125 000 069"/>
        <filter val="-130 376 059"/>
        <filter val="-134 039 484"/>
        <filter val="-151 480 130"/>
        <filter val="-157 984 822"/>
        <filter val="-16 000 000"/>
        <filter val="-2 839 288"/>
        <filter val="-25 477 377"/>
        <filter val="-26 990 426"/>
        <filter val="-29 938 411"/>
        <filter val="-3 841 600"/>
        <filter val="-30 107 880"/>
        <filter val="-31 117 000"/>
        <filter val="-32 388 903"/>
        <filter val="-34 486 750"/>
        <filter val="-35 833 770"/>
        <filter val="-37 955 907"/>
        <filter val="4 037 692"/>
        <filter val="-40 032 555"/>
        <filter val="-43 034 636"/>
        <filter val="-44 023 609"/>
        <filter val="-47 124 010"/>
        <filter val="-56 253 167"/>
        <filter val="-61 628 809"/>
        <filter val="-64 704 810"/>
        <filter val="-69 626 800"/>
        <filter val="-7 661 411"/>
        <filter val="-71 348 960"/>
        <filter val="-72 759 960"/>
        <filter val="-72 999 004"/>
        <filter val="-77 207 680"/>
        <filter val="-81 930 819"/>
        <filter val="-84 964 505"/>
        <filter val="-87 505 414"/>
        <filter val="-88 950 530"/>
        <filter val="-91 061 683"/>
      </filters>
    </filterColumn>
    <filterColumn colId="9"/>
    <sortState ref="A5:J170">
      <sortCondition ref="A2:A182"/>
    </sortState>
  </autoFilter>
  <sortState ref="A3:K302">
    <sortCondition ref="A3:A302"/>
    <sortCondition ref="I3:I30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6" fitToHeight="4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D24"/>
  <sheetViews>
    <sheetView showGridLines="0" workbookViewId="0"/>
  </sheetViews>
  <sheetFormatPr defaultRowHeight="15"/>
  <cols>
    <col min="1" max="1" width="39.140625" bestFit="1" customWidth="1"/>
    <col min="2" max="2" width="10.85546875" customWidth="1"/>
    <col min="3" max="3" width="13" customWidth="1"/>
    <col min="4" max="4" width="19.28515625" customWidth="1"/>
    <col min="5" max="5" width="14.140625" bestFit="1" customWidth="1"/>
  </cols>
  <sheetData>
    <row r="1" spans="1:4" s="37" customFormat="1">
      <c r="A1" s="35" t="s">
        <v>42</v>
      </c>
      <c r="B1" s="36">
        <v>1</v>
      </c>
    </row>
    <row r="3" spans="1:4">
      <c r="B3" s="61" t="s">
        <v>40</v>
      </c>
    </row>
    <row r="4" spans="1:4">
      <c r="A4" s="60" t="s">
        <v>50</v>
      </c>
      <c r="B4" s="34" t="s">
        <v>33</v>
      </c>
      <c r="C4" s="34" t="s">
        <v>34</v>
      </c>
      <c r="D4" s="34" t="s">
        <v>46</v>
      </c>
    </row>
    <row r="5" spans="1:4">
      <c r="A5" s="21" t="s">
        <v>21</v>
      </c>
      <c r="B5" s="20">
        <v>8650</v>
      </c>
      <c r="C5" s="20">
        <v>223501</v>
      </c>
      <c r="D5" s="20">
        <v>-201019458</v>
      </c>
    </row>
    <row r="6" spans="1:4">
      <c r="A6" s="117" t="s">
        <v>104</v>
      </c>
      <c r="B6" s="20">
        <v>3600</v>
      </c>
      <c r="C6" s="20">
        <v>60501</v>
      </c>
      <c r="D6" s="20">
        <v>-43034636</v>
      </c>
    </row>
    <row r="7" spans="1:4">
      <c r="A7" s="117" t="s">
        <v>110</v>
      </c>
      <c r="B7" s="20">
        <v>5050</v>
      </c>
      <c r="C7" s="20">
        <v>163000</v>
      </c>
      <c r="D7" s="20">
        <v>-157984822</v>
      </c>
    </row>
    <row r="8" spans="1:4">
      <c r="A8" s="21" t="s">
        <v>24</v>
      </c>
      <c r="B8" s="20">
        <v>3153</v>
      </c>
      <c r="C8" s="20">
        <v>102000</v>
      </c>
      <c r="D8" s="20">
        <v>-111081680</v>
      </c>
    </row>
    <row r="9" spans="1:4">
      <c r="A9" s="117" t="s">
        <v>103</v>
      </c>
      <c r="B9" s="20">
        <v>3153</v>
      </c>
      <c r="C9" s="20">
        <v>102000</v>
      </c>
      <c r="D9" s="20">
        <v>-111081680</v>
      </c>
    </row>
    <row r="10" spans="1:4">
      <c r="A10" s="21" t="s">
        <v>57</v>
      </c>
      <c r="B10" s="20">
        <v>4422</v>
      </c>
      <c r="C10" s="20">
        <v>108816</v>
      </c>
      <c r="D10" s="20">
        <v>-88950530</v>
      </c>
    </row>
    <row r="11" spans="1:4">
      <c r="A11" s="117" t="s">
        <v>106</v>
      </c>
      <c r="B11" s="20">
        <v>4422</v>
      </c>
      <c r="C11" s="20">
        <v>108816</v>
      </c>
      <c r="D11" s="20">
        <v>-88950530</v>
      </c>
    </row>
    <row r="12" spans="1:4">
      <c r="A12" s="21" t="s">
        <v>66</v>
      </c>
      <c r="B12" s="20">
        <v>4618</v>
      </c>
      <c r="C12" s="20">
        <v>175000</v>
      </c>
      <c r="D12" s="20">
        <v>-84964505</v>
      </c>
    </row>
    <row r="13" spans="1:4">
      <c r="A13" s="117" t="s">
        <v>102</v>
      </c>
      <c r="B13" s="20">
        <v>4618</v>
      </c>
      <c r="C13" s="20">
        <v>175000</v>
      </c>
      <c r="D13" s="20">
        <v>-84964505</v>
      </c>
    </row>
    <row r="14" spans="1:4">
      <c r="A14" s="21" t="s">
        <v>31</v>
      </c>
      <c r="B14" s="20">
        <v>2501</v>
      </c>
      <c r="C14" s="20">
        <v>74830</v>
      </c>
      <c r="D14" s="20">
        <v>-72759960</v>
      </c>
    </row>
    <row r="15" spans="1:4">
      <c r="A15" s="117" t="s">
        <v>112</v>
      </c>
      <c r="B15" s="20">
        <v>2501</v>
      </c>
      <c r="C15" s="20">
        <v>74830</v>
      </c>
      <c r="D15" s="20">
        <v>-72759960</v>
      </c>
    </row>
    <row r="16" spans="1:4">
      <c r="A16" s="21" t="s">
        <v>60</v>
      </c>
      <c r="B16" s="20">
        <v>3394</v>
      </c>
      <c r="C16" s="20">
        <v>56700</v>
      </c>
      <c r="D16" s="20">
        <v>-56253167</v>
      </c>
    </row>
    <row r="17" spans="1:4">
      <c r="A17" s="117" t="s">
        <v>109</v>
      </c>
      <c r="B17" s="20">
        <v>3394</v>
      </c>
      <c r="C17" s="20">
        <v>56700</v>
      </c>
      <c r="D17" s="20">
        <v>-56253167</v>
      </c>
    </row>
    <row r="18" spans="1:4">
      <c r="A18" s="21" t="s">
        <v>17</v>
      </c>
      <c r="B18" s="20">
        <v>2438</v>
      </c>
      <c r="C18" s="20">
        <v>47500</v>
      </c>
      <c r="D18" s="20">
        <v>-30107880</v>
      </c>
    </row>
    <row r="19" spans="1:4">
      <c r="A19" s="117" t="s">
        <v>107</v>
      </c>
      <c r="B19" s="20">
        <v>2438</v>
      </c>
      <c r="C19" s="20">
        <v>47500</v>
      </c>
      <c r="D19" s="20">
        <v>-30107880</v>
      </c>
    </row>
    <row r="20" spans="1:4">
      <c r="A20" s="21" t="s">
        <v>28</v>
      </c>
      <c r="B20" s="20">
        <v>2139</v>
      </c>
      <c r="C20" s="20">
        <v>32522</v>
      </c>
      <c r="D20" s="20">
        <v>-12415960</v>
      </c>
    </row>
    <row r="21" spans="1:4">
      <c r="A21" s="117" t="s">
        <v>101</v>
      </c>
      <c r="B21" s="20">
        <v>2139</v>
      </c>
      <c r="C21" s="20">
        <v>32522</v>
      </c>
      <c r="D21" s="20">
        <v>-12415960</v>
      </c>
    </row>
    <row r="22" spans="1:4">
      <c r="A22" s="21" t="s">
        <v>26</v>
      </c>
      <c r="B22" s="20">
        <v>2617</v>
      </c>
      <c r="C22" s="20">
        <v>12850</v>
      </c>
      <c r="D22" s="20">
        <v>-7661411</v>
      </c>
    </row>
    <row r="23" spans="1:4">
      <c r="A23" s="117" t="s">
        <v>105</v>
      </c>
      <c r="B23" s="20">
        <v>2617</v>
      </c>
      <c r="C23" s="20">
        <v>12850</v>
      </c>
      <c r="D23" s="20">
        <v>-7661411</v>
      </c>
    </row>
    <row r="24" spans="1:4">
      <c r="A24" s="21" t="s">
        <v>39</v>
      </c>
      <c r="B24" s="20">
        <v>33932</v>
      </c>
      <c r="C24" s="20">
        <v>833719</v>
      </c>
      <c r="D24" s="20">
        <v>-665214551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Seznamy</vt:lpstr>
      <vt:lpstr>Komplexní</vt:lpstr>
      <vt:lpstr>Komplexní - data</vt:lpstr>
      <vt:lpstr>Komplexní - KT</vt:lpstr>
      <vt:lpstr>Dělená - pěstební</vt:lpstr>
      <vt:lpstr>Dělená - pěstební - data</vt:lpstr>
      <vt:lpstr>Dělená - pěstební - KT</vt:lpstr>
      <vt:lpstr>Dělená - těžba</vt:lpstr>
      <vt:lpstr>Dělená - těžba - data</vt:lpstr>
      <vt:lpstr>Dělená - těžba - KT</vt:lpstr>
      <vt:lpstr>'Dělená - pěstební'!Názvy_tisku</vt:lpstr>
      <vt:lpstr>'Dělená - pěstební - data'!Názvy_tisku</vt:lpstr>
      <vt:lpstr>'Dělená - těžba'!Názvy_tisku</vt:lpstr>
      <vt:lpstr>'Dělená - těžba - data'!Názvy_tisku</vt:lpstr>
      <vt:lpstr>Komplexní!Názvy_tisku</vt:lpstr>
      <vt:lpstr>'Komplexní - data'!Názvy_tisku</vt:lpstr>
      <vt:lpstr>Komplexní!Oblast_tisku</vt:lpstr>
      <vt:lpstr>Seznamy!Oblast_tisku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2017-08-18T13:54:01Z</cp:lastPrinted>
  <dcterms:created xsi:type="dcterms:W3CDTF">2013-02-26T20:47:08Z</dcterms:created>
  <dcterms:modified xsi:type="dcterms:W3CDTF">2017-10-12T09:29:23Z</dcterms:modified>
</cp:coreProperties>
</file>